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MilesiFerretti\OneDrive - The Brookings Institution\Documents\FOLDERS\tourism\"/>
    </mc:Choice>
  </mc:AlternateContent>
  <xr:revisionPtr revIDLastSave="628" documentId="8_{5D17A95B-23ED-4C4E-AC83-CBF5FCA7D34B}" xr6:coauthVersionLast="44" xr6:coauthVersionMax="44" xr10:uidLastSave="{CF2A747B-6A4E-4B9F-85BE-35D11F847ABA}"/>
  <bookViews>
    <workbookView xWindow="-110" yWindow="-110" windowWidth="19420" windowHeight="10420" xr2:uid="{00000000-000D-0000-FFFF-FFFF00000000}"/>
  </bookViews>
  <sheets>
    <sheet name="Fig_TR_comp" sheetId="17" r:id="rId1"/>
    <sheet name="Trans_cr_A" sheetId="5" r:id="rId2"/>
    <sheet name="Pass_Cr_A" sheetId="1" r:id="rId3"/>
    <sheet name="Freight_Cr_A" sheetId="3" r:id="rId4"/>
    <sheet name="Oth_Cr_A" sheetId="6" r:id="rId5"/>
    <sheet name="Trans_deb" sheetId="8" r:id="rId6"/>
    <sheet name="Pass_D_A" sheetId="10" r:id="rId7"/>
    <sheet name="Freight_D_A" sheetId="11" r:id="rId8"/>
    <sheet name="Oth_D_A" sheetId="13" r:id="rId9"/>
    <sheet name="GDP" sheetId="15" r:id="rId10"/>
    <sheet name="Trans_Cr_Q" sheetId="16" r:id="rId11"/>
    <sheet name="Pass_Cr_Q" sheetId="2" r:id="rId12"/>
    <sheet name="Freight_Cr_Q" sheetId="4" r:id="rId13"/>
    <sheet name="Oth_Cr_Q" sheetId="7" r:id="rId14"/>
    <sheet name="Pass_deb_Q" sheetId="9" r:id="rId15"/>
    <sheet name="Freight_D_Q" sheetId="12" r:id="rId16"/>
    <sheet name="Oth_D_Q" sheetId="14" r:id="rId17"/>
  </sheets>
  <externalReferences>
    <externalReference r:id="rId18"/>
    <externalReference r:id="rId19"/>
    <externalReference r:id="rId20"/>
  </externalReferences>
  <definedNames>
    <definedName name="_1_">#REF!</definedName>
    <definedName name="_2_">#REF!</definedName>
    <definedName name="chart_AE_export_revision">#REF!</definedName>
    <definedName name="chart_AE_import_revisions">#REF!</definedName>
    <definedName name="exhibit_new">#REF!</definedName>
    <definedName name="exhibit1">#REF!</definedName>
    <definedName name="exhibit12">#REF!</definedName>
    <definedName name="exhibit13">#REF!</definedName>
    <definedName name="exhibit14">#REF!</definedName>
    <definedName name="exhibit3">#REF!</definedName>
    <definedName name="exhibit4">#REF!</definedName>
    <definedName name="exhibit5">#REF!</definedName>
    <definedName name="exhibit6">#REF!</definedName>
    <definedName name="gnsaexp">'[1]NSA Goods Exports'!$A$4:$S$300</definedName>
    <definedName name="gnsaexpcountries">'[1]NSA Goods Exports'!$A$4:$S$4</definedName>
    <definedName name="gnsaexpquarters">'[1]NSA Goods Exports'!$A$4:$A$500</definedName>
    <definedName name="gnsaimp">'[1]NSA Goods Imports'!$A$4:$S$500</definedName>
    <definedName name="gnsaimpcountries">'[1]NSA Goods Imports'!$A$4:$S$4</definedName>
    <definedName name="gnsaimpquarters">'[1]NSA Goods Imports'!$A$4:$A$500</definedName>
    <definedName name="gsaexp">'[1]SA Goods Exports Forced'!$A$4:$S$300</definedName>
    <definedName name="gsaexpcountries">'[1]SA Goods Exports Forced'!$A$4:$S$4</definedName>
    <definedName name="gsaexpquarters">'[1]SA Goods Exports Forced'!$A$4:$A$500</definedName>
    <definedName name="gsaimp">'[1]SA Goods Imports Forced'!$A$4:$S$500</definedName>
    <definedName name="gsaimpcountries">'[1]SA Goods Imports Forced'!$A$4:$S$4</definedName>
    <definedName name="gsaimpquarters">'[1]SA Goods Imports Forced'!$A$4:$A$500</definedName>
    <definedName name="gsfexp">'[1]SF Goods Exports'!$A$4:$S$500</definedName>
    <definedName name="gsfexpcountries">'[1]SF Goods Exports'!$A$4:$S$4</definedName>
    <definedName name="gsfexpquarters">'[1]SF Goods Exports'!$A$4:$A$500</definedName>
    <definedName name="gsfimp">'[1]SF Goods Imports'!$A$4:$S$500</definedName>
    <definedName name="gsfimpcountries">'[1]SF Goods Imports'!$A$4:$S$4</definedName>
    <definedName name="gsfimpquarters">'[1]SF Goods Imports'!$A$4:$A$500</definedName>
    <definedName name="PRINT">#REF!</definedName>
    <definedName name="qlookup">[1]Codes!$A$22:$B$25</definedName>
    <definedName name="snsaexp">'[1]NSA Services Exports'!$A$4:$S$500</definedName>
    <definedName name="snsaexpcountries">'[1]NSA Services Exports'!$A$4:$S$4</definedName>
    <definedName name="snsaexpquarters">'[1]NSA Services Exports'!$A$4:$A$500</definedName>
    <definedName name="snsaimp">'[1]NSA Services Imports'!$A$4:$S$500</definedName>
    <definedName name="snsaimpcountries">'[1]NSA Services Imports'!$A$4:$S$4</definedName>
    <definedName name="snsaimpquarters">'[1]NSA Services Imports'!$A$4:$A$500</definedName>
    <definedName name="ssa">'[2]SA Services Imports Forced'!$A$4:$S$4</definedName>
    <definedName name="ssaexp">'[1]SA Services Exports Forced'!$A$4:$S$500</definedName>
    <definedName name="ssaexpcountries">'[1]SA Services Exports Forced'!$A$4:$S$4</definedName>
    <definedName name="ssaexpquarters">'[1]SA Services Exports Forced'!$A$4:$A$500</definedName>
    <definedName name="ssaimp">'[1]SA Services Imports Forced'!$A$4:$S$500</definedName>
    <definedName name="ssaimpcountries">'[1]SA Services Imports Forced'!$A$4:$S$4</definedName>
    <definedName name="ssaimpquarters">'[1]SA Services Imports Forced'!$A$4:$A$500</definedName>
    <definedName name="ssas">'[2]SA Services Imports Forced'!$A$4:$A$500</definedName>
    <definedName name="ssf">'[2]SF Services Exports'!$A$4:$S$4</definedName>
    <definedName name="ssfe">'[2]SF Services Exports'!$A$4:$A$500</definedName>
    <definedName name="ssfexp">'[1]SF Services Exports'!$A$4:$S$500</definedName>
    <definedName name="ssfexpcountries">'[1]SF Services Exports'!$A$4:$S$4</definedName>
    <definedName name="ssfexpquarters">'[1]SF Services Exports'!$A$4:$A$500</definedName>
    <definedName name="ssfi">'[2]SF Services Imports'!$A$4:$S$500</definedName>
    <definedName name="ssfim">'[2]SF Services Imports'!$A$4:$A$500</definedName>
    <definedName name="ssfimp">'[1]SF Services Imports'!$A$4:$S$500</definedName>
    <definedName name="ssfimpcountries">'[1]SF Services Imports'!$A$4:$S$4</definedName>
    <definedName name="ssfimpquarters">'[1]SF Services Imports'!$A$4:$A$500</definedName>
    <definedName name="SU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16" i="13" l="1"/>
  <c r="Q219" i="13" s="1"/>
  <c r="P216" i="13"/>
  <c r="P219" i="13" s="1"/>
  <c r="O216" i="13"/>
  <c r="O219" i="13" s="1"/>
  <c r="N216" i="13"/>
  <c r="N219" i="13" s="1"/>
  <c r="M216" i="13"/>
  <c r="M219" i="13" s="1"/>
  <c r="L216" i="13"/>
  <c r="L219" i="13" s="1"/>
  <c r="K216" i="13"/>
  <c r="K219" i="13" s="1"/>
  <c r="J216" i="13"/>
  <c r="J219" i="13" s="1"/>
  <c r="I216" i="13"/>
  <c r="I219" i="13" s="1"/>
  <c r="H216" i="13"/>
  <c r="H219" i="13" s="1"/>
  <c r="G216" i="13"/>
  <c r="G219" i="13" s="1"/>
  <c r="F216" i="13"/>
  <c r="F219" i="13" s="1"/>
  <c r="E216" i="13"/>
  <c r="E219" i="13" s="1"/>
  <c r="D216" i="13"/>
  <c r="D219" i="13" s="1"/>
  <c r="C216" i="13"/>
  <c r="C219" i="13" s="1"/>
  <c r="B216" i="13"/>
  <c r="B219" i="13" s="1"/>
  <c r="AB215" i="13"/>
  <c r="Q215" i="13"/>
  <c r="Q218" i="13" s="1"/>
  <c r="P215" i="13"/>
  <c r="P218" i="13" s="1"/>
  <c r="O215" i="13"/>
  <c r="O218" i="13" s="1"/>
  <c r="N215" i="13"/>
  <c r="N218" i="13" s="1"/>
  <c r="M215" i="13"/>
  <c r="M218" i="13" s="1"/>
  <c r="L215" i="13"/>
  <c r="L218" i="13" s="1"/>
  <c r="K215" i="13"/>
  <c r="K218" i="13" s="1"/>
  <c r="J215" i="13"/>
  <c r="J218" i="13" s="1"/>
  <c r="I215" i="13"/>
  <c r="I218" i="13" s="1"/>
  <c r="H215" i="13"/>
  <c r="H218" i="13" s="1"/>
  <c r="G215" i="13"/>
  <c r="G218" i="13" s="1"/>
  <c r="F215" i="13"/>
  <c r="F218" i="13" s="1"/>
  <c r="E215" i="13"/>
  <c r="E218" i="13" s="1"/>
  <c r="D215" i="13"/>
  <c r="D218" i="13" s="1"/>
  <c r="C215" i="13"/>
  <c r="C218" i="13" s="1"/>
  <c r="B215" i="13"/>
  <c r="B218" i="13" s="1"/>
  <c r="AB207" i="11"/>
  <c r="AB206" i="11"/>
  <c r="AB205" i="11"/>
  <c r="AB204" i="11"/>
  <c r="AB203" i="11"/>
  <c r="AB202" i="11"/>
  <c r="AB201" i="11"/>
  <c r="AB200" i="11"/>
  <c r="AB199" i="11"/>
  <c r="AB198" i="11"/>
  <c r="AB197" i="11"/>
  <c r="AB196" i="11"/>
  <c r="AB195" i="11"/>
  <c r="AB194" i="11"/>
  <c r="AB193" i="11"/>
  <c r="AB192" i="11"/>
  <c r="AB191" i="11"/>
  <c r="AB190" i="11"/>
  <c r="AB189" i="11"/>
  <c r="AB188" i="11"/>
  <c r="AB187" i="11"/>
  <c r="AB186" i="11"/>
  <c r="AB185" i="11"/>
  <c r="AB184" i="11"/>
  <c r="AB183" i="11"/>
  <c r="AB182" i="11"/>
  <c r="AB181" i="11"/>
  <c r="AB180" i="11"/>
  <c r="AB179" i="11"/>
  <c r="AB178" i="11"/>
  <c r="AB177" i="11"/>
  <c r="AB176" i="11"/>
  <c r="AB175" i="11"/>
  <c r="AB174" i="11"/>
  <c r="AB173" i="11"/>
  <c r="AB172" i="11"/>
  <c r="AB171" i="11"/>
  <c r="AB170" i="11"/>
  <c r="AB169" i="11"/>
  <c r="AB168" i="11"/>
  <c r="AB167" i="11"/>
  <c r="AB166" i="11"/>
  <c r="AB165" i="11"/>
  <c r="AB164" i="11"/>
  <c r="AB163" i="11"/>
  <c r="AB162" i="11"/>
  <c r="AB161" i="11"/>
  <c r="AB160" i="11"/>
  <c r="AB159" i="11"/>
  <c r="AB158" i="11"/>
  <c r="AB157" i="11"/>
  <c r="AB156" i="11"/>
  <c r="AB155" i="11"/>
  <c r="AB154" i="11"/>
  <c r="AB153" i="11"/>
  <c r="AB152" i="11"/>
  <c r="AB151" i="11"/>
  <c r="AB150" i="11"/>
  <c r="AB149" i="11"/>
  <c r="AB148" i="11"/>
  <c r="AB147" i="11"/>
  <c r="AB146" i="11"/>
  <c r="AB145" i="11"/>
  <c r="AB144" i="11"/>
  <c r="AB143" i="11"/>
  <c r="AB142" i="11"/>
  <c r="AB141" i="11"/>
  <c r="AB140" i="11"/>
  <c r="AB139" i="11"/>
  <c r="AB138" i="11"/>
  <c r="AB137" i="11"/>
  <c r="AB136" i="11"/>
  <c r="AB135" i="11"/>
  <c r="AB134" i="11"/>
  <c r="AB133" i="11"/>
  <c r="AB132" i="11"/>
  <c r="AB131" i="11"/>
  <c r="AB130" i="11"/>
  <c r="AB129" i="11"/>
  <c r="AB128" i="11"/>
  <c r="AB127" i="11"/>
  <c r="AB126" i="11"/>
  <c r="AB125" i="11"/>
  <c r="AB124" i="11"/>
  <c r="AB123" i="11"/>
  <c r="AB122" i="11"/>
  <c r="AB121" i="11"/>
  <c r="AB120" i="11"/>
  <c r="AB119" i="11"/>
  <c r="AB118" i="11"/>
  <c r="AB117" i="11"/>
  <c r="AB116" i="11"/>
  <c r="AB115" i="11"/>
  <c r="AB114" i="11"/>
  <c r="AB113" i="11"/>
  <c r="AB112" i="11"/>
  <c r="AB111" i="11"/>
  <c r="AB110" i="11"/>
  <c r="AB109" i="11"/>
  <c r="AB108" i="11"/>
  <c r="AB107" i="11"/>
  <c r="AB106" i="11"/>
  <c r="AB105" i="11"/>
  <c r="AB104" i="11"/>
  <c r="AB103" i="11"/>
  <c r="AB102" i="11"/>
  <c r="AB101" i="11"/>
  <c r="AB100" i="11"/>
  <c r="AB99" i="11"/>
  <c r="AB98" i="11"/>
  <c r="AB97" i="11"/>
  <c r="AB96" i="11"/>
  <c r="AB95" i="11"/>
  <c r="AB94" i="11"/>
  <c r="AB93" i="11"/>
  <c r="AB92" i="11"/>
  <c r="AB91" i="11"/>
  <c r="AB90" i="11"/>
  <c r="AB89" i="11"/>
  <c r="AB88" i="11"/>
  <c r="AB87" i="11"/>
  <c r="AB86" i="11"/>
  <c r="AB85" i="11"/>
  <c r="AB84" i="11"/>
  <c r="AB83" i="11"/>
  <c r="AB82" i="11"/>
  <c r="AB81" i="11"/>
  <c r="AB80" i="11"/>
  <c r="AB79" i="11"/>
  <c r="AB78" i="11"/>
  <c r="AB77" i="11"/>
  <c r="AB76" i="11"/>
  <c r="AB75" i="11"/>
  <c r="AB74" i="11"/>
  <c r="AB73" i="11"/>
  <c r="AB72" i="11"/>
  <c r="AB71" i="11"/>
  <c r="AB70" i="11"/>
  <c r="AB69" i="11"/>
  <c r="AB67" i="11"/>
  <c r="AB66" i="11"/>
  <c r="AB65" i="11"/>
  <c r="AB64" i="11"/>
  <c r="AB63" i="11"/>
  <c r="AB62" i="11"/>
  <c r="AB60" i="11"/>
  <c r="AB59" i="11"/>
  <c r="AB58" i="11"/>
  <c r="AB57" i="11"/>
  <c r="AB56" i="11"/>
  <c r="AB55" i="11"/>
  <c r="AB54" i="11"/>
  <c r="AB52" i="11"/>
  <c r="AB51" i="11"/>
  <c r="AB50" i="11"/>
  <c r="AB49" i="11"/>
  <c r="AB48" i="11"/>
  <c r="AB47" i="11"/>
  <c r="AB46" i="11"/>
  <c r="AB45" i="11"/>
  <c r="AB44" i="11"/>
  <c r="AB43" i="11"/>
  <c r="AB42" i="11"/>
  <c r="AB41" i="11"/>
  <c r="AB40" i="11"/>
  <c r="AB39" i="11"/>
  <c r="AB38" i="11"/>
  <c r="AB37" i="11"/>
  <c r="AB36" i="11"/>
  <c r="AB35" i="11"/>
  <c r="AB34" i="11"/>
  <c r="AB33" i="11"/>
  <c r="AB32" i="11"/>
  <c r="AB31" i="11"/>
  <c r="AB30" i="11"/>
  <c r="AB29" i="11"/>
  <c r="AB28" i="11"/>
  <c r="AB27" i="11"/>
  <c r="AB26" i="11"/>
  <c r="AB25" i="11"/>
  <c r="AB24" i="11"/>
  <c r="AB23" i="11"/>
  <c r="AB22" i="11"/>
  <c r="AB21" i="11"/>
  <c r="AB20" i="11"/>
  <c r="AB19" i="11"/>
  <c r="AB18" i="11"/>
  <c r="AB17" i="11"/>
  <c r="AB16" i="11"/>
  <c r="AB15" i="11"/>
  <c r="AB14" i="11"/>
  <c r="AB13" i="11"/>
  <c r="AB12" i="11"/>
  <c r="AB11" i="11"/>
  <c r="AB10" i="11"/>
  <c r="AB9" i="11"/>
  <c r="AB8" i="11"/>
  <c r="AB7" i="11"/>
  <c r="AB6" i="11"/>
  <c r="AB215" i="11" s="1"/>
  <c r="AB215" i="10"/>
  <c r="AB207" i="10"/>
  <c r="AB206" i="10"/>
  <c r="AB205" i="10"/>
  <c r="AB204" i="10"/>
  <c r="AB203" i="10"/>
  <c r="AB202" i="10"/>
  <c r="AB201" i="10"/>
  <c r="AB200" i="10"/>
  <c r="AB199" i="10"/>
  <c r="AB198" i="10"/>
  <c r="AB197" i="10"/>
  <c r="AB196" i="10"/>
  <c r="AB195" i="10"/>
  <c r="AB194" i="10"/>
  <c r="AB193" i="10"/>
  <c r="AB192" i="10"/>
  <c r="AB191" i="10"/>
  <c r="AB190" i="10"/>
  <c r="AB189" i="10"/>
  <c r="AB188" i="10"/>
  <c r="AB187" i="10"/>
  <c r="AB186" i="10"/>
  <c r="AB185" i="10"/>
  <c r="AB184" i="10"/>
  <c r="AB183" i="10"/>
  <c r="AB182" i="10"/>
  <c r="AB181" i="10"/>
  <c r="AB180" i="10"/>
  <c r="AB179" i="10"/>
  <c r="AB178" i="10"/>
  <c r="AB177" i="10"/>
  <c r="AB176" i="10"/>
  <c r="AB175" i="10"/>
  <c r="AB174" i="10"/>
  <c r="AB173" i="10"/>
  <c r="AB172" i="10"/>
  <c r="AB171" i="10"/>
  <c r="AB170" i="10"/>
  <c r="AB169" i="10"/>
  <c r="AB168" i="10"/>
  <c r="AB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7" i="10"/>
  <c r="AB66" i="10"/>
  <c r="AB65" i="10"/>
  <c r="AB64" i="10"/>
  <c r="AB63" i="10"/>
  <c r="AB62" i="10"/>
  <c r="AB60" i="10"/>
  <c r="AB59" i="10"/>
  <c r="AB58" i="10"/>
  <c r="AB57" i="10"/>
  <c r="AB56" i="10"/>
  <c r="AB55" i="10"/>
  <c r="AB54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H216" i="10" s="1"/>
  <c r="H219" i="10" s="1"/>
  <c r="AB12" i="10"/>
  <c r="AB11" i="10"/>
  <c r="AB10" i="10"/>
  <c r="AB9" i="10"/>
  <c r="AB8" i="10"/>
  <c r="AB7" i="10"/>
  <c r="AB6" i="10"/>
  <c r="G216" i="10" s="1"/>
  <c r="G219" i="10" s="1"/>
  <c r="AB207" i="13"/>
  <c r="AB206" i="13"/>
  <c r="AB205" i="13"/>
  <c r="AB204" i="13"/>
  <c r="AB203" i="13"/>
  <c r="AB202" i="13"/>
  <c r="AB201" i="13"/>
  <c r="AB200" i="13"/>
  <c r="AB199" i="13"/>
  <c r="AB198" i="13"/>
  <c r="AB197" i="13"/>
  <c r="AB196" i="13"/>
  <c r="AB195" i="13"/>
  <c r="AB194" i="13"/>
  <c r="AB193" i="13"/>
  <c r="AB192" i="13"/>
  <c r="AB191" i="13"/>
  <c r="AB190" i="13"/>
  <c r="AB189" i="13"/>
  <c r="AB188" i="13"/>
  <c r="AB187" i="13"/>
  <c r="AB186" i="13"/>
  <c r="AB185" i="13"/>
  <c r="AB184" i="13"/>
  <c r="AB183" i="13"/>
  <c r="AB182" i="13"/>
  <c r="AB181" i="13"/>
  <c r="AB180" i="13"/>
  <c r="AB179" i="13"/>
  <c r="AB178" i="13"/>
  <c r="AB177" i="13"/>
  <c r="AB176" i="13"/>
  <c r="AB175" i="13"/>
  <c r="AB174" i="13"/>
  <c r="AB173" i="13"/>
  <c r="AB172" i="13"/>
  <c r="AB171" i="13"/>
  <c r="AB170" i="13"/>
  <c r="AB169" i="13"/>
  <c r="AB168" i="13"/>
  <c r="AB167" i="13"/>
  <c r="AB166" i="13"/>
  <c r="AB165" i="13"/>
  <c r="AB164" i="13"/>
  <c r="AB163" i="13"/>
  <c r="AB162" i="13"/>
  <c r="AB161" i="13"/>
  <c r="AB160" i="13"/>
  <c r="AB159" i="13"/>
  <c r="AB158" i="13"/>
  <c r="AB157" i="13"/>
  <c r="AB156" i="13"/>
  <c r="AB155" i="13"/>
  <c r="AB154" i="13"/>
  <c r="AB153" i="13"/>
  <c r="AB152" i="13"/>
  <c r="AB151" i="13"/>
  <c r="AB150" i="13"/>
  <c r="AB149" i="13"/>
  <c r="AB148" i="13"/>
  <c r="AB147" i="13"/>
  <c r="AB146" i="13"/>
  <c r="AB145" i="13"/>
  <c r="AB144" i="13"/>
  <c r="AB143" i="13"/>
  <c r="AB142" i="13"/>
  <c r="AB141" i="13"/>
  <c r="AB140" i="13"/>
  <c r="AB139" i="13"/>
  <c r="AB138" i="13"/>
  <c r="AB137" i="13"/>
  <c r="AB136" i="13"/>
  <c r="AB135" i="13"/>
  <c r="AB134" i="13"/>
  <c r="AB133" i="13"/>
  <c r="AB132" i="13"/>
  <c r="AB131" i="13"/>
  <c r="AB130" i="13"/>
  <c r="AB129" i="13"/>
  <c r="AB128" i="13"/>
  <c r="AB127" i="13"/>
  <c r="AB126" i="13"/>
  <c r="AB125" i="13"/>
  <c r="AB124" i="13"/>
  <c r="AB123" i="13"/>
  <c r="AB122" i="13"/>
  <c r="AB121" i="13"/>
  <c r="AB120" i="13"/>
  <c r="AB119" i="13"/>
  <c r="AB118" i="13"/>
  <c r="AB117" i="13"/>
  <c r="AB116" i="13"/>
  <c r="AB115" i="13"/>
  <c r="AB114" i="13"/>
  <c r="AB113" i="13"/>
  <c r="AB112" i="13"/>
  <c r="AB111" i="13"/>
  <c r="AB110" i="13"/>
  <c r="AB109" i="13"/>
  <c r="AB108" i="13"/>
  <c r="AB107" i="13"/>
  <c r="AB106" i="13"/>
  <c r="AB105" i="13"/>
  <c r="AB104" i="13"/>
  <c r="AB103" i="13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207" i="8"/>
  <c r="AB206" i="8"/>
  <c r="AB205" i="8"/>
  <c r="AB204" i="8"/>
  <c r="AB203" i="8"/>
  <c r="AB202" i="8"/>
  <c r="AB201" i="8"/>
  <c r="AB200" i="8"/>
  <c r="AB199" i="8"/>
  <c r="AB198" i="8"/>
  <c r="AB197" i="8"/>
  <c r="AB196" i="8"/>
  <c r="AB195" i="8"/>
  <c r="AB194" i="8"/>
  <c r="AB193" i="8"/>
  <c r="AB192" i="8"/>
  <c r="AB191" i="8"/>
  <c r="AB190" i="8"/>
  <c r="AB189" i="8"/>
  <c r="AB188" i="8"/>
  <c r="AB187" i="8"/>
  <c r="AB186" i="8"/>
  <c r="AB185" i="8"/>
  <c r="AB184" i="8"/>
  <c r="AB183" i="8"/>
  <c r="AB182" i="8"/>
  <c r="AB181" i="8"/>
  <c r="AB180" i="8"/>
  <c r="AB179" i="8"/>
  <c r="AB178" i="8"/>
  <c r="AB177" i="8"/>
  <c r="AB176" i="8"/>
  <c r="AB175" i="8"/>
  <c r="AB174" i="8"/>
  <c r="AB173" i="8"/>
  <c r="AB172" i="8"/>
  <c r="AB171" i="8"/>
  <c r="AB170" i="8"/>
  <c r="AB169" i="8"/>
  <c r="AB168" i="8"/>
  <c r="AB167" i="8"/>
  <c r="AB166" i="8"/>
  <c r="AB165" i="8"/>
  <c r="AB164" i="8"/>
  <c r="AB163" i="8"/>
  <c r="AB162" i="8"/>
  <c r="AB161" i="8"/>
  <c r="AB160" i="8"/>
  <c r="AB159" i="8"/>
  <c r="AB158" i="8"/>
  <c r="AB157" i="8"/>
  <c r="AB156" i="8"/>
  <c r="AB155" i="8"/>
  <c r="AB154" i="8"/>
  <c r="AB153" i="8"/>
  <c r="AB152" i="8"/>
  <c r="AB151" i="8"/>
  <c r="AB150" i="8"/>
  <c r="AB149" i="8"/>
  <c r="AB148" i="8"/>
  <c r="AB147" i="8"/>
  <c r="AB146" i="8"/>
  <c r="AB145" i="8"/>
  <c r="AB144" i="8"/>
  <c r="AB143" i="8"/>
  <c r="AB142" i="8"/>
  <c r="AB141" i="8"/>
  <c r="AB140" i="8"/>
  <c r="AB139" i="8"/>
  <c r="AB138" i="8"/>
  <c r="AB137" i="8"/>
  <c r="AB136" i="8"/>
  <c r="AB135" i="8"/>
  <c r="AB134" i="8"/>
  <c r="AB133" i="8"/>
  <c r="AB132" i="8"/>
  <c r="AB131" i="8"/>
  <c r="AB130" i="8"/>
  <c r="AB129" i="8"/>
  <c r="AB128" i="8"/>
  <c r="AB127" i="8"/>
  <c r="AB126" i="8"/>
  <c r="AB125" i="8"/>
  <c r="AB124" i="8"/>
  <c r="AB123" i="8"/>
  <c r="AB122" i="8"/>
  <c r="AB121" i="8"/>
  <c r="AB120" i="8"/>
  <c r="AB119" i="8"/>
  <c r="AB118" i="8"/>
  <c r="AB117" i="8"/>
  <c r="AB116" i="8"/>
  <c r="AB115" i="8"/>
  <c r="AB114" i="8"/>
  <c r="AB113" i="8"/>
  <c r="AB112" i="8"/>
  <c r="AB111" i="8"/>
  <c r="AB110" i="8"/>
  <c r="AB109" i="8"/>
  <c r="AB108" i="8"/>
  <c r="AB107" i="8"/>
  <c r="AB106" i="8"/>
  <c r="AB105" i="8"/>
  <c r="AB104" i="8"/>
  <c r="AB103" i="8"/>
  <c r="AB102" i="8"/>
  <c r="AB101" i="8"/>
  <c r="AB100" i="8"/>
  <c r="AB99" i="8"/>
  <c r="AB98" i="8"/>
  <c r="AB97" i="8"/>
  <c r="AB96" i="8"/>
  <c r="AB95" i="8"/>
  <c r="AB94" i="8"/>
  <c r="AB93" i="8"/>
  <c r="AB92" i="8"/>
  <c r="AB91" i="8"/>
  <c r="AB90" i="8"/>
  <c r="AB89" i="8"/>
  <c r="AB88" i="8"/>
  <c r="AB87" i="8"/>
  <c r="AB86" i="8"/>
  <c r="AB85" i="8"/>
  <c r="AB84" i="8"/>
  <c r="AB83" i="8"/>
  <c r="AB82" i="8"/>
  <c r="AB81" i="8"/>
  <c r="AB80" i="8"/>
  <c r="AB79" i="8"/>
  <c r="AB78" i="8"/>
  <c r="AB77" i="8"/>
  <c r="AB76" i="8"/>
  <c r="AB75" i="8"/>
  <c r="AB74" i="8"/>
  <c r="AB73" i="8"/>
  <c r="AB72" i="8"/>
  <c r="AB71" i="8"/>
  <c r="AB70" i="8"/>
  <c r="AB69" i="8"/>
  <c r="AB67" i="8"/>
  <c r="AB66" i="8"/>
  <c r="AB65" i="8"/>
  <c r="AB64" i="8"/>
  <c r="AB63" i="8"/>
  <c r="AB62" i="8"/>
  <c r="AB60" i="8"/>
  <c r="AB59" i="8"/>
  <c r="AB58" i="8"/>
  <c r="AB57" i="8"/>
  <c r="AB56" i="8"/>
  <c r="AB55" i="8"/>
  <c r="AB54" i="8"/>
  <c r="AB52" i="8"/>
  <c r="AB51" i="8"/>
  <c r="AB50" i="8"/>
  <c r="AB49" i="8"/>
  <c r="AB48" i="8"/>
  <c r="AB47" i="8"/>
  <c r="AB46" i="8"/>
  <c r="AB45" i="8"/>
  <c r="AB44" i="8"/>
  <c r="AB43" i="8"/>
  <c r="AB42" i="8"/>
  <c r="AB41" i="8"/>
  <c r="AB40" i="8"/>
  <c r="AB39" i="8"/>
  <c r="AB38" i="8"/>
  <c r="AB37" i="8"/>
  <c r="AB36" i="8"/>
  <c r="AB35" i="8"/>
  <c r="AB34" i="8"/>
  <c r="AB33" i="8"/>
  <c r="AB32" i="8"/>
  <c r="AB31" i="8"/>
  <c r="AB30" i="8"/>
  <c r="AB29" i="8"/>
  <c r="AB28" i="8"/>
  <c r="AB27" i="8"/>
  <c r="AB26" i="8"/>
  <c r="AB25" i="8"/>
  <c r="AB24" i="8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N216" i="8" s="1"/>
  <c r="N219" i="8" s="1"/>
  <c r="AB8" i="8"/>
  <c r="AB215" i="8" s="1"/>
  <c r="AB7" i="8"/>
  <c r="AB6" i="8"/>
  <c r="Q215" i="11"/>
  <c r="Q218" i="11" s="1"/>
  <c r="P215" i="11"/>
  <c r="P218" i="11" s="1"/>
  <c r="O215" i="11"/>
  <c r="O218" i="11" s="1"/>
  <c r="N215" i="11"/>
  <c r="N218" i="11" s="1"/>
  <c r="M215" i="11"/>
  <c r="M218" i="11" s="1"/>
  <c r="L215" i="11"/>
  <c r="L218" i="11" s="1"/>
  <c r="K215" i="11"/>
  <c r="K218" i="11" s="1"/>
  <c r="J215" i="11"/>
  <c r="J218" i="11" s="1"/>
  <c r="I215" i="11"/>
  <c r="I218" i="11" s="1"/>
  <c r="H215" i="11"/>
  <c r="H218" i="11" s="1"/>
  <c r="G215" i="11"/>
  <c r="G218" i="11" s="1"/>
  <c r="F215" i="11"/>
  <c r="F218" i="11" s="1"/>
  <c r="E215" i="11"/>
  <c r="E218" i="11" s="1"/>
  <c r="D215" i="11"/>
  <c r="D218" i="11" s="1"/>
  <c r="C215" i="11"/>
  <c r="C218" i="11" s="1"/>
  <c r="B215" i="11"/>
  <c r="B218" i="11" s="1"/>
  <c r="P216" i="10"/>
  <c r="P219" i="10" s="1"/>
  <c r="Q215" i="10"/>
  <c r="Q218" i="10" s="1"/>
  <c r="P215" i="10"/>
  <c r="P218" i="10" s="1"/>
  <c r="O215" i="10"/>
  <c r="O218" i="10" s="1"/>
  <c r="N215" i="10"/>
  <c r="N218" i="10" s="1"/>
  <c r="M215" i="10"/>
  <c r="M218" i="10" s="1"/>
  <c r="L215" i="10"/>
  <c r="L218" i="10" s="1"/>
  <c r="K215" i="10"/>
  <c r="K218" i="10" s="1"/>
  <c r="J215" i="10"/>
  <c r="J218" i="10" s="1"/>
  <c r="I215" i="10"/>
  <c r="I218" i="10" s="1"/>
  <c r="H215" i="10"/>
  <c r="H218" i="10" s="1"/>
  <c r="G215" i="10"/>
  <c r="G218" i="10" s="1"/>
  <c r="F215" i="10"/>
  <c r="F218" i="10" s="1"/>
  <c r="E215" i="10"/>
  <c r="E218" i="10" s="1"/>
  <c r="D215" i="10"/>
  <c r="D218" i="10" s="1"/>
  <c r="C215" i="10"/>
  <c r="C218" i="10" s="1"/>
  <c r="B215" i="10"/>
  <c r="B218" i="10" s="1"/>
  <c r="O216" i="8"/>
  <c r="O219" i="8" s="1"/>
  <c r="G216" i="8"/>
  <c r="G219" i="8" s="1"/>
  <c r="Q215" i="8"/>
  <c r="Q218" i="8" s="1"/>
  <c r="P215" i="8"/>
  <c r="P218" i="8" s="1"/>
  <c r="O215" i="8"/>
  <c r="O218" i="8" s="1"/>
  <c r="N215" i="8"/>
  <c r="N218" i="8" s="1"/>
  <c r="M215" i="8"/>
  <c r="M218" i="8" s="1"/>
  <c r="L215" i="8"/>
  <c r="L218" i="8" s="1"/>
  <c r="K215" i="8"/>
  <c r="K218" i="8" s="1"/>
  <c r="J215" i="8"/>
  <c r="J218" i="8" s="1"/>
  <c r="I215" i="8"/>
  <c r="I218" i="8" s="1"/>
  <c r="H215" i="8"/>
  <c r="H218" i="8" s="1"/>
  <c r="G215" i="8"/>
  <c r="G218" i="8" s="1"/>
  <c r="F215" i="8"/>
  <c r="F218" i="8" s="1"/>
  <c r="E215" i="8"/>
  <c r="E218" i="8" s="1"/>
  <c r="D215" i="8"/>
  <c r="D218" i="8" s="1"/>
  <c r="C215" i="8"/>
  <c r="C218" i="8" s="1"/>
  <c r="B215" i="8"/>
  <c r="B218" i="8" s="1"/>
  <c r="Q219" i="6"/>
  <c r="P219" i="6"/>
  <c r="O219" i="6"/>
  <c r="N219" i="6"/>
  <c r="M219" i="6"/>
  <c r="L219" i="6"/>
  <c r="K219" i="6"/>
  <c r="J219" i="6"/>
  <c r="I219" i="6"/>
  <c r="H219" i="6"/>
  <c r="G219" i="6"/>
  <c r="F219" i="6"/>
  <c r="E219" i="6"/>
  <c r="D219" i="6"/>
  <c r="C219" i="6"/>
  <c r="B219" i="6"/>
  <c r="Q218" i="6"/>
  <c r="P218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B219" i="1"/>
  <c r="B218" i="1"/>
  <c r="G216" i="11" l="1"/>
  <c r="G219" i="11" s="1"/>
  <c r="H216" i="11"/>
  <c r="H219" i="11" s="1"/>
  <c r="I216" i="11"/>
  <c r="I219" i="11" s="1"/>
  <c r="P216" i="11"/>
  <c r="P219" i="11" s="1"/>
  <c r="Q216" i="11"/>
  <c r="Q219" i="11" s="1"/>
  <c r="O216" i="10"/>
  <c r="O219" i="10" s="1"/>
  <c r="B216" i="11"/>
  <c r="B219" i="11" s="1"/>
  <c r="J216" i="11"/>
  <c r="J219" i="11" s="1"/>
  <c r="C216" i="11"/>
  <c r="C219" i="11" s="1"/>
  <c r="K216" i="11"/>
  <c r="K219" i="11" s="1"/>
  <c r="D216" i="11"/>
  <c r="D219" i="11" s="1"/>
  <c r="L216" i="11"/>
  <c r="L219" i="11" s="1"/>
  <c r="E216" i="11"/>
  <c r="E219" i="11" s="1"/>
  <c r="M216" i="11"/>
  <c r="M219" i="11" s="1"/>
  <c r="F216" i="11"/>
  <c r="F219" i="11" s="1"/>
  <c r="N216" i="11"/>
  <c r="N219" i="11" s="1"/>
  <c r="O216" i="11"/>
  <c r="O219" i="11" s="1"/>
  <c r="I216" i="10"/>
  <c r="I219" i="10" s="1"/>
  <c r="Q216" i="10"/>
  <c r="Q219" i="10" s="1"/>
  <c r="B216" i="10"/>
  <c r="B219" i="10" s="1"/>
  <c r="J216" i="10"/>
  <c r="J219" i="10" s="1"/>
  <c r="C216" i="10"/>
  <c r="C219" i="10" s="1"/>
  <c r="K216" i="10"/>
  <c r="K219" i="10" s="1"/>
  <c r="D216" i="10"/>
  <c r="D219" i="10" s="1"/>
  <c r="L216" i="10"/>
  <c r="L219" i="10" s="1"/>
  <c r="E216" i="10"/>
  <c r="E219" i="10" s="1"/>
  <c r="M216" i="10"/>
  <c r="M219" i="10" s="1"/>
  <c r="F216" i="10"/>
  <c r="F219" i="10" s="1"/>
  <c r="N216" i="10"/>
  <c r="N219" i="10" s="1"/>
  <c r="H216" i="8"/>
  <c r="H219" i="8" s="1"/>
  <c r="I216" i="8"/>
  <c r="I219" i="8" s="1"/>
  <c r="Q216" i="8"/>
  <c r="Q219" i="8" s="1"/>
  <c r="B216" i="8"/>
  <c r="B219" i="8" s="1"/>
  <c r="J216" i="8"/>
  <c r="J219" i="8" s="1"/>
  <c r="C216" i="8"/>
  <c r="C219" i="8" s="1"/>
  <c r="K216" i="8"/>
  <c r="K219" i="8" s="1"/>
  <c r="P216" i="8"/>
  <c r="P219" i="8" s="1"/>
  <c r="D216" i="8"/>
  <c r="D219" i="8" s="1"/>
  <c r="L216" i="8"/>
  <c r="L219" i="8" s="1"/>
  <c r="E216" i="8"/>
  <c r="E219" i="8" s="1"/>
  <c r="M216" i="8"/>
  <c r="M219" i="8" s="1"/>
  <c r="F216" i="8"/>
  <c r="F219" i="8" s="1"/>
  <c r="C218" i="1" l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F216" i="15"/>
  <c r="G216" i="15"/>
  <c r="H216" i="15"/>
  <c r="I216" i="15"/>
  <c r="J216" i="15"/>
  <c r="K216" i="15"/>
  <c r="L216" i="15"/>
  <c r="M216" i="15"/>
  <c r="N216" i="15"/>
  <c r="O216" i="15"/>
  <c r="P216" i="15"/>
  <c r="Q216" i="15"/>
  <c r="R216" i="15"/>
  <c r="S216" i="15"/>
  <c r="T216" i="15"/>
  <c r="E216" i="15"/>
  <c r="AH226" i="14"/>
  <c r="AG226" i="14"/>
  <c r="AF226" i="14"/>
  <c r="AE226" i="14"/>
  <c r="AD226" i="14"/>
  <c r="AC226" i="14"/>
  <c r="AB226" i="14"/>
  <c r="AA226" i="14"/>
  <c r="Z226" i="14"/>
  <c r="Y226" i="14"/>
  <c r="X226" i="14"/>
  <c r="W226" i="14"/>
  <c r="V226" i="14"/>
  <c r="U226" i="14"/>
  <c r="T226" i="14"/>
  <c r="S226" i="14"/>
  <c r="R226" i="14"/>
  <c r="Q226" i="14"/>
  <c r="P226" i="14"/>
  <c r="O226" i="14"/>
  <c r="N226" i="14"/>
  <c r="M226" i="14"/>
  <c r="L226" i="14"/>
  <c r="K226" i="14"/>
  <c r="J226" i="14"/>
  <c r="I226" i="14"/>
  <c r="H226" i="14"/>
  <c r="G226" i="14"/>
  <c r="F226" i="14"/>
  <c r="E226" i="14"/>
  <c r="D226" i="14"/>
  <c r="C226" i="14"/>
  <c r="B226" i="14"/>
  <c r="AH225" i="14"/>
  <c r="AG225" i="14"/>
  <c r="AF225" i="14"/>
  <c r="AE225" i="14"/>
  <c r="AD225" i="14"/>
  <c r="AC225" i="14"/>
  <c r="AB225" i="14"/>
  <c r="AA225" i="14"/>
  <c r="Z225" i="14"/>
  <c r="Y225" i="14"/>
  <c r="X225" i="14"/>
  <c r="W225" i="14"/>
  <c r="V225" i="14"/>
  <c r="U225" i="14"/>
  <c r="T225" i="14"/>
  <c r="S225" i="14"/>
  <c r="R225" i="14"/>
  <c r="Q225" i="14"/>
  <c r="P225" i="14"/>
  <c r="O225" i="14"/>
  <c r="N225" i="14"/>
  <c r="M225" i="14"/>
  <c r="L225" i="14"/>
  <c r="K225" i="14"/>
  <c r="J225" i="14"/>
  <c r="I225" i="14"/>
  <c r="H225" i="14"/>
  <c r="G225" i="14"/>
  <c r="F225" i="14"/>
  <c r="E225" i="14"/>
  <c r="D225" i="14"/>
  <c r="C225" i="14"/>
  <c r="B225" i="14"/>
  <c r="AH226" i="12"/>
  <c r="AG226" i="12"/>
  <c r="AF226" i="12"/>
  <c r="AE226" i="12"/>
  <c r="AD226" i="12"/>
  <c r="AC226" i="12"/>
  <c r="AB226" i="12"/>
  <c r="AA226" i="12"/>
  <c r="Z226" i="12"/>
  <c r="Y226" i="12"/>
  <c r="X226" i="12"/>
  <c r="W226" i="12"/>
  <c r="V226" i="12"/>
  <c r="U226" i="12"/>
  <c r="T226" i="12"/>
  <c r="S226" i="12"/>
  <c r="R226" i="12"/>
  <c r="Q226" i="12"/>
  <c r="P226" i="12"/>
  <c r="O226" i="12"/>
  <c r="N226" i="12"/>
  <c r="M226" i="12"/>
  <c r="L226" i="12"/>
  <c r="K226" i="12"/>
  <c r="J226" i="12"/>
  <c r="I226" i="12"/>
  <c r="H226" i="12"/>
  <c r="G226" i="12"/>
  <c r="F226" i="12"/>
  <c r="E226" i="12"/>
  <c r="D226" i="12"/>
  <c r="C226" i="12"/>
  <c r="B226" i="12"/>
  <c r="AH225" i="12"/>
  <c r="AG225" i="12"/>
  <c r="AF225" i="12"/>
  <c r="AE225" i="12"/>
  <c r="AD225" i="12"/>
  <c r="AC225" i="12"/>
  <c r="AB225" i="12"/>
  <c r="AA225" i="12"/>
  <c r="Z225" i="12"/>
  <c r="Y225" i="12"/>
  <c r="X225" i="12"/>
  <c r="W225" i="12"/>
  <c r="V225" i="12"/>
  <c r="U225" i="12"/>
  <c r="T225" i="12"/>
  <c r="S225" i="12"/>
  <c r="R225" i="12"/>
  <c r="Q225" i="12"/>
  <c r="P225" i="12"/>
  <c r="O225" i="12"/>
  <c r="N225" i="12"/>
  <c r="M225" i="12"/>
  <c r="L225" i="12"/>
  <c r="K225" i="12"/>
  <c r="J225" i="12"/>
  <c r="I225" i="12"/>
  <c r="H225" i="12"/>
  <c r="G225" i="12"/>
  <c r="F225" i="12"/>
  <c r="E225" i="12"/>
  <c r="D225" i="12"/>
  <c r="C225" i="12"/>
  <c r="B225" i="12"/>
  <c r="AH226" i="9"/>
  <c r="AG226" i="9"/>
  <c r="AF226" i="9"/>
  <c r="AE226" i="9"/>
  <c r="AD226" i="9"/>
  <c r="AC226" i="9"/>
  <c r="AB226" i="9"/>
  <c r="AA226" i="9"/>
  <c r="Z226" i="9"/>
  <c r="Y226" i="9"/>
  <c r="X226" i="9"/>
  <c r="W226" i="9"/>
  <c r="V226" i="9"/>
  <c r="U226" i="9"/>
  <c r="T226" i="9"/>
  <c r="S226" i="9"/>
  <c r="R226" i="9"/>
  <c r="Q226" i="9"/>
  <c r="P226" i="9"/>
  <c r="O226" i="9"/>
  <c r="N226" i="9"/>
  <c r="M226" i="9"/>
  <c r="L226" i="9"/>
  <c r="K226" i="9"/>
  <c r="J226" i="9"/>
  <c r="I226" i="9"/>
  <c r="H226" i="9"/>
  <c r="G226" i="9"/>
  <c r="F226" i="9"/>
  <c r="E226" i="9"/>
  <c r="D226" i="9"/>
  <c r="C226" i="9"/>
  <c r="B226" i="9"/>
  <c r="AH225" i="9"/>
  <c r="AG225" i="9"/>
  <c r="AF225" i="9"/>
  <c r="AE225" i="9"/>
  <c r="AD225" i="9"/>
  <c r="AC225" i="9"/>
  <c r="AB225" i="9"/>
  <c r="AA225" i="9"/>
  <c r="Z225" i="9"/>
  <c r="Y225" i="9"/>
  <c r="X225" i="9"/>
  <c r="W225" i="9"/>
  <c r="V225" i="9"/>
  <c r="U225" i="9"/>
  <c r="T225" i="9"/>
  <c r="S225" i="9"/>
  <c r="R225" i="9"/>
  <c r="Q225" i="9"/>
  <c r="P225" i="9"/>
  <c r="O225" i="9"/>
  <c r="N225" i="9"/>
  <c r="M225" i="9"/>
  <c r="L225" i="9"/>
  <c r="K225" i="9"/>
  <c r="J225" i="9"/>
  <c r="I225" i="9"/>
  <c r="H225" i="9"/>
  <c r="G225" i="9"/>
  <c r="F225" i="9"/>
  <c r="E225" i="9"/>
  <c r="D225" i="9"/>
  <c r="C225" i="9"/>
  <c r="B225" i="9"/>
  <c r="AH226" i="7"/>
  <c r="AG226" i="7"/>
  <c r="AF226" i="7"/>
  <c r="AE226" i="7"/>
  <c r="AD226" i="7"/>
  <c r="AC226" i="7"/>
  <c r="AB226" i="7"/>
  <c r="AA226" i="7"/>
  <c r="Z226" i="7"/>
  <c r="Y226" i="7"/>
  <c r="X226" i="7"/>
  <c r="W226" i="7"/>
  <c r="V226" i="7"/>
  <c r="U226" i="7"/>
  <c r="T226" i="7"/>
  <c r="S226" i="7"/>
  <c r="R226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AH225" i="7"/>
  <c r="AG225" i="7"/>
  <c r="AF225" i="7"/>
  <c r="AE225" i="7"/>
  <c r="AD225" i="7"/>
  <c r="AC225" i="7"/>
  <c r="AB225" i="7"/>
  <c r="AA225" i="7"/>
  <c r="Z225" i="7"/>
  <c r="Y225" i="7"/>
  <c r="X225" i="7"/>
  <c r="W225" i="7"/>
  <c r="V225" i="7"/>
  <c r="U225" i="7"/>
  <c r="T225" i="7"/>
  <c r="S225" i="7"/>
  <c r="R225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AL217" i="14"/>
  <c r="AL216" i="14"/>
  <c r="AL215" i="14"/>
  <c r="AL214" i="14"/>
  <c r="AL213" i="14"/>
  <c r="AL212" i="14"/>
  <c r="AL211" i="14"/>
  <c r="AL210" i="14"/>
  <c r="AL209" i="14"/>
  <c r="AL208" i="14"/>
  <c r="AL207" i="14"/>
  <c r="AL206" i="14"/>
  <c r="AL205" i="14"/>
  <c r="AL204" i="14"/>
  <c r="AL203" i="14"/>
  <c r="AL202" i="14"/>
  <c r="AL201" i="14"/>
  <c r="AL200" i="14"/>
  <c r="AL199" i="14"/>
  <c r="AL198" i="14"/>
  <c r="AL197" i="14"/>
  <c r="AL196" i="14"/>
  <c r="AL195" i="14"/>
  <c r="AL194" i="14"/>
  <c r="AL193" i="14"/>
  <c r="AL192" i="14"/>
  <c r="AL191" i="14"/>
  <c r="AL190" i="14"/>
  <c r="AL189" i="14"/>
  <c r="AL188" i="14"/>
  <c r="AL187" i="14"/>
  <c r="AL186" i="14"/>
  <c r="AL185" i="14"/>
  <c r="AL184" i="14"/>
  <c r="AL183" i="14"/>
  <c r="AL182" i="14"/>
  <c r="AL181" i="14"/>
  <c r="AL180" i="14"/>
  <c r="AL179" i="14"/>
  <c r="AL178" i="14"/>
  <c r="AL177" i="14"/>
  <c r="AL176" i="14"/>
  <c r="AL175" i="14"/>
  <c r="AL174" i="14"/>
  <c r="AL173" i="14"/>
  <c r="AL172" i="14"/>
  <c r="AL171" i="14"/>
  <c r="AL170" i="14"/>
  <c r="AL169" i="14"/>
  <c r="AL168" i="14"/>
  <c r="AL167" i="14"/>
  <c r="AL166" i="14"/>
  <c r="AL165" i="14"/>
  <c r="AL164" i="14"/>
  <c r="AL163" i="14"/>
  <c r="AL162" i="14"/>
  <c r="AL161" i="14"/>
  <c r="AL160" i="14"/>
  <c r="AL159" i="14"/>
  <c r="AL158" i="14"/>
  <c r="AL157" i="14"/>
  <c r="AL156" i="14"/>
  <c r="AL155" i="14"/>
  <c r="AL154" i="14"/>
  <c r="AL153" i="14"/>
  <c r="AL152" i="14"/>
  <c r="AL151" i="14"/>
  <c r="AL150" i="14"/>
  <c r="AL149" i="14"/>
  <c r="AL148" i="14"/>
  <c r="AL147" i="14"/>
  <c r="AL146" i="14"/>
  <c r="AL145" i="14"/>
  <c r="AL144" i="14"/>
  <c r="AL143" i="14"/>
  <c r="AL142" i="14"/>
  <c r="AL141" i="14"/>
  <c r="AL140" i="14"/>
  <c r="AL139" i="14"/>
  <c r="AL138" i="14"/>
  <c r="AL137" i="14"/>
  <c r="AL136" i="14"/>
  <c r="AL135" i="14"/>
  <c r="AL134" i="14"/>
  <c r="AL133" i="14"/>
  <c r="AL132" i="14"/>
  <c r="AL131" i="14"/>
  <c r="AL130" i="14"/>
  <c r="AL129" i="14"/>
  <c r="AL128" i="14"/>
  <c r="AL127" i="14"/>
  <c r="AL126" i="14"/>
  <c r="AL125" i="14"/>
  <c r="AL124" i="14"/>
  <c r="AL123" i="14"/>
  <c r="AL122" i="14"/>
  <c r="AL121" i="14"/>
  <c r="AL120" i="14"/>
  <c r="AL119" i="14"/>
  <c r="AL118" i="14"/>
  <c r="AL117" i="14"/>
  <c r="AL116" i="14"/>
  <c r="AL115" i="14"/>
  <c r="AL114" i="14"/>
  <c r="AL113" i="14"/>
  <c r="AL112" i="14"/>
  <c r="AL111" i="14"/>
  <c r="AL110" i="14"/>
  <c r="AL109" i="14"/>
  <c r="AL108" i="14"/>
  <c r="AL107" i="14"/>
  <c r="AL106" i="14"/>
  <c r="AL105" i="14"/>
  <c r="AL104" i="14"/>
  <c r="AL103" i="14"/>
  <c r="AL102" i="14"/>
  <c r="AL101" i="14"/>
  <c r="AL100" i="14"/>
  <c r="AL99" i="14"/>
  <c r="AL98" i="14"/>
  <c r="AL97" i="14"/>
  <c r="AL96" i="14"/>
  <c r="AL95" i="14"/>
  <c r="AL94" i="14"/>
  <c r="AL93" i="14"/>
  <c r="AL92" i="14"/>
  <c r="AL91" i="14"/>
  <c r="AL90" i="14"/>
  <c r="AL89" i="14"/>
  <c r="AL88" i="14"/>
  <c r="AL87" i="14"/>
  <c r="AL86" i="14"/>
  <c r="AL85" i="14"/>
  <c r="AL84" i="14"/>
  <c r="AL83" i="14"/>
  <c r="AL82" i="14"/>
  <c r="AL81" i="14"/>
  <c r="AL80" i="14"/>
  <c r="AL79" i="14"/>
  <c r="AL78" i="14"/>
  <c r="AL77" i="14"/>
  <c r="AL76" i="14"/>
  <c r="AL75" i="14"/>
  <c r="AL73" i="14"/>
  <c r="AL72" i="14"/>
  <c r="AL71" i="14"/>
  <c r="AL70" i="14"/>
  <c r="AL69" i="14"/>
  <c r="AL68" i="14"/>
  <c r="AL67" i="14"/>
  <c r="AL66" i="14"/>
  <c r="AL64" i="14"/>
  <c r="AL63" i="14"/>
  <c r="AL62" i="14"/>
  <c r="AL61" i="14"/>
  <c r="AL60" i="14"/>
  <c r="AL59" i="14"/>
  <c r="AL58" i="14"/>
  <c r="AL57" i="14"/>
  <c r="AL55" i="14"/>
  <c r="AL54" i="14"/>
  <c r="AL53" i="14"/>
  <c r="AL52" i="14"/>
  <c r="AL51" i="14"/>
  <c r="AL50" i="14"/>
  <c r="AL49" i="14"/>
  <c r="AL48" i="14"/>
  <c r="AL47" i="14"/>
  <c r="AL46" i="14"/>
  <c r="AL45" i="14"/>
  <c r="AL44" i="14"/>
  <c r="AL43" i="14"/>
  <c r="AL42" i="14"/>
  <c r="AL41" i="14"/>
  <c r="AL40" i="14"/>
  <c r="AL39" i="14"/>
  <c r="AL38" i="14"/>
  <c r="AL37" i="14"/>
  <c r="AL36" i="14"/>
  <c r="AL35" i="14"/>
  <c r="AL34" i="14"/>
  <c r="AL33" i="14"/>
  <c r="AL32" i="14"/>
  <c r="AL31" i="14"/>
  <c r="AL30" i="14"/>
  <c r="AL29" i="14"/>
  <c r="AL28" i="14"/>
  <c r="AL27" i="14"/>
  <c r="AL26" i="14"/>
  <c r="AL25" i="14"/>
  <c r="AL24" i="14"/>
  <c r="AL23" i="14"/>
  <c r="AL22" i="14"/>
  <c r="AL21" i="14"/>
  <c r="AL20" i="14"/>
  <c r="AL19" i="14"/>
  <c r="AL18" i="14"/>
  <c r="AL17" i="14"/>
  <c r="AL16" i="14"/>
  <c r="AL15" i="14"/>
  <c r="AL14" i="14"/>
  <c r="AL13" i="14"/>
  <c r="AL12" i="14"/>
  <c r="AL11" i="14"/>
  <c r="AL10" i="14"/>
  <c r="AL9" i="14"/>
  <c r="AL8" i="14"/>
  <c r="AL7" i="14"/>
  <c r="AL6" i="14"/>
  <c r="AL217" i="12"/>
  <c r="AL216" i="12"/>
  <c r="AL215" i="12"/>
  <c r="AL214" i="12"/>
  <c r="AL213" i="12"/>
  <c r="AL212" i="12"/>
  <c r="AL211" i="12"/>
  <c r="AL210" i="12"/>
  <c r="AL209" i="12"/>
  <c r="AL208" i="12"/>
  <c r="AL207" i="12"/>
  <c r="AL206" i="12"/>
  <c r="AL205" i="12"/>
  <c r="AL204" i="12"/>
  <c r="AL203" i="12"/>
  <c r="AL202" i="12"/>
  <c r="AL201" i="12"/>
  <c r="AL200" i="12"/>
  <c r="AL199" i="12"/>
  <c r="AL198" i="12"/>
  <c r="AL197" i="12"/>
  <c r="AL196" i="12"/>
  <c r="AL195" i="12"/>
  <c r="AL194" i="12"/>
  <c r="AL193" i="12"/>
  <c r="AL192" i="12"/>
  <c r="AL191" i="12"/>
  <c r="AL190" i="12"/>
  <c r="AL189" i="12"/>
  <c r="AL188" i="12"/>
  <c r="AL187" i="12"/>
  <c r="AL186" i="12"/>
  <c r="AL185" i="12"/>
  <c r="AL184" i="12"/>
  <c r="AL183" i="12"/>
  <c r="AL182" i="12"/>
  <c r="AL181" i="12"/>
  <c r="AL180" i="12"/>
  <c r="AL179" i="12"/>
  <c r="AL178" i="12"/>
  <c r="AL177" i="12"/>
  <c r="AL176" i="12"/>
  <c r="AL175" i="12"/>
  <c r="AL174" i="12"/>
  <c r="AL173" i="12"/>
  <c r="AL172" i="12"/>
  <c r="AL171" i="12"/>
  <c r="AL170" i="12"/>
  <c r="AL169" i="12"/>
  <c r="AL168" i="12"/>
  <c r="AL167" i="12"/>
  <c r="AL166" i="12"/>
  <c r="AL165" i="12"/>
  <c r="AL164" i="12"/>
  <c r="AL163" i="12"/>
  <c r="AL162" i="12"/>
  <c r="AL161" i="12"/>
  <c r="AL160" i="12"/>
  <c r="AL159" i="12"/>
  <c r="AL158" i="12"/>
  <c r="AL157" i="12"/>
  <c r="AL156" i="12"/>
  <c r="AL155" i="12"/>
  <c r="AL154" i="12"/>
  <c r="AL153" i="12"/>
  <c r="AL152" i="12"/>
  <c r="AL151" i="12"/>
  <c r="AL150" i="12"/>
  <c r="AL149" i="12"/>
  <c r="AL148" i="12"/>
  <c r="AL147" i="12"/>
  <c r="AL146" i="12"/>
  <c r="AL145" i="12"/>
  <c r="AL144" i="12"/>
  <c r="AL143" i="12"/>
  <c r="AL142" i="12"/>
  <c r="AL141" i="12"/>
  <c r="AL140" i="12"/>
  <c r="AL139" i="12"/>
  <c r="AL138" i="12"/>
  <c r="AL137" i="12"/>
  <c r="AL136" i="12"/>
  <c r="AL135" i="12"/>
  <c r="AL134" i="12"/>
  <c r="AL133" i="12"/>
  <c r="AL132" i="12"/>
  <c r="AL131" i="12"/>
  <c r="AL130" i="12"/>
  <c r="AL129" i="12"/>
  <c r="AL128" i="12"/>
  <c r="AL127" i="12"/>
  <c r="AL126" i="12"/>
  <c r="AL125" i="12"/>
  <c r="AL124" i="12"/>
  <c r="AL123" i="12"/>
  <c r="AL122" i="12"/>
  <c r="AL121" i="12"/>
  <c r="AL120" i="12"/>
  <c r="AL119" i="12"/>
  <c r="AL118" i="12"/>
  <c r="AL117" i="12"/>
  <c r="AL116" i="12"/>
  <c r="AL115" i="12"/>
  <c r="AL114" i="12"/>
  <c r="AL113" i="12"/>
  <c r="AL112" i="12"/>
  <c r="AL111" i="12"/>
  <c r="AL110" i="12"/>
  <c r="AL109" i="12"/>
  <c r="AL108" i="12"/>
  <c r="AL107" i="12"/>
  <c r="AL106" i="12"/>
  <c r="AL105" i="12"/>
  <c r="AL104" i="12"/>
  <c r="AL103" i="12"/>
  <c r="AL102" i="12"/>
  <c r="AL101" i="12"/>
  <c r="AL100" i="12"/>
  <c r="AL99" i="12"/>
  <c r="AL98" i="12"/>
  <c r="AL97" i="12"/>
  <c r="AL96" i="12"/>
  <c r="AL95" i="12"/>
  <c r="AL94" i="12"/>
  <c r="AL93" i="12"/>
  <c r="AL92" i="12"/>
  <c r="AL91" i="12"/>
  <c r="AL90" i="12"/>
  <c r="AL89" i="12"/>
  <c r="AL88" i="12"/>
  <c r="AL87" i="12"/>
  <c r="AL86" i="12"/>
  <c r="AL85" i="12"/>
  <c r="AL84" i="12"/>
  <c r="AL83" i="12"/>
  <c r="AL82" i="12"/>
  <c r="AL81" i="12"/>
  <c r="AL80" i="12"/>
  <c r="AL79" i="12"/>
  <c r="AL78" i="12"/>
  <c r="AL77" i="12"/>
  <c r="AL76" i="12"/>
  <c r="AL75" i="12"/>
  <c r="AL73" i="12"/>
  <c r="AL72" i="12"/>
  <c r="AL71" i="12"/>
  <c r="AL70" i="12"/>
  <c r="AL69" i="12"/>
  <c r="AL68" i="12"/>
  <c r="AL67" i="12"/>
  <c r="AL66" i="12"/>
  <c r="AL64" i="12"/>
  <c r="AL63" i="12"/>
  <c r="AL62" i="12"/>
  <c r="AL61" i="12"/>
  <c r="AL60" i="12"/>
  <c r="AL59" i="12"/>
  <c r="AL58" i="12"/>
  <c r="AL57" i="12"/>
  <c r="AL55" i="12"/>
  <c r="AL54" i="12"/>
  <c r="AL53" i="12"/>
  <c r="AL52" i="12"/>
  <c r="AL51" i="12"/>
  <c r="AL50" i="12"/>
  <c r="AL49" i="12"/>
  <c r="AL48" i="12"/>
  <c r="AL47" i="12"/>
  <c r="AL46" i="12"/>
  <c r="AL45" i="12"/>
  <c r="AL44" i="12"/>
  <c r="AL43" i="12"/>
  <c r="AL42" i="12"/>
  <c r="AL41" i="12"/>
  <c r="AL40" i="12"/>
  <c r="AL39" i="12"/>
  <c r="AL38" i="12"/>
  <c r="AL37" i="12"/>
  <c r="AL36" i="12"/>
  <c r="AL35" i="12"/>
  <c r="AL34" i="12"/>
  <c r="AL33" i="12"/>
  <c r="AL32" i="12"/>
  <c r="AL31" i="12"/>
  <c r="AL30" i="12"/>
  <c r="AL29" i="12"/>
  <c r="AL28" i="12"/>
  <c r="AL27" i="12"/>
  <c r="AL26" i="12"/>
  <c r="AL25" i="12"/>
  <c r="AL24" i="12"/>
  <c r="AL23" i="12"/>
  <c r="AL22" i="12"/>
  <c r="AL21" i="12"/>
  <c r="AL20" i="12"/>
  <c r="AL19" i="12"/>
  <c r="AL18" i="12"/>
  <c r="AL17" i="12"/>
  <c r="AL16" i="12"/>
  <c r="AL15" i="12"/>
  <c r="AL14" i="12"/>
  <c r="AL13" i="12"/>
  <c r="AL12" i="12"/>
  <c r="AL11" i="12"/>
  <c r="AL10" i="12"/>
  <c r="AL9" i="12"/>
  <c r="AL8" i="12"/>
  <c r="AL7" i="12"/>
  <c r="AL6" i="12"/>
  <c r="AL217" i="9"/>
  <c r="AL216" i="9"/>
  <c r="AL215" i="9"/>
  <c r="AL214" i="9"/>
  <c r="AL213" i="9"/>
  <c r="AL212" i="9"/>
  <c r="AL211" i="9"/>
  <c r="AL210" i="9"/>
  <c r="AL209" i="9"/>
  <c r="AL208" i="9"/>
  <c r="AL207" i="9"/>
  <c r="AL206" i="9"/>
  <c r="AL205" i="9"/>
  <c r="AL204" i="9"/>
  <c r="AL203" i="9"/>
  <c r="AL202" i="9"/>
  <c r="AL201" i="9"/>
  <c r="AL200" i="9"/>
  <c r="AL199" i="9"/>
  <c r="AL198" i="9"/>
  <c r="AL197" i="9"/>
  <c r="AL196" i="9"/>
  <c r="AL195" i="9"/>
  <c r="AL194" i="9"/>
  <c r="AL193" i="9"/>
  <c r="AL192" i="9"/>
  <c r="AL191" i="9"/>
  <c r="AL190" i="9"/>
  <c r="AL189" i="9"/>
  <c r="AL188" i="9"/>
  <c r="AL187" i="9"/>
  <c r="AL186" i="9"/>
  <c r="AL185" i="9"/>
  <c r="AL184" i="9"/>
  <c r="AL183" i="9"/>
  <c r="AL182" i="9"/>
  <c r="AL181" i="9"/>
  <c r="AL180" i="9"/>
  <c r="AL179" i="9"/>
  <c r="AL178" i="9"/>
  <c r="AL177" i="9"/>
  <c r="AL176" i="9"/>
  <c r="AL175" i="9"/>
  <c r="AL174" i="9"/>
  <c r="AL173" i="9"/>
  <c r="AL172" i="9"/>
  <c r="AL171" i="9"/>
  <c r="AL170" i="9"/>
  <c r="AL169" i="9"/>
  <c r="AL168" i="9"/>
  <c r="AL167" i="9"/>
  <c r="AL166" i="9"/>
  <c r="AL165" i="9"/>
  <c r="AL164" i="9"/>
  <c r="AL163" i="9"/>
  <c r="AL162" i="9"/>
  <c r="AL161" i="9"/>
  <c r="AL160" i="9"/>
  <c r="AL159" i="9"/>
  <c r="AL158" i="9"/>
  <c r="AL157" i="9"/>
  <c r="AL156" i="9"/>
  <c r="AL155" i="9"/>
  <c r="AL154" i="9"/>
  <c r="AL153" i="9"/>
  <c r="AL152" i="9"/>
  <c r="AL151" i="9"/>
  <c r="AL150" i="9"/>
  <c r="AL149" i="9"/>
  <c r="AL148" i="9"/>
  <c r="AL147" i="9"/>
  <c r="AL146" i="9"/>
  <c r="AL145" i="9"/>
  <c r="AL144" i="9"/>
  <c r="AL143" i="9"/>
  <c r="AL142" i="9"/>
  <c r="AL141" i="9"/>
  <c r="AL140" i="9"/>
  <c r="AL139" i="9"/>
  <c r="AL138" i="9"/>
  <c r="AL137" i="9"/>
  <c r="AL136" i="9"/>
  <c r="AL135" i="9"/>
  <c r="AL134" i="9"/>
  <c r="AL133" i="9"/>
  <c r="AL132" i="9"/>
  <c r="AL131" i="9"/>
  <c r="AL130" i="9"/>
  <c r="AL129" i="9"/>
  <c r="AL128" i="9"/>
  <c r="AL127" i="9"/>
  <c r="AL126" i="9"/>
  <c r="AL125" i="9"/>
  <c r="AL124" i="9"/>
  <c r="AL123" i="9"/>
  <c r="AL122" i="9"/>
  <c r="AL121" i="9"/>
  <c r="AL120" i="9"/>
  <c r="AL119" i="9"/>
  <c r="AL118" i="9"/>
  <c r="AL117" i="9"/>
  <c r="AL116" i="9"/>
  <c r="AL115" i="9"/>
  <c r="AL114" i="9"/>
  <c r="AL113" i="9"/>
  <c r="AL112" i="9"/>
  <c r="AL111" i="9"/>
  <c r="AL110" i="9"/>
  <c r="AL109" i="9"/>
  <c r="AL108" i="9"/>
  <c r="AL107" i="9"/>
  <c r="AL106" i="9"/>
  <c r="AL105" i="9"/>
  <c r="AL104" i="9"/>
  <c r="AL103" i="9"/>
  <c r="AL102" i="9"/>
  <c r="AL101" i="9"/>
  <c r="AL100" i="9"/>
  <c r="AL99" i="9"/>
  <c r="AL98" i="9"/>
  <c r="AL97" i="9"/>
  <c r="AL96" i="9"/>
  <c r="AL95" i="9"/>
  <c r="AL94" i="9"/>
  <c r="AL93" i="9"/>
  <c r="AL92" i="9"/>
  <c r="AL91" i="9"/>
  <c r="AL90" i="9"/>
  <c r="AL89" i="9"/>
  <c r="AL88" i="9"/>
  <c r="AL87" i="9"/>
  <c r="AL86" i="9"/>
  <c r="AL85" i="9"/>
  <c r="AL84" i="9"/>
  <c r="AL83" i="9"/>
  <c r="AL82" i="9"/>
  <c r="AL81" i="9"/>
  <c r="AL80" i="9"/>
  <c r="AL79" i="9"/>
  <c r="AL78" i="9"/>
  <c r="AL77" i="9"/>
  <c r="AL76" i="9"/>
  <c r="AL75" i="9"/>
  <c r="AL73" i="9"/>
  <c r="AL72" i="9"/>
  <c r="AL71" i="9"/>
  <c r="AL70" i="9"/>
  <c r="AL69" i="9"/>
  <c r="AL68" i="9"/>
  <c r="AL67" i="9"/>
  <c r="AL66" i="9"/>
  <c r="AL64" i="9"/>
  <c r="AL63" i="9"/>
  <c r="AL62" i="9"/>
  <c r="AL61" i="9"/>
  <c r="AL60" i="9"/>
  <c r="AL59" i="9"/>
  <c r="AL58" i="9"/>
  <c r="AL57" i="9"/>
  <c r="AL55" i="9"/>
  <c r="AL54" i="9"/>
  <c r="AL53" i="9"/>
  <c r="AL52" i="9"/>
  <c r="AL51" i="9"/>
  <c r="AL50" i="9"/>
  <c r="AL49" i="9"/>
  <c r="AL48" i="9"/>
  <c r="AL47" i="9"/>
  <c r="AL46" i="9"/>
  <c r="AL45" i="9"/>
  <c r="AL44" i="9"/>
  <c r="AL43" i="9"/>
  <c r="AL42" i="9"/>
  <c r="AL41" i="9"/>
  <c r="AL40" i="9"/>
  <c r="AL39" i="9"/>
  <c r="AL38" i="9"/>
  <c r="AL37" i="9"/>
  <c r="AL36" i="9"/>
  <c r="AL35" i="9"/>
  <c r="AL34" i="9"/>
  <c r="AL33" i="9"/>
  <c r="AL32" i="9"/>
  <c r="AL31" i="9"/>
  <c r="AL30" i="9"/>
  <c r="AL29" i="9"/>
  <c r="AL28" i="9"/>
  <c r="AL27" i="9"/>
  <c r="AL26" i="9"/>
  <c r="AL25" i="9"/>
  <c r="AL24" i="9"/>
  <c r="AL23" i="9"/>
  <c r="AL22" i="9"/>
  <c r="AL21" i="9"/>
  <c r="AL20" i="9"/>
  <c r="AL19" i="9"/>
  <c r="AL18" i="9"/>
  <c r="AL17" i="9"/>
  <c r="AL16" i="9"/>
  <c r="AL15" i="9"/>
  <c r="AL14" i="9"/>
  <c r="AL13" i="9"/>
  <c r="AL12" i="9"/>
  <c r="AL11" i="9"/>
  <c r="AL10" i="9"/>
  <c r="AL9" i="9"/>
  <c r="AL8" i="9"/>
  <c r="AL7" i="9"/>
  <c r="AL6" i="9"/>
  <c r="AL217" i="7"/>
  <c r="AL216" i="7"/>
  <c r="AL215" i="7"/>
  <c r="AL214" i="7"/>
  <c r="AL213" i="7"/>
  <c r="AL212" i="7"/>
  <c r="AL211" i="7"/>
  <c r="AL210" i="7"/>
  <c r="AL209" i="7"/>
  <c r="AL208" i="7"/>
  <c r="AL207" i="7"/>
  <c r="AL206" i="7"/>
  <c r="AL205" i="7"/>
  <c r="AL204" i="7"/>
  <c r="AL203" i="7"/>
  <c r="AL202" i="7"/>
  <c r="AL201" i="7"/>
  <c r="AL200" i="7"/>
  <c r="AL199" i="7"/>
  <c r="AL198" i="7"/>
  <c r="AL197" i="7"/>
  <c r="AL196" i="7"/>
  <c r="AL195" i="7"/>
  <c r="AL194" i="7"/>
  <c r="AL193" i="7"/>
  <c r="AL192" i="7"/>
  <c r="AL191" i="7"/>
  <c r="AL190" i="7"/>
  <c r="AL189" i="7"/>
  <c r="AL188" i="7"/>
  <c r="AL187" i="7"/>
  <c r="AL186" i="7"/>
  <c r="AL185" i="7"/>
  <c r="AL184" i="7"/>
  <c r="AL183" i="7"/>
  <c r="AL182" i="7"/>
  <c r="AL181" i="7"/>
  <c r="AL180" i="7"/>
  <c r="AL179" i="7"/>
  <c r="AL178" i="7"/>
  <c r="AL177" i="7"/>
  <c r="AL176" i="7"/>
  <c r="AL175" i="7"/>
  <c r="AL174" i="7"/>
  <c r="AL173" i="7"/>
  <c r="AL172" i="7"/>
  <c r="AL171" i="7"/>
  <c r="AL170" i="7"/>
  <c r="AL169" i="7"/>
  <c r="AL168" i="7"/>
  <c r="AL167" i="7"/>
  <c r="AL166" i="7"/>
  <c r="AL165" i="7"/>
  <c r="AL164" i="7"/>
  <c r="AL163" i="7"/>
  <c r="AL162" i="7"/>
  <c r="AL161" i="7"/>
  <c r="AL160" i="7"/>
  <c r="AL159" i="7"/>
  <c r="AL158" i="7"/>
  <c r="AL157" i="7"/>
  <c r="AL156" i="7"/>
  <c r="AL155" i="7"/>
  <c r="AL154" i="7"/>
  <c r="AL153" i="7"/>
  <c r="AL152" i="7"/>
  <c r="AL151" i="7"/>
  <c r="AL150" i="7"/>
  <c r="AL149" i="7"/>
  <c r="AL148" i="7"/>
  <c r="AL147" i="7"/>
  <c r="AL146" i="7"/>
  <c r="AL145" i="7"/>
  <c r="AL144" i="7"/>
  <c r="AL143" i="7"/>
  <c r="AL142" i="7"/>
  <c r="AL141" i="7"/>
  <c r="AL140" i="7"/>
  <c r="AL139" i="7"/>
  <c r="AL138" i="7"/>
  <c r="AL137" i="7"/>
  <c r="AL136" i="7"/>
  <c r="AL135" i="7"/>
  <c r="AL134" i="7"/>
  <c r="AL133" i="7"/>
  <c r="AL132" i="7"/>
  <c r="AL131" i="7"/>
  <c r="AL130" i="7"/>
  <c r="AL129" i="7"/>
  <c r="AL128" i="7"/>
  <c r="AL127" i="7"/>
  <c r="AL126" i="7"/>
  <c r="AL125" i="7"/>
  <c r="AL124" i="7"/>
  <c r="AL123" i="7"/>
  <c r="AL122" i="7"/>
  <c r="AL121" i="7"/>
  <c r="AL120" i="7"/>
  <c r="AL119" i="7"/>
  <c r="AL118" i="7"/>
  <c r="AL117" i="7"/>
  <c r="AL116" i="7"/>
  <c r="AL115" i="7"/>
  <c r="AL114" i="7"/>
  <c r="AL113" i="7"/>
  <c r="AL112" i="7"/>
  <c r="AL111" i="7"/>
  <c r="AL110" i="7"/>
  <c r="AL109" i="7"/>
  <c r="AL108" i="7"/>
  <c r="AL107" i="7"/>
  <c r="AL106" i="7"/>
  <c r="AL105" i="7"/>
  <c r="AL104" i="7"/>
  <c r="AL103" i="7"/>
  <c r="AL102" i="7"/>
  <c r="AL101" i="7"/>
  <c r="AL100" i="7"/>
  <c r="AL99" i="7"/>
  <c r="AL98" i="7"/>
  <c r="AL97" i="7"/>
  <c r="AL96" i="7"/>
  <c r="AL95" i="7"/>
  <c r="AL94" i="7"/>
  <c r="AL93" i="7"/>
  <c r="AL92" i="7"/>
  <c r="AL91" i="7"/>
  <c r="AL90" i="7"/>
  <c r="AL89" i="7"/>
  <c r="AL88" i="7"/>
  <c r="AL87" i="7"/>
  <c r="AL86" i="7"/>
  <c r="AL85" i="7"/>
  <c r="AL84" i="7"/>
  <c r="AL83" i="7"/>
  <c r="AL82" i="7"/>
  <c r="AL81" i="7"/>
  <c r="AL80" i="7"/>
  <c r="AL79" i="7"/>
  <c r="AL78" i="7"/>
  <c r="AL77" i="7"/>
  <c r="AL76" i="7"/>
  <c r="AL75" i="7"/>
  <c r="AL73" i="7"/>
  <c r="AL72" i="7"/>
  <c r="AL71" i="7"/>
  <c r="AL70" i="7"/>
  <c r="AL69" i="7"/>
  <c r="AL68" i="7"/>
  <c r="AL67" i="7"/>
  <c r="AL66" i="7"/>
  <c r="AL64" i="7"/>
  <c r="AL63" i="7"/>
  <c r="AL62" i="7"/>
  <c r="AL61" i="7"/>
  <c r="AL60" i="7"/>
  <c r="AL59" i="7"/>
  <c r="AL58" i="7"/>
  <c r="AL57" i="7"/>
  <c r="AL55" i="7"/>
  <c r="AL54" i="7"/>
  <c r="AL53" i="7"/>
  <c r="AL52" i="7"/>
  <c r="AL51" i="7"/>
  <c r="AL50" i="7"/>
  <c r="AL49" i="7"/>
  <c r="AL48" i="7"/>
  <c r="AL47" i="7"/>
  <c r="AL46" i="7"/>
  <c r="AL45" i="7"/>
  <c r="AL44" i="7"/>
  <c r="AL43" i="7"/>
  <c r="AL42" i="7"/>
  <c r="AL41" i="7"/>
  <c r="AL40" i="7"/>
  <c r="AL39" i="7"/>
  <c r="AL38" i="7"/>
  <c r="AL37" i="7"/>
  <c r="AL36" i="7"/>
  <c r="AL35" i="7"/>
  <c r="AL34" i="7"/>
  <c r="AL33" i="7"/>
  <c r="AL32" i="7"/>
  <c r="AL31" i="7"/>
  <c r="AL30" i="7"/>
  <c r="AL29" i="7"/>
  <c r="AL28" i="7"/>
  <c r="AL27" i="7"/>
  <c r="AL26" i="7"/>
  <c r="AL25" i="7"/>
  <c r="AL24" i="7"/>
  <c r="AL23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AL9" i="7"/>
  <c r="AL8" i="7"/>
  <c r="AL7" i="7"/>
  <c r="AL6" i="7"/>
  <c r="AL217" i="4"/>
  <c r="AL216" i="4"/>
  <c r="AL215" i="4"/>
  <c r="AL214" i="4"/>
  <c r="AL213" i="4"/>
  <c r="AL212" i="4"/>
  <c r="AL211" i="4"/>
  <c r="AL210" i="4"/>
  <c r="AL209" i="4"/>
  <c r="AL208" i="4"/>
  <c r="AL207" i="4"/>
  <c r="AL206" i="4"/>
  <c r="AL205" i="4"/>
  <c r="AL204" i="4"/>
  <c r="AL203" i="4"/>
  <c r="AL202" i="4"/>
  <c r="AL201" i="4"/>
  <c r="AL200" i="4"/>
  <c r="AL199" i="4"/>
  <c r="AL198" i="4"/>
  <c r="AL197" i="4"/>
  <c r="AL196" i="4"/>
  <c r="AL195" i="4"/>
  <c r="AL194" i="4"/>
  <c r="AL193" i="4"/>
  <c r="AL192" i="4"/>
  <c r="AL191" i="4"/>
  <c r="AL190" i="4"/>
  <c r="AL189" i="4"/>
  <c r="AL188" i="4"/>
  <c r="AL187" i="4"/>
  <c r="AL186" i="4"/>
  <c r="AL185" i="4"/>
  <c r="AL184" i="4"/>
  <c r="AL183" i="4"/>
  <c r="AL182" i="4"/>
  <c r="AL181" i="4"/>
  <c r="AL180" i="4"/>
  <c r="AL179" i="4"/>
  <c r="AL178" i="4"/>
  <c r="AL177" i="4"/>
  <c r="AL176" i="4"/>
  <c r="AL175" i="4"/>
  <c r="AL174" i="4"/>
  <c r="AL173" i="4"/>
  <c r="AL172" i="4"/>
  <c r="AL171" i="4"/>
  <c r="AL170" i="4"/>
  <c r="AL169" i="4"/>
  <c r="AL168" i="4"/>
  <c r="AL167" i="4"/>
  <c r="AL166" i="4"/>
  <c r="AL165" i="4"/>
  <c r="AL164" i="4"/>
  <c r="AL163" i="4"/>
  <c r="AL162" i="4"/>
  <c r="AL161" i="4"/>
  <c r="AL160" i="4"/>
  <c r="AL159" i="4"/>
  <c r="AL158" i="4"/>
  <c r="AL157" i="4"/>
  <c r="AL156" i="4"/>
  <c r="AL155" i="4"/>
  <c r="AL154" i="4"/>
  <c r="AL153" i="4"/>
  <c r="AL152" i="4"/>
  <c r="AL151" i="4"/>
  <c r="AL150" i="4"/>
  <c r="AL149" i="4"/>
  <c r="AL148" i="4"/>
  <c r="AL147" i="4"/>
  <c r="AL146" i="4"/>
  <c r="AL145" i="4"/>
  <c r="AL144" i="4"/>
  <c r="AL143" i="4"/>
  <c r="AL142" i="4"/>
  <c r="AL141" i="4"/>
  <c r="AL140" i="4"/>
  <c r="AL139" i="4"/>
  <c r="AL138" i="4"/>
  <c r="AL137" i="4"/>
  <c r="AL136" i="4"/>
  <c r="AL135" i="4"/>
  <c r="AL134" i="4"/>
  <c r="AL133" i="4"/>
  <c r="AL132" i="4"/>
  <c r="AL131" i="4"/>
  <c r="AL130" i="4"/>
  <c r="AL129" i="4"/>
  <c r="AL128" i="4"/>
  <c r="AL127" i="4"/>
  <c r="AL126" i="4"/>
  <c r="AL125" i="4"/>
  <c r="AL124" i="4"/>
  <c r="AL123" i="4"/>
  <c r="AL122" i="4"/>
  <c r="AL121" i="4"/>
  <c r="AL120" i="4"/>
  <c r="AL119" i="4"/>
  <c r="AL118" i="4"/>
  <c r="AL117" i="4"/>
  <c r="AL116" i="4"/>
  <c r="AL115" i="4"/>
  <c r="AL114" i="4"/>
  <c r="AL113" i="4"/>
  <c r="AL112" i="4"/>
  <c r="AL111" i="4"/>
  <c r="AL110" i="4"/>
  <c r="AL109" i="4"/>
  <c r="AL108" i="4"/>
  <c r="AL107" i="4"/>
  <c r="AL106" i="4"/>
  <c r="AL105" i="4"/>
  <c r="AL104" i="4"/>
  <c r="AL103" i="4"/>
  <c r="AL102" i="4"/>
  <c r="AL101" i="4"/>
  <c r="AL100" i="4"/>
  <c r="AL99" i="4"/>
  <c r="AL98" i="4"/>
  <c r="AL97" i="4"/>
  <c r="AL96" i="4"/>
  <c r="AL95" i="4"/>
  <c r="AL94" i="4"/>
  <c r="AL93" i="4"/>
  <c r="AL92" i="4"/>
  <c r="AL91" i="4"/>
  <c r="AL90" i="4"/>
  <c r="AL89" i="4"/>
  <c r="AL88" i="4"/>
  <c r="AL87" i="4"/>
  <c r="AL86" i="4"/>
  <c r="AL85" i="4"/>
  <c r="AL84" i="4"/>
  <c r="AL83" i="4"/>
  <c r="AL82" i="4"/>
  <c r="AL81" i="4"/>
  <c r="AL80" i="4"/>
  <c r="AL79" i="4"/>
  <c r="AL78" i="4"/>
  <c r="AL77" i="4"/>
  <c r="AL76" i="4"/>
  <c r="AL75" i="4"/>
  <c r="AL73" i="4"/>
  <c r="AL72" i="4"/>
  <c r="AL71" i="4"/>
  <c r="AL70" i="4"/>
  <c r="AL69" i="4"/>
  <c r="AL68" i="4"/>
  <c r="AL67" i="4"/>
  <c r="AL66" i="4"/>
  <c r="AL64" i="4"/>
  <c r="AL63" i="4"/>
  <c r="AL62" i="4"/>
  <c r="AL61" i="4"/>
  <c r="AL60" i="4"/>
  <c r="AL59" i="4"/>
  <c r="AL58" i="4"/>
  <c r="AL57" i="4"/>
  <c r="AL55" i="4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AL8" i="4"/>
  <c r="AL7" i="4"/>
  <c r="AL6" i="4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B226" i="2"/>
  <c r="AL217" i="2"/>
  <c r="AL216" i="2"/>
  <c r="AL215" i="2"/>
  <c r="AL214" i="2"/>
  <c r="AL213" i="2"/>
  <c r="AL212" i="2"/>
  <c r="AL211" i="2"/>
  <c r="AL210" i="2"/>
  <c r="AL209" i="2"/>
  <c r="AL208" i="2"/>
  <c r="AL207" i="2"/>
  <c r="AL206" i="2"/>
  <c r="AL205" i="2"/>
  <c r="AL204" i="2"/>
  <c r="AL203" i="2"/>
  <c r="AL202" i="2"/>
  <c r="AL201" i="2"/>
  <c r="AL200" i="2"/>
  <c r="AL199" i="2"/>
  <c r="AL198" i="2"/>
  <c r="AL197" i="2"/>
  <c r="AL196" i="2"/>
  <c r="AL195" i="2"/>
  <c r="AL194" i="2"/>
  <c r="AL193" i="2"/>
  <c r="AL192" i="2"/>
  <c r="AL191" i="2"/>
  <c r="AL190" i="2"/>
  <c r="AL189" i="2"/>
  <c r="AL188" i="2"/>
  <c r="AL187" i="2"/>
  <c r="AL186" i="2"/>
  <c r="AL185" i="2"/>
  <c r="AL184" i="2"/>
  <c r="AL183" i="2"/>
  <c r="AL182" i="2"/>
  <c r="AL181" i="2"/>
  <c r="AL180" i="2"/>
  <c r="AL179" i="2"/>
  <c r="AL178" i="2"/>
  <c r="AL177" i="2"/>
  <c r="AL176" i="2"/>
  <c r="AL175" i="2"/>
  <c r="AL174" i="2"/>
  <c r="AL173" i="2"/>
  <c r="AL172" i="2"/>
  <c r="AL171" i="2"/>
  <c r="AL170" i="2"/>
  <c r="AL169" i="2"/>
  <c r="AL168" i="2"/>
  <c r="AL167" i="2"/>
  <c r="AL166" i="2"/>
  <c r="AL165" i="2"/>
  <c r="AL164" i="2"/>
  <c r="AL163" i="2"/>
  <c r="AL162" i="2"/>
  <c r="AL161" i="2"/>
  <c r="AL160" i="2"/>
  <c r="AL159" i="2"/>
  <c r="AL158" i="2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3" i="2"/>
  <c r="AL72" i="2"/>
  <c r="AL71" i="2"/>
  <c r="AL70" i="2"/>
  <c r="AL69" i="2"/>
  <c r="AL68" i="2"/>
  <c r="AL67" i="2"/>
  <c r="AL66" i="2"/>
  <c r="AL64" i="2"/>
  <c r="AL63" i="2"/>
  <c r="AL62" i="2"/>
  <c r="AL61" i="2"/>
  <c r="AL60" i="2"/>
  <c r="AL59" i="2"/>
  <c r="AL58" i="2"/>
  <c r="AL57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I225" i="16"/>
  <c r="N216" i="3" l="1"/>
  <c r="F216" i="3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M216" i="6" s="1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L216" i="6" s="1"/>
  <c r="AB207" i="3"/>
  <c r="AB206" i="3"/>
  <c r="AB205" i="3"/>
  <c r="AB204" i="3"/>
  <c r="AB203" i="3"/>
  <c r="AB202" i="3"/>
  <c r="AB201" i="3"/>
  <c r="AB200" i="3"/>
  <c r="AB199" i="3"/>
  <c r="AB198" i="3"/>
  <c r="AB197" i="3"/>
  <c r="AB196" i="3"/>
  <c r="AB195" i="3"/>
  <c r="AB194" i="3"/>
  <c r="AB193" i="3"/>
  <c r="AB192" i="3"/>
  <c r="AB191" i="3"/>
  <c r="AB190" i="3"/>
  <c r="AB189" i="3"/>
  <c r="AB188" i="3"/>
  <c r="AB187" i="3"/>
  <c r="AB186" i="3"/>
  <c r="AB185" i="3"/>
  <c r="AB184" i="3"/>
  <c r="AB183" i="3"/>
  <c r="AB182" i="3"/>
  <c r="AB181" i="3"/>
  <c r="AB180" i="3"/>
  <c r="AB179" i="3"/>
  <c r="AB178" i="3"/>
  <c r="AB177" i="3"/>
  <c r="AB176" i="3"/>
  <c r="AB175" i="3"/>
  <c r="AB174" i="3"/>
  <c r="AB173" i="3"/>
  <c r="AB172" i="3"/>
  <c r="AB171" i="3"/>
  <c r="AB170" i="3"/>
  <c r="AB169" i="3"/>
  <c r="AB168" i="3"/>
  <c r="AB167" i="3"/>
  <c r="AB166" i="3"/>
  <c r="AB165" i="3"/>
  <c r="AB164" i="3"/>
  <c r="AB163" i="3"/>
  <c r="AB162" i="3"/>
  <c r="AB161" i="3"/>
  <c r="AB160" i="3"/>
  <c r="AB159" i="3"/>
  <c r="AB158" i="3"/>
  <c r="AB157" i="3"/>
  <c r="AB156" i="3"/>
  <c r="AB155" i="3"/>
  <c r="AB154" i="3"/>
  <c r="AB153" i="3"/>
  <c r="AB152" i="3"/>
  <c r="AB151" i="3"/>
  <c r="AB150" i="3"/>
  <c r="AB149" i="3"/>
  <c r="AB148" i="3"/>
  <c r="AB147" i="3"/>
  <c r="AB146" i="3"/>
  <c r="AB145" i="3"/>
  <c r="AB144" i="3"/>
  <c r="AB143" i="3"/>
  <c r="AB142" i="3"/>
  <c r="AB141" i="3"/>
  <c r="AB140" i="3"/>
  <c r="AB139" i="3"/>
  <c r="AB138" i="3"/>
  <c r="AB137" i="3"/>
  <c r="AB136" i="3"/>
  <c r="AB135" i="3"/>
  <c r="AB134" i="3"/>
  <c r="AB133" i="3"/>
  <c r="AB132" i="3"/>
  <c r="AB131" i="3"/>
  <c r="AB130" i="3"/>
  <c r="AB129" i="3"/>
  <c r="AB128" i="3"/>
  <c r="AB127" i="3"/>
  <c r="AB126" i="3"/>
  <c r="AB125" i="3"/>
  <c r="AB124" i="3"/>
  <c r="AB123" i="3"/>
  <c r="AB122" i="3"/>
  <c r="AB121" i="3"/>
  <c r="AB120" i="3"/>
  <c r="AB119" i="3"/>
  <c r="AB118" i="3"/>
  <c r="AB117" i="3"/>
  <c r="AB116" i="3"/>
  <c r="AB115" i="3"/>
  <c r="AB114" i="3"/>
  <c r="AB113" i="3"/>
  <c r="AB112" i="3"/>
  <c r="AB111" i="3"/>
  <c r="AB110" i="3"/>
  <c r="AB109" i="3"/>
  <c r="AB108" i="3"/>
  <c r="AB107" i="3"/>
  <c r="AB106" i="3"/>
  <c r="AB105" i="3"/>
  <c r="AB104" i="3"/>
  <c r="AB103" i="3"/>
  <c r="AB102" i="3"/>
  <c r="AB101" i="3"/>
  <c r="AB100" i="3"/>
  <c r="AB99" i="3"/>
  <c r="AB98" i="3"/>
  <c r="AB97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M216" i="3" s="1"/>
  <c r="Q215" i="6"/>
  <c r="P215" i="6"/>
  <c r="O215" i="6"/>
  <c r="N215" i="6"/>
  <c r="M215" i="6"/>
  <c r="L215" i="6"/>
  <c r="K215" i="6"/>
  <c r="J215" i="6"/>
  <c r="I215" i="6"/>
  <c r="H215" i="6"/>
  <c r="G215" i="6"/>
  <c r="F215" i="6"/>
  <c r="E215" i="6"/>
  <c r="D215" i="6"/>
  <c r="C215" i="6"/>
  <c r="B215" i="6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B215" i="1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U225" i="16"/>
  <c r="V225" i="16"/>
  <c r="W225" i="16"/>
  <c r="X225" i="16"/>
  <c r="Y225" i="16"/>
  <c r="Z225" i="16"/>
  <c r="AA225" i="16"/>
  <c r="AB225" i="16"/>
  <c r="AC225" i="16"/>
  <c r="AD225" i="16"/>
  <c r="AE225" i="16"/>
  <c r="AF225" i="16"/>
  <c r="AG225" i="16"/>
  <c r="AH225" i="16"/>
  <c r="B225" i="16"/>
  <c r="Z88" i="3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8" i="1"/>
  <c r="T7" i="1"/>
  <c r="T6" i="1"/>
  <c r="E216" i="6" l="1"/>
  <c r="F216" i="6"/>
  <c r="N216" i="6"/>
  <c r="AB215" i="6"/>
  <c r="G216" i="6"/>
  <c r="O216" i="6"/>
  <c r="P216" i="6"/>
  <c r="I216" i="6"/>
  <c r="B216" i="6"/>
  <c r="J216" i="6"/>
  <c r="C216" i="6"/>
  <c r="K216" i="6"/>
  <c r="H216" i="6"/>
  <c r="Q216" i="6"/>
  <c r="D216" i="6"/>
  <c r="G218" i="5"/>
  <c r="O218" i="5"/>
  <c r="H218" i="5"/>
  <c r="P218" i="5"/>
  <c r="F218" i="5"/>
  <c r="I218" i="5"/>
  <c r="Q218" i="5"/>
  <c r="B218" i="5"/>
  <c r="J218" i="5"/>
  <c r="C218" i="5"/>
  <c r="K218" i="5"/>
  <c r="N218" i="5"/>
  <c r="D218" i="5"/>
  <c r="L218" i="5"/>
  <c r="E218" i="5"/>
  <c r="M218" i="5"/>
  <c r="AB215" i="3"/>
  <c r="G216" i="3"/>
  <c r="O216" i="3"/>
  <c r="H216" i="3"/>
  <c r="P216" i="3"/>
  <c r="I216" i="3"/>
  <c r="Q216" i="3"/>
  <c r="B216" i="3"/>
  <c r="J216" i="3"/>
  <c r="C216" i="3"/>
  <c r="K216" i="3"/>
  <c r="D216" i="3"/>
  <c r="L216" i="3"/>
  <c r="E216" i="3"/>
  <c r="Q213" i="6" l="1"/>
  <c r="Q213" i="3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AB207" i="1" l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10" i="5"/>
  <c r="AB11" i="5"/>
  <c r="AB12" i="5"/>
  <c r="AB13" i="5"/>
  <c r="AB14" i="5"/>
  <c r="AC14" i="5" s="1"/>
  <c r="AB15" i="5"/>
  <c r="AB16" i="5"/>
  <c r="AB17" i="5"/>
  <c r="AB18" i="5"/>
  <c r="AB19" i="5"/>
  <c r="AB20" i="5"/>
  <c r="AB21" i="5"/>
  <c r="AB22" i="5"/>
  <c r="AC22" i="5" s="1"/>
  <c r="AB23" i="5"/>
  <c r="AB24" i="5"/>
  <c r="AB25" i="5"/>
  <c r="AB26" i="5"/>
  <c r="AB27" i="5"/>
  <c r="AB28" i="5"/>
  <c r="AB29" i="5"/>
  <c r="AB30" i="5"/>
  <c r="AC30" i="5" s="1"/>
  <c r="AB31" i="5"/>
  <c r="AB32" i="5"/>
  <c r="AB33" i="5"/>
  <c r="AB34" i="5"/>
  <c r="AB35" i="5"/>
  <c r="AB36" i="5"/>
  <c r="AB37" i="5"/>
  <c r="AB38" i="5"/>
  <c r="AC38" i="5" s="1"/>
  <c r="AB39" i="5"/>
  <c r="AB40" i="5"/>
  <c r="AB41" i="5"/>
  <c r="AB42" i="5"/>
  <c r="AB43" i="5"/>
  <c r="AB44" i="5"/>
  <c r="AB45" i="5"/>
  <c r="AB46" i="5"/>
  <c r="AC46" i="5" s="1"/>
  <c r="AB47" i="5"/>
  <c r="AB48" i="5"/>
  <c r="AB49" i="5"/>
  <c r="AB50" i="5"/>
  <c r="AB51" i="5"/>
  <c r="AB52" i="5"/>
  <c r="AB54" i="5"/>
  <c r="AC54" i="5" s="1"/>
  <c r="AB55" i="5"/>
  <c r="AB56" i="5"/>
  <c r="AB57" i="5"/>
  <c r="AB58" i="5"/>
  <c r="AB59" i="5"/>
  <c r="AB60" i="5"/>
  <c r="AB62" i="5"/>
  <c r="AC62" i="5" s="1"/>
  <c r="AB63" i="5"/>
  <c r="AB64" i="5"/>
  <c r="AB65" i="5"/>
  <c r="AB66" i="5"/>
  <c r="AB67" i="5"/>
  <c r="AB69" i="5"/>
  <c r="AB70" i="5"/>
  <c r="AC70" i="5" s="1"/>
  <c r="AB71" i="5"/>
  <c r="AB72" i="5"/>
  <c r="AB73" i="5"/>
  <c r="AB74" i="5"/>
  <c r="AB75" i="5"/>
  <c r="AB76" i="5"/>
  <c r="AB77" i="5"/>
  <c r="AB78" i="5"/>
  <c r="AC78" i="5" s="1"/>
  <c r="AB79" i="5"/>
  <c r="AB80" i="5"/>
  <c r="AB81" i="5"/>
  <c r="AB82" i="5"/>
  <c r="AB83" i="5"/>
  <c r="AB84" i="5"/>
  <c r="AB85" i="5"/>
  <c r="AB86" i="5"/>
  <c r="AC86" i="5" s="1"/>
  <c r="AB87" i="5"/>
  <c r="AB88" i="5"/>
  <c r="AB89" i="5"/>
  <c r="AB90" i="5"/>
  <c r="AB91" i="5"/>
  <c r="AB92" i="5"/>
  <c r="AB93" i="5"/>
  <c r="AB94" i="5"/>
  <c r="AC94" i="5" s="1"/>
  <c r="AB95" i="5"/>
  <c r="AB96" i="5"/>
  <c r="AB97" i="5"/>
  <c r="AB98" i="5"/>
  <c r="AB99" i="5"/>
  <c r="AB100" i="5"/>
  <c r="AB101" i="5"/>
  <c r="AB102" i="5"/>
  <c r="AC102" i="5" s="1"/>
  <c r="AB103" i="5"/>
  <c r="AB104" i="5"/>
  <c r="AB105" i="5"/>
  <c r="AB106" i="5"/>
  <c r="AB107" i="5"/>
  <c r="AB108" i="5"/>
  <c r="AB109" i="5"/>
  <c r="AB110" i="5"/>
  <c r="AC110" i="5" s="1"/>
  <c r="AB111" i="5"/>
  <c r="AB112" i="5"/>
  <c r="AB113" i="5"/>
  <c r="AB114" i="5"/>
  <c r="AB115" i="5"/>
  <c r="AB116" i="5"/>
  <c r="AB117" i="5"/>
  <c r="AB118" i="5"/>
  <c r="AC118" i="5" s="1"/>
  <c r="AB119" i="5"/>
  <c r="AB120" i="5"/>
  <c r="AB121" i="5"/>
  <c r="AB122" i="5"/>
  <c r="AB123" i="5"/>
  <c r="AB124" i="5"/>
  <c r="AB125" i="5"/>
  <c r="AC125" i="5" s="1"/>
  <c r="AB126" i="5"/>
  <c r="AC126" i="5" s="1"/>
  <c r="AB127" i="5"/>
  <c r="AB128" i="5"/>
  <c r="AB129" i="5"/>
  <c r="AB130" i="5"/>
  <c r="AB131" i="5"/>
  <c r="AB132" i="5"/>
  <c r="AB133" i="5"/>
  <c r="AC133" i="5" s="1"/>
  <c r="AB134" i="5"/>
  <c r="AC134" i="5" s="1"/>
  <c r="AB135" i="5"/>
  <c r="AB136" i="5"/>
  <c r="AB137" i="5"/>
  <c r="AB138" i="5"/>
  <c r="AB139" i="5"/>
  <c r="AB140" i="5"/>
  <c r="AB141" i="5"/>
  <c r="AC141" i="5" s="1"/>
  <c r="AB142" i="5"/>
  <c r="AC142" i="5" s="1"/>
  <c r="AB143" i="5"/>
  <c r="AB144" i="5"/>
  <c r="AB145" i="5"/>
  <c r="AB146" i="5"/>
  <c r="AB147" i="5"/>
  <c r="AB148" i="5"/>
  <c r="AB149" i="5"/>
  <c r="AC149" i="5" s="1"/>
  <c r="AB150" i="5"/>
  <c r="AC150" i="5" s="1"/>
  <c r="AB151" i="5"/>
  <c r="AB152" i="5"/>
  <c r="AB153" i="5"/>
  <c r="AB154" i="5"/>
  <c r="AB155" i="5"/>
  <c r="AB156" i="5"/>
  <c r="AB157" i="5"/>
  <c r="AC157" i="5" s="1"/>
  <c r="AB158" i="5"/>
  <c r="AC158" i="5" s="1"/>
  <c r="AB159" i="5"/>
  <c r="AB160" i="5"/>
  <c r="AB161" i="5"/>
  <c r="AB162" i="5"/>
  <c r="AB163" i="5"/>
  <c r="AB164" i="5"/>
  <c r="AB165" i="5"/>
  <c r="AC165" i="5" s="1"/>
  <c r="AB166" i="5"/>
  <c r="AC166" i="5" s="1"/>
  <c r="AB167" i="5"/>
  <c r="AB168" i="5"/>
  <c r="AB169" i="5"/>
  <c r="AB170" i="5"/>
  <c r="AB171" i="5"/>
  <c r="AB172" i="5"/>
  <c r="AB173" i="5"/>
  <c r="AC173" i="5" s="1"/>
  <c r="AB174" i="5"/>
  <c r="AC174" i="5" s="1"/>
  <c r="AB175" i="5"/>
  <c r="AB176" i="5"/>
  <c r="AB177" i="5"/>
  <c r="AB178" i="5"/>
  <c r="AB179" i="5"/>
  <c r="AB180" i="5"/>
  <c r="AB181" i="5"/>
  <c r="AC181" i="5" s="1"/>
  <c r="AB182" i="5"/>
  <c r="AC182" i="5" s="1"/>
  <c r="AB183" i="5"/>
  <c r="AB184" i="5"/>
  <c r="AB185" i="5"/>
  <c r="AB186" i="5"/>
  <c r="AB187" i="5"/>
  <c r="AB188" i="5"/>
  <c r="AB189" i="5"/>
  <c r="AC189" i="5" s="1"/>
  <c r="AB190" i="5"/>
  <c r="AC190" i="5" s="1"/>
  <c r="AB191" i="5"/>
  <c r="AB192" i="5"/>
  <c r="AB193" i="5"/>
  <c r="AB194" i="5"/>
  <c r="AB195" i="5"/>
  <c r="AB196" i="5"/>
  <c r="AB197" i="5"/>
  <c r="AC197" i="5" s="1"/>
  <c r="AB198" i="5"/>
  <c r="AC198" i="5" s="1"/>
  <c r="AB199" i="5"/>
  <c r="AB200" i="5"/>
  <c r="AB201" i="5"/>
  <c r="AB202" i="5"/>
  <c r="AB203" i="5"/>
  <c r="AB204" i="5"/>
  <c r="AB205" i="5"/>
  <c r="AC205" i="5" s="1"/>
  <c r="AB206" i="5"/>
  <c r="AC206" i="5" s="1"/>
  <c r="AB207" i="5"/>
  <c r="AB7" i="5"/>
  <c r="AB8" i="5"/>
  <c r="AB9" i="5"/>
  <c r="AB6" i="5"/>
  <c r="Q215" i="5"/>
  <c r="Q222" i="5" s="1"/>
  <c r="Q211" i="6"/>
  <c r="P211" i="6"/>
  <c r="AA207" i="6"/>
  <c r="AA206" i="6"/>
  <c r="AA205" i="6"/>
  <c r="AA204" i="6"/>
  <c r="AA203" i="6"/>
  <c r="AA202" i="6"/>
  <c r="AA201" i="6"/>
  <c r="AA200" i="6"/>
  <c r="AA199" i="6"/>
  <c r="AA198" i="6"/>
  <c r="AA197" i="6"/>
  <c r="AA196" i="6"/>
  <c r="AA195" i="6"/>
  <c r="AA194" i="6"/>
  <c r="AA193" i="6"/>
  <c r="AA192" i="6"/>
  <c r="AA191" i="6"/>
  <c r="AA190" i="6"/>
  <c r="AA189" i="6"/>
  <c r="AA188" i="6"/>
  <c r="AA187" i="6"/>
  <c r="AA186" i="6"/>
  <c r="AA185" i="6"/>
  <c r="AA184" i="6"/>
  <c r="AA183" i="6"/>
  <c r="AA182" i="6"/>
  <c r="AA181" i="6"/>
  <c r="AA180" i="6"/>
  <c r="AA179" i="6"/>
  <c r="AA178" i="6"/>
  <c r="AA177" i="6"/>
  <c r="AA176" i="6"/>
  <c r="AA175" i="6"/>
  <c r="AA174" i="6"/>
  <c r="AA173" i="6"/>
  <c r="AA172" i="6"/>
  <c r="AA171" i="6"/>
  <c r="AA170" i="6"/>
  <c r="AA169" i="6"/>
  <c r="AA168" i="6"/>
  <c r="AA167" i="6"/>
  <c r="AA166" i="6"/>
  <c r="AA165" i="6"/>
  <c r="AA164" i="6"/>
  <c r="AA163" i="6"/>
  <c r="AA162" i="6"/>
  <c r="AA161" i="6"/>
  <c r="AA160" i="6"/>
  <c r="AA159" i="6"/>
  <c r="AA158" i="6"/>
  <c r="AA157" i="6"/>
  <c r="AA156" i="6"/>
  <c r="AA155" i="6"/>
  <c r="AA154" i="6"/>
  <c r="AA153" i="6"/>
  <c r="AA152" i="6"/>
  <c r="AA151" i="6"/>
  <c r="AA150" i="6"/>
  <c r="AA149" i="6"/>
  <c r="AA148" i="6"/>
  <c r="AA147" i="6"/>
  <c r="AA146" i="6"/>
  <c r="AA145" i="6"/>
  <c r="AA144" i="6"/>
  <c r="AA143" i="6"/>
  <c r="AA142" i="6"/>
  <c r="AA141" i="6"/>
  <c r="AA140" i="6"/>
  <c r="AA139" i="6"/>
  <c r="AA138" i="6"/>
  <c r="AA137" i="6"/>
  <c r="AA136" i="6"/>
  <c r="AA135" i="6"/>
  <c r="AA134" i="6"/>
  <c r="AA133" i="6"/>
  <c r="AA132" i="6"/>
  <c r="AA131" i="6"/>
  <c r="AA130" i="6"/>
  <c r="AA129" i="6"/>
  <c r="AA128" i="6"/>
  <c r="AA127" i="6"/>
  <c r="AA126" i="6"/>
  <c r="AA125" i="6"/>
  <c r="AA124" i="6"/>
  <c r="AA123" i="6"/>
  <c r="AA122" i="6"/>
  <c r="AA121" i="6"/>
  <c r="AA120" i="6"/>
  <c r="AA119" i="6"/>
  <c r="AA118" i="6"/>
  <c r="AA117" i="6"/>
  <c r="AA116" i="6"/>
  <c r="AA115" i="6"/>
  <c r="AA114" i="6"/>
  <c r="AA113" i="6"/>
  <c r="AA112" i="6"/>
  <c r="AA111" i="6"/>
  <c r="AA110" i="6"/>
  <c r="AA109" i="6"/>
  <c r="AA108" i="6"/>
  <c r="AA107" i="6"/>
  <c r="AA106" i="6"/>
  <c r="AA105" i="6"/>
  <c r="AA104" i="6"/>
  <c r="AA103" i="6"/>
  <c r="AA102" i="6"/>
  <c r="AA101" i="6"/>
  <c r="AA100" i="6"/>
  <c r="AA99" i="6"/>
  <c r="AA98" i="6"/>
  <c r="AA97" i="6"/>
  <c r="AA96" i="6"/>
  <c r="AA95" i="6"/>
  <c r="AA94" i="6"/>
  <c r="AA93" i="6"/>
  <c r="AA92" i="6"/>
  <c r="AA91" i="6"/>
  <c r="AA90" i="6"/>
  <c r="AA89" i="6"/>
  <c r="AA88" i="6"/>
  <c r="AA87" i="6"/>
  <c r="AA86" i="6"/>
  <c r="AA85" i="6"/>
  <c r="AA84" i="6"/>
  <c r="AA83" i="6"/>
  <c r="AA82" i="6"/>
  <c r="AA81" i="6"/>
  <c r="AA80" i="6"/>
  <c r="AA79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207" i="3"/>
  <c r="AA206" i="3"/>
  <c r="AA205" i="3"/>
  <c r="AA204" i="3"/>
  <c r="AA203" i="3"/>
  <c r="AA202" i="3"/>
  <c r="AA201" i="3"/>
  <c r="AA200" i="3"/>
  <c r="AA199" i="3"/>
  <c r="AA198" i="3"/>
  <c r="AA197" i="3"/>
  <c r="AA196" i="3"/>
  <c r="AA195" i="3"/>
  <c r="AA194" i="3"/>
  <c r="AA193" i="3"/>
  <c r="AA192" i="3"/>
  <c r="AA191" i="3"/>
  <c r="AA190" i="3"/>
  <c r="AA189" i="3"/>
  <c r="AA188" i="3"/>
  <c r="AA187" i="3"/>
  <c r="AA186" i="3"/>
  <c r="AA185" i="3"/>
  <c r="AA184" i="3"/>
  <c r="AA183" i="3"/>
  <c r="AA182" i="3"/>
  <c r="AA181" i="3"/>
  <c r="AA180" i="3"/>
  <c r="AA179" i="3"/>
  <c r="AA178" i="3"/>
  <c r="AA177" i="3"/>
  <c r="AA176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2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Q211" i="3"/>
  <c r="P211" i="3"/>
  <c r="G216" i="1" l="1"/>
  <c r="G219" i="5" s="1"/>
  <c r="O216" i="1"/>
  <c r="O219" i="5" s="1"/>
  <c r="H216" i="1"/>
  <c r="H219" i="5" s="1"/>
  <c r="P216" i="1"/>
  <c r="P219" i="5" s="1"/>
  <c r="I216" i="1"/>
  <c r="I219" i="5" s="1"/>
  <c r="Q216" i="1"/>
  <c r="J216" i="1"/>
  <c r="J219" i="5" s="1"/>
  <c r="B216" i="1"/>
  <c r="B219" i="5" s="1"/>
  <c r="C216" i="1"/>
  <c r="C219" i="5" s="1"/>
  <c r="K216" i="1"/>
  <c r="K219" i="5" s="1"/>
  <c r="D216" i="1"/>
  <c r="D219" i="5" s="1"/>
  <c r="L216" i="1"/>
  <c r="L219" i="5" s="1"/>
  <c r="F216" i="1"/>
  <c r="F219" i="5" s="1"/>
  <c r="E216" i="1"/>
  <c r="E219" i="5" s="1"/>
  <c r="M216" i="1"/>
  <c r="M219" i="5" s="1"/>
  <c r="N216" i="1"/>
  <c r="N219" i="5" s="1"/>
  <c r="Q216" i="5"/>
  <c r="I216" i="5"/>
  <c r="B216" i="5"/>
  <c r="P216" i="5"/>
  <c r="P223" i="5" s="1"/>
  <c r="H216" i="5"/>
  <c r="H223" i="5" s="1"/>
  <c r="J216" i="5"/>
  <c r="O216" i="5"/>
  <c r="O223" i="5" s="1"/>
  <c r="G216" i="5"/>
  <c r="G223" i="5" s="1"/>
  <c r="N216" i="5"/>
  <c r="F216" i="5"/>
  <c r="M216" i="5"/>
  <c r="E216" i="5"/>
  <c r="C216" i="5"/>
  <c r="C223" i="5" s="1"/>
  <c r="L216" i="5"/>
  <c r="D216" i="5"/>
  <c r="D223" i="5" s="1"/>
  <c r="K216" i="5"/>
  <c r="K223" i="5" s="1"/>
  <c r="AC7" i="5"/>
  <c r="AC117" i="5"/>
  <c r="AC109" i="5"/>
  <c r="AC101" i="5"/>
  <c r="AC93" i="5"/>
  <c r="AC85" i="5"/>
  <c r="AC77" i="5"/>
  <c r="AC69" i="5"/>
  <c r="AC61" i="5"/>
  <c r="AC53" i="5"/>
  <c r="AC45" i="5"/>
  <c r="AC37" i="5"/>
  <c r="AC29" i="5"/>
  <c r="AC21" i="5"/>
  <c r="AC13" i="5"/>
  <c r="AC9" i="5"/>
  <c r="AC194" i="5"/>
  <c r="AC178" i="5"/>
  <c r="AC170" i="5"/>
  <c r="AC154" i="5"/>
  <c r="AC138" i="5"/>
  <c r="AC122" i="5"/>
  <c r="AC114" i="5"/>
  <c r="AC98" i="5"/>
  <c r="AC82" i="5"/>
  <c r="AC66" i="5"/>
  <c r="AC50" i="5"/>
  <c r="AC34" i="5"/>
  <c r="AC26" i="5"/>
  <c r="AC10" i="5"/>
  <c r="AC201" i="5"/>
  <c r="AC193" i="5"/>
  <c r="AC185" i="5"/>
  <c r="AC177" i="5"/>
  <c r="AC169" i="5"/>
  <c r="AC161" i="5"/>
  <c r="AC153" i="5"/>
  <c r="AC145" i="5"/>
  <c r="AC137" i="5"/>
  <c r="AC129" i="5"/>
  <c r="AC121" i="5"/>
  <c r="AC113" i="5"/>
  <c r="AC105" i="5"/>
  <c r="AC97" i="5"/>
  <c r="AC89" i="5"/>
  <c r="AC81" i="5"/>
  <c r="AC73" i="5"/>
  <c r="AC202" i="5"/>
  <c r="AC186" i="5"/>
  <c r="AC162" i="5"/>
  <c r="AC146" i="5"/>
  <c r="AC130" i="5"/>
  <c r="AC106" i="5"/>
  <c r="AC90" i="5"/>
  <c r="AC74" i="5"/>
  <c r="AC58" i="5"/>
  <c r="AC42" i="5"/>
  <c r="AC18" i="5"/>
  <c r="AC203" i="5"/>
  <c r="AC195" i="5"/>
  <c r="AC187" i="5"/>
  <c r="AC179" i="5"/>
  <c r="AC171" i="5"/>
  <c r="AC163" i="5"/>
  <c r="AC155" i="5"/>
  <c r="AC147" i="5"/>
  <c r="AC139" i="5"/>
  <c r="AC131" i="5"/>
  <c r="AC123" i="5"/>
  <c r="AC115" i="5"/>
  <c r="AC107" i="5"/>
  <c r="AC99" i="5"/>
  <c r="AC91" i="5"/>
  <c r="AC83" i="5"/>
  <c r="AC75" i="5"/>
  <c r="AC67" i="5"/>
  <c r="AC59" i="5"/>
  <c r="AC51" i="5"/>
  <c r="AC43" i="5"/>
  <c r="AC35" i="5"/>
  <c r="AC27" i="5"/>
  <c r="AC19" i="5"/>
  <c r="AC11" i="5"/>
  <c r="AC65" i="5"/>
  <c r="AC57" i="5"/>
  <c r="AC49" i="5"/>
  <c r="AC41" i="5"/>
  <c r="AC33" i="5"/>
  <c r="AC25" i="5"/>
  <c r="AC17" i="5"/>
  <c r="AC200" i="5"/>
  <c r="AC192" i="5"/>
  <c r="AC184" i="5"/>
  <c r="AC176" i="5"/>
  <c r="AC168" i="5"/>
  <c r="AC160" i="5"/>
  <c r="AC152" i="5"/>
  <c r="AC144" i="5"/>
  <c r="AC136" i="5"/>
  <c r="AC128" i="5"/>
  <c r="AC120" i="5"/>
  <c r="AC112" i="5"/>
  <c r="AC104" i="5"/>
  <c r="AC96" i="5"/>
  <c r="AC88" i="5"/>
  <c r="AC80" i="5"/>
  <c r="AC72" i="5"/>
  <c r="AC64" i="5"/>
  <c r="AC56" i="5"/>
  <c r="AC48" i="5"/>
  <c r="AC40" i="5"/>
  <c r="AC32" i="5"/>
  <c r="AC24" i="5"/>
  <c r="AC16" i="5"/>
  <c r="AA211" i="6"/>
  <c r="Q212" i="6" s="1"/>
  <c r="AA211" i="3"/>
  <c r="Q212" i="3" s="1"/>
  <c r="AC183" i="5"/>
  <c r="AC8" i="5"/>
  <c r="AB215" i="1"/>
  <c r="AC207" i="5"/>
  <c r="AC199" i="5"/>
  <c r="AC191" i="5"/>
  <c r="AC167" i="5"/>
  <c r="AC159" i="5"/>
  <c r="AC151" i="5"/>
  <c r="AC143" i="5"/>
  <c r="AC135" i="5"/>
  <c r="AC127" i="5"/>
  <c r="AC119" i="5"/>
  <c r="AC111" i="5"/>
  <c r="AC103" i="5"/>
  <c r="AC95" i="5"/>
  <c r="AC87" i="5"/>
  <c r="AC79" i="5"/>
  <c r="AC71" i="5"/>
  <c r="AC63" i="5"/>
  <c r="AC55" i="5"/>
  <c r="AC47" i="5"/>
  <c r="AC39" i="5"/>
  <c r="AC31" i="5"/>
  <c r="AC23" i="5"/>
  <c r="AC15" i="5"/>
  <c r="AC204" i="5"/>
  <c r="AC196" i="5"/>
  <c r="AC188" i="5"/>
  <c r="AC180" i="5"/>
  <c r="AC172" i="5"/>
  <c r="AC164" i="5"/>
  <c r="AC156" i="5"/>
  <c r="AC148" i="5"/>
  <c r="AC140" i="5"/>
  <c r="AC132" i="5"/>
  <c r="AC124" i="5"/>
  <c r="AC116" i="5"/>
  <c r="AC108" i="5"/>
  <c r="AC100" i="5"/>
  <c r="AC92" i="5"/>
  <c r="AC84" i="5"/>
  <c r="AC76" i="5"/>
  <c r="AC68" i="5"/>
  <c r="AC60" i="5"/>
  <c r="AC52" i="5"/>
  <c r="AC44" i="5"/>
  <c r="AC36" i="5"/>
  <c r="AC28" i="5"/>
  <c r="AC20" i="5"/>
  <c r="AC12" i="5"/>
  <c r="AC175" i="5"/>
  <c r="AB211" i="5"/>
  <c r="AC6" i="5"/>
  <c r="W207" i="6"/>
  <c r="V207" i="6"/>
  <c r="W206" i="6"/>
  <c r="V206" i="6"/>
  <c r="W205" i="6"/>
  <c r="V205" i="6"/>
  <c r="W204" i="6"/>
  <c r="V204" i="6"/>
  <c r="W203" i="6"/>
  <c r="V203" i="6"/>
  <c r="W202" i="6"/>
  <c r="V202" i="6"/>
  <c r="W201" i="6"/>
  <c r="V201" i="6"/>
  <c r="W200" i="6"/>
  <c r="V200" i="6"/>
  <c r="W199" i="6"/>
  <c r="V199" i="6"/>
  <c r="W198" i="6"/>
  <c r="V198" i="6"/>
  <c r="W197" i="6"/>
  <c r="V197" i="6"/>
  <c r="W196" i="6"/>
  <c r="V196" i="6"/>
  <c r="W195" i="6"/>
  <c r="V195" i="6"/>
  <c r="W194" i="6"/>
  <c r="V194" i="6"/>
  <c r="W193" i="6"/>
  <c r="V193" i="6"/>
  <c r="W192" i="6"/>
  <c r="V192" i="6"/>
  <c r="W191" i="6"/>
  <c r="V191" i="6"/>
  <c r="W190" i="6"/>
  <c r="V190" i="6"/>
  <c r="W189" i="6"/>
  <c r="V189" i="6"/>
  <c r="W188" i="6"/>
  <c r="V188" i="6"/>
  <c r="W187" i="6"/>
  <c r="V187" i="6"/>
  <c r="W186" i="6"/>
  <c r="V186" i="6"/>
  <c r="W185" i="6"/>
  <c r="V185" i="6"/>
  <c r="W184" i="6"/>
  <c r="V184" i="6"/>
  <c r="W183" i="6"/>
  <c r="V183" i="6"/>
  <c r="W182" i="6"/>
  <c r="V182" i="6"/>
  <c r="W181" i="6"/>
  <c r="V181" i="6"/>
  <c r="W180" i="6"/>
  <c r="V180" i="6"/>
  <c r="W179" i="6"/>
  <c r="V179" i="6"/>
  <c r="W178" i="6"/>
  <c r="V178" i="6"/>
  <c r="W177" i="6"/>
  <c r="V177" i="6"/>
  <c r="W176" i="6"/>
  <c r="V176" i="6"/>
  <c r="W175" i="6"/>
  <c r="V175" i="6"/>
  <c r="W174" i="6"/>
  <c r="V174" i="6"/>
  <c r="W173" i="6"/>
  <c r="V173" i="6"/>
  <c r="W172" i="6"/>
  <c r="V172" i="6"/>
  <c r="W171" i="6"/>
  <c r="V171" i="6"/>
  <c r="W170" i="6"/>
  <c r="V170" i="6"/>
  <c r="W169" i="6"/>
  <c r="V169" i="6"/>
  <c r="W168" i="6"/>
  <c r="V168" i="6"/>
  <c r="W167" i="6"/>
  <c r="V167" i="6"/>
  <c r="W166" i="6"/>
  <c r="V166" i="6"/>
  <c r="W165" i="6"/>
  <c r="V165" i="6"/>
  <c r="W164" i="6"/>
  <c r="V164" i="6"/>
  <c r="W163" i="6"/>
  <c r="V163" i="6"/>
  <c r="W162" i="6"/>
  <c r="V162" i="6"/>
  <c r="W161" i="6"/>
  <c r="V161" i="6"/>
  <c r="W160" i="6"/>
  <c r="V160" i="6"/>
  <c r="W159" i="6"/>
  <c r="V159" i="6"/>
  <c r="W158" i="6"/>
  <c r="V158" i="6"/>
  <c r="W157" i="6"/>
  <c r="V157" i="6"/>
  <c r="W156" i="6"/>
  <c r="V156" i="6"/>
  <c r="W155" i="6"/>
  <c r="V155" i="6"/>
  <c r="W154" i="6"/>
  <c r="V154" i="6"/>
  <c r="W153" i="6"/>
  <c r="V153" i="6"/>
  <c r="W152" i="6"/>
  <c r="V152" i="6"/>
  <c r="W151" i="6"/>
  <c r="V151" i="6"/>
  <c r="W150" i="6"/>
  <c r="V150" i="6"/>
  <c r="W149" i="6"/>
  <c r="V149" i="6"/>
  <c r="W148" i="6"/>
  <c r="V148" i="6"/>
  <c r="W147" i="6"/>
  <c r="V147" i="6"/>
  <c r="W146" i="6"/>
  <c r="V146" i="6"/>
  <c r="W145" i="6"/>
  <c r="V145" i="6"/>
  <c r="W144" i="6"/>
  <c r="V144" i="6"/>
  <c r="W143" i="6"/>
  <c r="V143" i="6"/>
  <c r="W142" i="6"/>
  <c r="V142" i="6"/>
  <c r="W141" i="6"/>
  <c r="V141" i="6"/>
  <c r="W140" i="6"/>
  <c r="V140" i="6"/>
  <c r="W139" i="6"/>
  <c r="V139" i="6"/>
  <c r="W138" i="6"/>
  <c r="V138" i="6"/>
  <c r="W137" i="6"/>
  <c r="V137" i="6"/>
  <c r="W136" i="6"/>
  <c r="V136" i="6"/>
  <c r="W135" i="6"/>
  <c r="V135" i="6"/>
  <c r="W134" i="6"/>
  <c r="V134" i="6"/>
  <c r="W133" i="6"/>
  <c r="V133" i="6"/>
  <c r="W132" i="6"/>
  <c r="V132" i="6"/>
  <c r="W131" i="6"/>
  <c r="V131" i="6"/>
  <c r="W130" i="6"/>
  <c r="V130" i="6"/>
  <c r="W129" i="6"/>
  <c r="V129" i="6"/>
  <c r="W128" i="6"/>
  <c r="V128" i="6"/>
  <c r="W127" i="6"/>
  <c r="V127" i="6"/>
  <c r="W126" i="6"/>
  <c r="V126" i="6"/>
  <c r="W125" i="6"/>
  <c r="V125" i="6"/>
  <c r="W124" i="6"/>
  <c r="V124" i="6"/>
  <c r="W123" i="6"/>
  <c r="V123" i="6"/>
  <c r="W122" i="6"/>
  <c r="V122" i="6"/>
  <c r="W121" i="6"/>
  <c r="V121" i="6"/>
  <c r="W120" i="6"/>
  <c r="V120" i="6"/>
  <c r="W119" i="6"/>
  <c r="V119" i="6"/>
  <c r="W118" i="6"/>
  <c r="V118" i="6"/>
  <c r="W117" i="6"/>
  <c r="V117" i="6"/>
  <c r="W116" i="6"/>
  <c r="V116" i="6"/>
  <c r="W115" i="6"/>
  <c r="V115" i="6"/>
  <c r="W114" i="6"/>
  <c r="V114" i="6"/>
  <c r="W113" i="6"/>
  <c r="V113" i="6"/>
  <c r="W112" i="6"/>
  <c r="V112" i="6"/>
  <c r="W111" i="6"/>
  <c r="V111" i="6"/>
  <c r="W110" i="6"/>
  <c r="V110" i="6"/>
  <c r="W109" i="6"/>
  <c r="V109" i="6"/>
  <c r="W108" i="6"/>
  <c r="V108" i="6"/>
  <c r="W107" i="6"/>
  <c r="V107" i="6"/>
  <c r="W106" i="6"/>
  <c r="V106" i="6"/>
  <c r="W105" i="6"/>
  <c r="V105" i="6"/>
  <c r="W104" i="6"/>
  <c r="V104" i="6"/>
  <c r="W103" i="6"/>
  <c r="V103" i="6"/>
  <c r="W102" i="6"/>
  <c r="V102" i="6"/>
  <c r="W101" i="6"/>
  <c r="V101" i="6"/>
  <c r="W100" i="6"/>
  <c r="V100" i="6"/>
  <c r="W99" i="6"/>
  <c r="V99" i="6"/>
  <c r="W98" i="6"/>
  <c r="V98" i="6"/>
  <c r="W97" i="6"/>
  <c r="V97" i="6"/>
  <c r="W96" i="6"/>
  <c r="V96" i="6"/>
  <c r="W95" i="6"/>
  <c r="V95" i="6"/>
  <c r="W94" i="6"/>
  <c r="V94" i="6"/>
  <c r="W93" i="6"/>
  <c r="V93" i="6"/>
  <c r="W92" i="6"/>
  <c r="V92" i="6"/>
  <c r="W91" i="6"/>
  <c r="V91" i="6"/>
  <c r="W90" i="6"/>
  <c r="V90" i="6"/>
  <c r="W89" i="6"/>
  <c r="V89" i="6"/>
  <c r="W88" i="6"/>
  <c r="V88" i="6"/>
  <c r="W87" i="6"/>
  <c r="V87" i="6"/>
  <c r="W86" i="6"/>
  <c r="V86" i="6"/>
  <c r="W85" i="6"/>
  <c r="V85" i="6"/>
  <c r="W84" i="6"/>
  <c r="V84" i="6"/>
  <c r="W83" i="6"/>
  <c r="V83" i="6"/>
  <c r="W82" i="6"/>
  <c r="V82" i="6"/>
  <c r="W81" i="6"/>
  <c r="V81" i="6"/>
  <c r="W80" i="6"/>
  <c r="V80" i="6"/>
  <c r="W79" i="6"/>
  <c r="V79" i="6"/>
  <c r="W78" i="6"/>
  <c r="V78" i="6"/>
  <c r="W77" i="6"/>
  <c r="V77" i="6"/>
  <c r="W76" i="6"/>
  <c r="V76" i="6"/>
  <c r="W75" i="6"/>
  <c r="V75" i="6"/>
  <c r="W74" i="6"/>
  <c r="V74" i="6"/>
  <c r="W73" i="6"/>
  <c r="V73" i="6"/>
  <c r="W72" i="6"/>
  <c r="V72" i="6"/>
  <c r="W71" i="6"/>
  <c r="V71" i="6"/>
  <c r="W70" i="6"/>
  <c r="V70" i="6"/>
  <c r="W69" i="6"/>
  <c r="V69" i="6"/>
  <c r="W68" i="6"/>
  <c r="V68" i="6"/>
  <c r="W67" i="6"/>
  <c r="V67" i="6"/>
  <c r="W66" i="6"/>
  <c r="V66" i="6"/>
  <c r="W65" i="6"/>
  <c r="V65" i="6"/>
  <c r="W64" i="6"/>
  <c r="V64" i="6"/>
  <c r="W63" i="6"/>
  <c r="V63" i="6"/>
  <c r="W62" i="6"/>
  <c r="V62" i="6"/>
  <c r="W61" i="6"/>
  <c r="V61" i="6"/>
  <c r="W60" i="6"/>
  <c r="V60" i="6"/>
  <c r="W59" i="6"/>
  <c r="V59" i="6"/>
  <c r="W58" i="6"/>
  <c r="V58" i="6"/>
  <c r="W57" i="6"/>
  <c r="V57" i="6"/>
  <c r="W56" i="6"/>
  <c r="V56" i="6"/>
  <c r="W55" i="6"/>
  <c r="V55" i="6"/>
  <c r="W54" i="6"/>
  <c r="V54" i="6"/>
  <c r="W53" i="6"/>
  <c r="V53" i="6"/>
  <c r="W52" i="6"/>
  <c r="V52" i="6"/>
  <c r="W51" i="6"/>
  <c r="V51" i="6"/>
  <c r="W50" i="6"/>
  <c r="V50" i="6"/>
  <c r="W49" i="6"/>
  <c r="V49" i="6"/>
  <c r="W48" i="6"/>
  <c r="V48" i="6"/>
  <c r="W47" i="6"/>
  <c r="V47" i="6"/>
  <c r="W46" i="6"/>
  <c r="V46" i="6"/>
  <c r="W45" i="6"/>
  <c r="V45" i="6"/>
  <c r="W44" i="6"/>
  <c r="V44" i="6"/>
  <c r="W43" i="6"/>
  <c r="V43" i="6"/>
  <c r="W42" i="6"/>
  <c r="V42" i="6"/>
  <c r="W41" i="6"/>
  <c r="V41" i="6"/>
  <c r="W40" i="6"/>
  <c r="V40" i="6"/>
  <c r="W39" i="6"/>
  <c r="V39" i="6"/>
  <c r="W38" i="6"/>
  <c r="V38" i="6"/>
  <c r="W37" i="6"/>
  <c r="V37" i="6"/>
  <c r="W36" i="6"/>
  <c r="V36" i="6"/>
  <c r="W35" i="6"/>
  <c r="V35" i="6"/>
  <c r="W34" i="6"/>
  <c r="V34" i="6"/>
  <c r="W33" i="6"/>
  <c r="V33" i="6"/>
  <c r="W32" i="6"/>
  <c r="V32" i="6"/>
  <c r="W31" i="6"/>
  <c r="V31" i="6"/>
  <c r="W30" i="6"/>
  <c r="V30" i="6"/>
  <c r="W29" i="6"/>
  <c r="V29" i="6"/>
  <c r="W28" i="6"/>
  <c r="V28" i="6"/>
  <c r="W27" i="6"/>
  <c r="V27" i="6"/>
  <c r="W26" i="6"/>
  <c r="V26" i="6"/>
  <c r="W25" i="6"/>
  <c r="V25" i="6"/>
  <c r="W24" i="6"/>
  <c r="V24" i="6"/>
  <c r="W23" i="6"/>
  <c r="V23" i="6"/>
  <c r="W22" i="6"/>
  <c r="V22" i="6"/>
  <c r="W21" i="6"/>
  <c r="V21" i="6"/>
  <c r="W20" i="6"/>
  <c r="V20" i="6"/>
  <c r="W19" i="6"/>
  <c r="V19" i="6"/>
  <c r="W18" i="6"/>
  <c r="V18" i="6"/>
  <c r="W17" i="6"/>
  <c r="V17" i="6"/>
  <c r="W16" i="6"/>
  <c r="V16" i="6"/>
  <c r="W15" i="6"/>
  <c r="V15" i="6"/>
  <c r="W14" i="6"/>
  <c r="V14" i="6"/>
  <c r="W13" i="6"/>
  <c r="V13" i="6"/>
  <c r="W12" i="6"/>
  <c r="V12" i="6"/>
  <c r="W11" i="6"/>
  <c r="V11" i="6"/>
  <c r="W10" i="6"/>
  <c r="V10" i="6"/>
  <c r="W9" i="6"/>
  <c r="V9" i="6"/>
  <c r="W8" i="6"/>
  <c r="V8" i="6"/>
  <c r="W7" i="6"/>
  <c r="V7" i="6"/>
  <c r="W6" i="6"/>
  <c r="V6" i="6"/>
  <c r="Y207" i="6"/>
  <c r="X207" i="6"/>
  <c r="U207" i="6"/>
  <c r="T207" i="6"/>
  <c r="S207" i="6"/>
  <c r="Y206" i="6"/>
  <c r="X206" i="6"/>
  <c r="U206" i="6"/>
  <c r="T206" i="6"/>
  <c r="S206" i="6"/>
  <c r="Y205" i="6"/>
  <c r="X205" i="6"/>
  <c r="U205" i="6"/>
  <c r="T205" i="6"/>
  <c r="S205" i="6"/>
  <c r="Y204" i="6"/>
  <c r="X204" i="6"/>
  <c r="U204" i="6"/>
  <c r="T204" i="6"/>
  <c r="S204" i="6"/>
  <c r="Y203" i="6"/>
  <c r="X203" i="6"/>
  <c r="U203" i="6"/>
  <c r="T203" i="6"/>
  <c r="S203" i="6"/>
  <c r="Y202" i="6"/>
  <c r="X202" i="6"/>
  <c r="U202" i="6"/>
  <c r="T202" i="6"/>
  <c r="S202" i="6"/>
  <c r="Y201" i="6"/>
  <c r="X201" i="6"/>
  <c r="U201" i="6"/>
  <c r="T201" i="6"/>
  <c r="S201" i="6"/>
  <c r="Y200" i="6"/>
  <c r="X200" i="6"/>
  <c r="U200" i="6"/>
  <c r="T200" i="6"/>
  <c r="S200" i="6"/>
  <c r="Y199" i="6"/>
  <c r="X199" i="6"/>
  <c r="U199" i="6"/>
  <c r="T199" i="6"/>
  <c r="S199" i="6"/>
  <c r="Y198" i="6"/>
  <c r="X198" i="6"/>
  <c r="U198" i="6"/>
  <c r="T198" i="6"/>
  <c r="S198" i="6"/>
  <c r="Y197" i="6"/>
  <c r="X197" i="6"/>
  <c r="U197" i="6"/>
  <c r="T197" i="6"/>
  <c r="S197" i="6"/>
  <c r="Y196" i="6"/>
  <c r="X196" i="6"/>
  <c r="U196" i="6"/>
  <c r="T196" i="6"/>
  <c r="S196" i="6"/>
  <c r="Y195" i="6"/>
  <c r="X195" i="6"/>
  <c r="U195" i="6"/>
  <c r="T195" i="6"/>
  <c r="S195" i="6"/>
  <c r="Y194" i="6"/>
  <c r="X194" i="6"/>
  <c r="U194" i="6"/>
  <c r="T194" i="6"/>
  <c r="S194" i="6"/>
  <c r="Y193" i="6"/>
  <c r="X193" i="6"/>
  <c r="U193" i="6"/>
  <c r="T193" i="6"/>
  <c r="S193" i="6"/>
  <c r="Y192" i="6"/>
  <c r="X192" i="6"/>
  <c r="U192" i="6"/>
  <c r="T192" i="6"/>
  <c r="S192" i="6"/>
  <c r="Y191" i="6"/>
  <c r="X191" i="6"/>
  <c r="U191" i="6"/>
  <c r="T191" i="6"/>
  <c r="S191" i="6"/>
  <c r="Y190" i="6"/>
  <c r="X190" i="6"/>
  <c r="U190" i="6"/>
  <c r="T190" i="6"/>
  <c r="S190" i="6"/>
  <c r="Y189" i="6"/>
  <c r="X189" i="6"/>
  <c r="U189" i="6"/>
  <c r="T189" i="6"/>
  <c r="S189" i="6"/>
  <c r="Y188" i="6"/>
  <c r="X188" i="6"/>
  <c r="U188" i="6"/>
  <c r="T188" i="6"/>
  <c r="S188" i="6"/>
  <c r="Y187" i="6"/>
  <c r="X187" i="6"/>
  <c r="U187" i="6"/>
  <c r="T187" i="6"/>
  <c r="S187" i="6"/>
  <c r="Y186" i="6"/>
  <c r="X186" i="6"/>
  <c r="U186" i="6"/>
  <c r="T186" i="6"/>
  <c r="S186" i="6"/>
  <c r="Y185" i="6"/>
  <c r="X185" i="6"/>
  <c r="U185" i="6"/>
  <c r="T185" i="6"/>
  <c r="S185" i="6"/>
  <c r="Y184" i="6"/>
  <c r="X184" i="6"/>
  <c r="U184" i="6"/>
  <c r="T184" i="6"/>
  <c r="S184" i="6"/>
  <c r="Y183" i="6"/>
  <c r="X183" i="6"/>
  <c r="U183" i="6"/>
  <c r="T183" i="6"/>
  <c r="S183" i="6"/>
  <c r="Y182" i="6"/>
  <c r="X182" i="6"/>
  <c r="U182" i="6"/>
  <c r="T182" i="6"/>
  <c r="S182" i="6"/>
  <c r="Y181" i="6"/>
  <c r="X181" i="6"/>
  <c r="U181" i="6"/>
  <c r="T181" i="6"/>
  <c r="S181" i="6"/>
  <c r="Y180" i="6"/>
  <c r="X180" i="6"/>
  <c r="U180" i="6"/>
  <c r="T180" i="6"/>
  <c r="S180" i="6"/>
  <c r="Y179" i="6"/>
  <c r="X179" i="6"/>
  <c r="U179" i="6"/>
  <c r="T179" i="6"/>
  <c r="S179" i="6"/>
  <c r="Y178" i="6"/>
  <c r="X178" i="6"/>
  <c r="U178" i="6"/>
  <c r="T178" i="6"/>
  <c r="S178" i="6"/>
  <c r="Y177" i="6"/>
  <c r="X177" i="6"/>
  <c r="U177" i="6"/>
  <c r="T177" i="6"/>
  <c r="S177" i="6"/>
  <c r="Y176" i="6"/>
  <c r="X176" i="6"/>
  <c r="U176" i="6"/>
  <c r="T176" i="6"/>
  <c r="S176" i="6"/>
  <c r="Y175" i="6"/>
  <c r="X175" i="6"/>
  <c r="U175" i="6"/>
  <c r="T175" i="6"/>
  <c r="S175" i="6"/>
  <c r="Y174" i="6"/>
  <c r="X174" i="6"/>
  <c r="U174" i="6"/>
  <c r="T174" i="6"/>
  <c r="S174" i="6"/>
  <c r="Y173" i="6"/>
  <c r="X173" i="6"/>
  <c r="U173" i="6"/>
  <c r="T173" i="6"/>
  <c r="S173" i="6"/>
  <c r="Y172" i="6"/>
  <c r="X172" i="6"/>
  <c r="U172" i="6"/>
  <c r="T172" i="6"/>
  <c r="S172" i="6"/>
  <c r="Y171" i="6"/>
  <c r="X171" i="6"/>
  <c r="U171" i="6"/>
  <c r="T171" i="6"/>
  <c r="S171" i="6"/>
  <c r="Y170" i="6"/>
  <c r="X170" i="6"/>
  <c r="U170" i="6"/>
  <c r="T170" i="6"/>
  <c r="S170" i="6"/>
  <c r="Y169" i="6"/>
  <c r="X169" i="6"/>
  <c r="U169" i="6"/>
  <c r="T169" i="6"/>
  <c r="S169" i="6"/>
  <c r="Y168" i="6"/>
  <c r="X168" i="6"/>
  <c r="U168" i="6"/>
  <c r="T168" i="6"/>
  <c r="S168" i="6"/>
  <c r="Y167" i="6"/>
  <c r="X167" i="6"/>
  <c r="U167" i="6"/>
  <c r="T167" i="6"/>
  <c r="S167" i="6"/>
  <c r="Y166" i="6"/>
  <c r="X166" i="6"/>
  <c r="U166" i="6"/>
  <c r="T166" i="6"/>
  <c r="S166" i="6"/>
  <c r="Y165" i="6"/>
  <c r="X165" i="6"/>
  <c r="U165" i="6"/>
  <c r="T165" i="6"/>
  <c r="S165" i="6"/>
  <c r="Y164" i="6"/>
  <c r="X164" i="6"/>
  <c r="U164" i="6"/>
  <c r="T164" i="6"/>
  <c r="S164" i="6"/>
  <c r="Y163" i="6"/>
  <c r="X163" i="6"/>
  <c r="U163" i="6"/>
  <c r="T163" i="6"/>
  <c r="S163" i="6"/>
  <c r="Y162" i="6"/>
  <c r="X162" i="6"/>
  <c r="U162" i="6"/>
  <c r="T162" i="6"/>
  <c r="S162" i="6"/>
  <c r="Y161" i="6"/>
  <c r="X161" i="6"/>
  <c r="U161" i="6"/>
  <c r="T161" i="6"/>
  <c r="S161" i="6"/>
  <c r="Y160" i="6"/>
  <c r="X160" i="6"/>
  <c r="U160" i="6"/>
  <c r="T160" i="6"/>
  <c r="S160" i="6"/>
  <c r="Y159" i="6"/>
  <c r="X159" i="6"/>
  <c r="U159" i="6"/>
  <c r="T159" i="6"/>
  <c r="S159" i="6"/>
  <c r="Y158" i="6"/>
  <c r="X158" i="6"/>
  <c r="U158" i="6"/>
  <c r="T158" i="6"/>
  <c r="S158" i="6"/>
  <c r="Y157" i="6"/>
  <c r="X157" i="6"/>
  <c r="U157" i="6"/>
  <c r="T157" i="6"/>
  <c r="S157" i="6"/>
  <c r="Y156" i="6"/>
  <c r="X156" i="6"/>
  <c r="U156" i="6"/>
  <c r="T156" i="6"/>
  <c r="S156" i="6"/>
  <c r="Y155" i="6"/>
  <c r="X155" i="6"/>
  <c r="U155" i="6"/>
  <c r="T155" i="6"/>
  <c r="S155" i="6"/>
  <c r="Y154" i="6"/>
  <c r="X154" i="6"/>
  <c r="U154" i="6"/>
  <c r="T154" i="6"/>
  <c r="S154" i="6"/>
  <c r="Y153" i="6"/>
  <c r="X153" i="6"/>
  <c r="U153" i="6"/>
  <c r="T153" i="6"/>
  <c r="S153" i="6"/>
  <c r="Y152" i="6"/>
  <c r="X152" i="6"/>
  <c r="U152" i="6"/>
  <c r="T152" i="6"/>
  <c r="S152" i="6"/>
  <c r="Y151" i="6"/>
  <c r="X151" i="6"/>
  <c r="U151" i="6"/>
  <c r="T151" i="6"/>
  <c r="S151" i="6"/>
  <c r="Y150" i="6"/>
  <c r="X150" i="6"/>
  <c r="U150" i="6"/>
  <c r="T150" i="6"/>
  <c r="S150" i="6"/>
  <c r="Y149" i="6"/>
  <c r="X149" i="6"/>
  <c r="U149" i="6"/>
  <c r="T149" i="6"/>
  <c r="S149" i="6"/>
  <c r="Y148" i="6"/>
  <c r="X148" i="6"/>
  <c r="U148" i="6"/>
  <c r="T148" i="6"/>
  <c r="S148" i="6"/>
  <c r="Y147" i="6"/>
  <c r="X147" i="6"/>
  <c r="U147" i="6"/>
  <c r="T147" i="6"/>
  <c r="S147" i="6"/>
  <c r="Y146" i="6"/>
  <c r="X146" i="6"/>
  <c r="U146" i="6"/>
  <c r="T146" i="6"/>
  <c r="S146" i="6"/>
  <c r="Y145" i="6"/>
  <c r="X145" i="6"/>
  <c r="U145" i="6"/>
  <c r="T145" i="6"/>
  <c r="S145" i="6"/>
  <c r="Y144" i="6"/>
  <c r="X144" i="6"/>
  <c r="U144" i="6"/>
  <c r="T144" i="6"/>
  <c r="S144" i="6"/>
  <c r="Y143" i="6"/>
  <c r="X143" i="6"/>
  <c r="U143" i="6"/>
  <c r="T143" i="6"/>
  <c r="S143" i="6"/>
  <c r="Y142" i="6"/>
  <c r="X142" i="6"/>
  <c r="U142" i="6"/>
  <c r="T142" i="6"/>
  <c r="S142" i="6"/>
  <c r="Y141" i="6"/>
  <c r="X141" i="6"/>
  <c r="U141" i="6"/>
  <c r="T141" i="6"/>
  <c r="S141" i="6"/>
  <c r="Y140" i="6"/>
  <c r="X140" i="6"/>
  <c r="U140" i="6"/>
  <c r="T140" i="6"/>
  <c r="S140" i="6"/>
  <c r="Y139" i="6"/>
  <c r="X139" i="6"/>
  <c r="U139" i="6"/>
  <c r="T139" i="6"/>
  <c r="S139" i="6"/>
  <c r="Y138" i="6"/>
  <c r="X138" i="6"/>
  <c r="U138" i="6"/>
  <c r="T138" i="6"/>
  <c r="S138" i="6"/>
  <c r="Y137" i="6"/>
  <c r="X137" i="6"/>
  <c r="U137" i="6"/>
  <c r="T137" i="6"/>
  <c r="S137" i="6"/>
  <c r="Y136" i="6"/>
  <c r="X136" i="6"/>
  <c r="U136" i="6"/>
  <c r="T136" i="6"/>
  <c r="S136" i="6"/>
  <c r="Y135" i="6"/>
  <c r="X135" i="6"/>
  <c r="U135" i="6"/>
  <c r="T135" i="6"/>
  <c r="S135" i="6"/>
  <c r="Y134" i="6"/>
  <c r="X134" i="6"/>
  <c r="U134" i="6"/>
  <c r="T134" i="6"/>
  <c r="S134" i="6"/>
  <c r="Y133" i="6"/>
  <c r="X133" i="6"/>
  <c r="U133" i="6"/>
  <c r="T133" i="6"/>
  <c r="S133" i="6"/>
  <c r="Y132" i="6"/>
  <c r="X132" i="6"/>
  <c r="U132" i="6"/>
  <c r="T132" i="6"/>
  <c r="S132" i="6"/>
  <c r="Y131" i="6"/>
  <c r="X131" i="6"/>
  <c r="U131" i="6"/>
  <c r="T131" i="6"/>
  <c r="S131" i="6"/>
  <c r="Y130" i="6"/>
  <c r="X130" i="6"/>
  <c r="U130" i="6"/>
  <c r="T130" i="6"/>
  <c r="S130" i="6"/>
  <c r="Y129" i="6"/>
  <c r="X129" i="6"/>
  <c r="U129" i="6"/>
  <c r="T129" i="6"/>
  <c r="S129" i="6"/>
  <c r="Y128" i="6"/>
  <c r="X128" i="6"/>
  <c r="U128" i="6"/>
  <c r="T128" i="6"/>
  <c r="S128" i="6"/>
  <c r="Y127" i="6"/>
  <c r="X127" i="6"/>
  <c r="U127" i="6"/>
  <c r="T127" i="6"/>
  <c r="S127" i="6"/>
  <c r="Y126" i="6"/>
  <c r="X126" i="6"/>
  <c r="U126" i="6"/>
  <c r="T126" i="6"/>
  <c r="S126" i="6"/>
  <c r="Y125" i="6"/>
  <c r="X125" i="6"/>
  <c r="U125" i="6"/>
  <c r="T125" i="6"/>
  <c r="S125" i="6"/>
  <c r="Y124" i="6"/>
  <c r="X124" i="6"/>
  <c r="U124" i="6"/>
  <c r="T124" i="6"/>
  <c r="S124" i="6"/>
  <c r="Y123" i="6"/>
  <c r="X123" i="6"/>
  <c r="U123" i="6"/>
  <c r="T123" i="6"/>
  <c r="S123" i="6"/>
  <c r="Y122" i="6"/>
  <c r="X122" i="6"/>
  <c r="U122" i="6"/>
  <c r="T122" i="6"/>
  <c r="S122" i="6"/>
  <c r="Y121" i="6"/>
  <c r="X121" i="6"/>
  <c r="U121" i="6"/>
  <c r="T121" i="6"/>
  <c r="S121" i="6"/>
  <c r="Y120" i="6"/>
  <c r="X120" i="6"/>
  <c r="U120" i="6"/>
  <c r="T120" i="6"/>
  <c r="S120" i="6"/>
  <c r="Y119" i="6"/>
  <c r="X119" i="6"/>
  <c r="U119" i="6"/>
  <c r="T119" i="6"/>
  <c r="S119" i="6"/>
  <c r="Y118" i="6"/>
  <c r="X118" i="6"/>
  <c r="U118" i="6"/>
  <c r="T118" i="6"/>
  <c r="S118" i="6"/>
  <c r="Y117" i="6"/>
  <c r="X117" i="6"/>
  <c r="U117" i="6"/>
  <c r="T117" i="6"/>
  <c r="S117" i="6"/>
  <c r="Y116" i="6"/>
  <c r="X116" i="6"/>
  <c r="U116" i="6"/>
  <c r="T116" i="6"/>
  <c r="S116" i="6"/>
  <c r="Y115" i="6"/>
  <c r="X115" i="6"/>
  <c r="U115" i="6"/>
  <c r="T115" i="6"/>
  <c r="S115" i="6"/>
  <c r="Y114" i="6"/>
  <c r="X114" i="6"/>
  <c r="U114" i="6"/>
  <c r="T114" i="6"/>
  <c r="S114" i="6"/>
  <c r="Y113" i="6"/>
  <c r="X113" i="6"/>
  <c r="U113" i="6"/>
  <c r="T113" i="6"/>
  <c r="S113" i="6"/>
  <c r="Y112" i="6"/>
  <c r="X112" i="6"/>
  <c r="U112" i="6"/>
  <c r="T112" i="6"/>
  <c r="S112" i="6"/>
  <c r="Y111" i="6"/>
  <c r="X111" i="6"/>
  <c r="U111" i="6"/>
  <c r="T111" i="6"/>
  <c r="S111" i="6"/>
  <c r="Y110" i="6"/>
  <c r="X110" i="6"/>
  <c r="U110" i="6"/>
  <c r="T110" i="6"/>
  <c r="S110" i="6"/>
  <c r="Y109" i="6"/>
  <c r="X109" i="6"/>
  <c r="U109" i="6"/>
  <c r="T109" i="6"/>
  <c r="S109" i="6"/>
  <c r="Y108" i="6"/>
  <c r="X108" i="6"/>
  <c r="U108" i="6"/>
  <c r="T108" i="6"/>
  <c r="S108" i="6"/>
  <c r="Y107" i="6"/>
  <c r="X107" i="6"/>
  <c r="U107" i="6"/>
  <c r="T107" i="6"/>
  <c r="S107" i="6"/>
  <c r="Y106" i="6"/>
  <c r="X106" i="6"/>
  <c r="U106" i="6"/>
  <c r="T106" i="6"/>
  <c r="S106" i="6"/>
  <c r="Y105" i="6"/>
  <c r="X105" i="6"/>
  <c r="U105" i="6"/>
  <c r="T105" i="6"/>
  <c r="S105" i="6"/>
  <c r="Y104" i="6"/>
  <c r="X104" i="6"/>
  <c r="U104" i="6"/>
  <c r="T104" i="6"/>
  <c r="S104" i="6"/>
  <c r="Y103" i="6"/>
  <c r="X103" i="6"/>
  <c r="U103" i="6"/>
  <c r="T103" i="6"/>
  <c r="S103" i="6"/>
  <c r="Y102" i="6"/>
  <c r="X102" i="6"/>
  <c r="U102" i="6"/>
  <c r="T102" i="6"/>
  <c r="S102" i="6"/>
  <c r="Y101" i="6"/>
  <c r="X101" i="6"/>
  <c r="U101" i="6"/>
  <c r="T101" i="6"/>
  <c r="S101" i="6"/>
  <c r="Y100" i="6"/>
  <c r="X100" i="6"/>
  <c r="U100" i="6"/>
  <c r="T100" i="6"/>
  <c r="S100" i="6"/>
  <c r="Y99" i="6"/>
  <c r="X99" i="6"/>
  <c r="U99" i="6"/>
  <c r="T99" i="6"/>
  <c r="S99" i="6"/>
  <c r="Y98" i="6"/>
  <c r="X98" i="6"/>
  <c r="U98" i="6"/>
  <c r="T98" i="6"/>
  <c r="S98" i="6"/>
  <c r="Y97" i="6"/>
  <c r="X97" i="6"/>
  <c r="U97" i="6"/>
  <c r="T97" i="6"/>
  <c r="S97" i="6"/>
  <c r="Y96" i="6"/>
  <c r="X96" i="6"/>
  <c r="U96" i="6"/>
  <c r="T96" i="6"/>
  <c r="S96" i="6"/>
  <c r="Y95" i="6"/>
  <c r="X95" i="6"/>
  <c r="U95" i="6"/>
  <c r="T95" i="6"/>
  <c r="S95" i="6"/>
  <c r="Y94" i="6"/>
  <c r="X94" i="6"/>
  <c r="U94" i="6"/>
  <c r="T94" i="6"/>
  <c r="S94" i="6"/>
  <c r="Y93" i="6"/>
  <c r="X93" i="6"/>
  <c r="U93" i="6"/>
  <c r="T93" i="6"/>
  <c r="S93" i="6"/>
  <c r="Y92" i="6"/>
  <c r="X92" i="6"/>
  <c r="U92" i="6"/>
  <c r="T92" i="6"/>
  <c r="S92" i="6"/>
  <c r="Y91" i="6"/>
  <c r="X91" i="6"/>
  <c r="U91" i="6"/>
  <c r="T91" i="6"/>
  <c r="S91" i="6"/>
  <c r="Y90" i="6"/>
  <c r="X90" i="6"/>
  <c r="U90" i="6"/>
  <c r="T90" i="6"/>
  <c r="S90" i="6"/>
  <c r="Y89" i="6"/>
  <c r="X89" i="6"/>
  <c r="U89" i="6"/>
  <c r="T89" i="6"/>
  <c r="S89" i="6"/>
  <c r="Y88" i="6"/>
  <c r="X88" i="6"/>
  <c r="U88" i="6"/>
  <c r="T88" i="6"/>
  <c r="S88" i="6"/>
  <c r="Y87" i="6"/>
  <c r="X87" i="6"/>
  <c r="U87" i="6"/>
  <c r="T87" i="6"/>
  <c r="S87" i="6"/>
  <c r="Y86" i="6"/>
  <c r="X86" i="6"/>
  <c r="U86" i="6"/>
  <c r="T86" i="6"/>
  <c r="S86" i="6"/>
  <c r="Y85" i="6"/>
  <c r="X85" i="6"/>
  <c r="U85" i="6"/>
  <c r="T85" i="6"/>
  <c r="S85" i="6"/>
  <c r="Y84" i="6"/>
  <c r="X84" i="6"/>
  <c r="U84" i="6"/>
  <c r="T84" i="6"/>
  <c r="S84" i="6"/>
  <c r="Y83" i="6"/>
  <c r="X83" i="6"/>
  <c r="U83" i="6"/>
  <c r="T83" i="6"/>
  <c r="S83" i="6"/>
  <c r="Y82" i="6"/>
  <c r="X82" i="6"/>
  <c r="U82" i="6"/>
  <c r="T82" i="6"/>
  <c r="S82" i="6"/>
  <c r="Y81" i="6"/>
  <c r="X81" i="6"/>
  <c r="U81" i="6"/>
  <c r="T81" i="6"/>
  <c r="S81" i="6"/>
  <c r="Y80" i="6"/>
  <c r="X80" i="6"/>
  <c r="U80" i="6"/>
  <c r="T80" i="6"/>
  <c r="S80" i="6"/>
  <c r="Y79" i="6"/>
  <c r="X79" i="6"/>
  <c r="U79" i="6"/>
  <c r="T79" i="6"/>
  <c r="S79" i="6"/>
  <c r="Y78" i="6"/>
  <c r="X78" i="6"/>
  <c r="U78" i="6"/>
  <c r="T78" i="6"/>
  <c r="S78" i="6"/>
  <c r="Y77" i="6"/>
  <c r="X77" i="6"/>
  <c r="U77" i="6"/>
  <c r="T77" i="6"/>
  <c r="S77" i="6"/>
  <c r="Y76" i="6"/>
  <c r="X76" i="6"/>
  <c r="U76" i="6"/>
  <c r="T76" i="6"/>
  <c r="S76" i="6"/>
  <c r="Y75" i="6"/>
  <c r="X75" i="6"/>
  <c r="U75" i="6"/>
  <c r="T75" i="6"/>
  <c r="S75" i="6"/>
  <c r="Y74" i="6"/>
  <c r="X74" i="6"/>
  <c r="U74" i="6"/>
  <c r="T74" i="6"/>
  <c r="S74" i="6"/>
  <c r="Y73" i="6"/>
  <c r="X73" i="6"/>
  <c r="U73" i="6"/>
  <c r="T73" i="6"/>
  <c r="S73" i="6"/>
  <c r="Y72" i="6"/>
  <c r="X72" i="6"/>
  <c r="U72" i="6"/>
  <c r="T72" i="6"/>
  <c r="S72" i="6"/>
  <c r="Y71" i="6"/>
  <c r="X71" i="6"/>
  <c r="U71" i="6"/>
  <c r="T71" i="6"/>
  <c r="S71" i="6"/>
  <c r="Y70" i="6"/>
  <c r="X70" i="6"/>
  <c r="U70" i="6"/>
  <c r="T70" i="6"/>
  <c r="S70" i="6"/>
  <c r="Y69" i="6"/>
  <c r="X69" i="6"/>
  <c r="U69" i="6"/>
  <c r="T69" i="6"/>
  <c r="S69" i="6"/>
  <c r="Y68" i="6"/>
  <c r="X68" i="6"/>
  <c r="U68" i="6"/>
  <c r="T68" i="6"/>
  <c r="S68" i="6"/>
  <c r="Y67" i="6"/>
  <c r="X67" i="6"/>
  <c r="U67" i="6"/>
  <c r="T67" i="6"/>
  <c r="S67" i="6"/>
  <c r="Y66" i="6"/>
  <c r="X66" i="6"/>
  <c r="U66" i="6"/>
  <c r="T66" i="6"/>
  <c r="S66" i="6"/>
  <c r="Y65" i="6"/>
  <c r="X65" i="6"/>
  <c r="U65" i="6"/>
  <c r="T65" i="6"/>
  <c r="S65" i="6"/>
  <c r="Y64" i="6"/>
  <c r="X64" i="6"/>
  <c r="U64" i="6"/>
  <c r="T64" i="6"/>
  <c r="S64" i="6"/>
  <c r="Y63" i="6"/>
  <c r="X63" i="6"/>
  <c r="U63" i="6"/>
  <c r="T63" i="6"/>
  <c r="S63" i="6"/>
  <c r="Y62" i="6"/>
  <c r="X62" i="6"/>
  <c r="U62" i="6"/>
  <c r="T62" i="6"/>
  <c r="S62" i="6"/>
  <c r="Y61" i="6"/>
  <c r="X61" i="6"/>
  <c r="U61" i="6"/>
  <c r="T61" i="6"/>
  <c r="S61" i="6"/>
  <c r="Y60" i="6"/>
  <c r="X60" i="6"/>
  <c r="U60" i="6"/>
  <c r="T60" i="6"/>
  <c r="S60" i="6"/>
  <c r="Y59" i="6"/>
  <c r="X59" i="6"/>
  <c r="U59" i="6"/>
  <c r="T59" i="6"/>
  <c r="S59" i="6"/>
  <c r="Y58" i="6"/>
  <c r="X58" i="6"/>
  <c r="U58" i="6"/>
  <c r="T58" i="6"/>
  <c r="S58" i="6"/>
  <c r="Y57" i="6"/>
  <c r="X57" i="6"/>
  <c r="U57" i="6"/>
  <c r="T57" i="6"/>
  <c r="S57" i="6"/>
  <c r="Y56" i="6"/>
  <c r="X56" i="6"/>
  <c r="U56" i="6"/>
  <c r="T56" i="6"/>
  <c r="S56" i="6"/>
  <c r="Y55" i="6"/>
  <c r="X55" i="6"/>
  <c r="U55" i="6"/>
  <c r="T55" i="6"/>
  <c r="S55" i="6"/>
  <c r="Y54" i="6"/>
  <c r="X54" i="6"/>
  <c r="U54" i="6"/>
  <c r="T54" i="6"/>
  <c r="S54" i="6"/>
  <c r="Y53" i="6"/>
  <c r="X53" i="6"/>
  <c r="U53" i="6"/>
  <c r="T53" i="6"/>
  <c r="S53" i="6"/>
  <c r="Y52" i="6"/>
  <c r="X52" i="6"/>
  <c r="U52" i="6"/>
  <c r="T52" i="6"/>
  <c r="S52" i="6"/>
  <c r="Y51" i="6"/>
  <c r="X51" i="6"/>
  <c r="U51" i="6"/>
  <c r="T51" i="6"/>
  <c r="S51" i="6"/>
  <c r="Y50" i="6"/>
  <c r="X50" i="6"/>
  <c r="U50" i="6"/>
  <c r="T50" i="6"/>
  <c r="S50" i="6"/>
  <c r="Y49" i="6"/>
  <c r="X49" i="6"/>
  <c r="U49" i="6"/>
  <c r="T49" i="6"/>
  <c r="S49" i="6"/>
  <c r="Y48" i="6"/>
  <c r="X48" i="6"/>
  <c r="U48" i="6"/>
  <c r="T48" i="6"/>
  <c r="S48" i="6"/>
  <c r="Y47" i="6"/>
  <c r="X47" i="6"/>
  <c r="U47" i="6"/>
  <c r="T47" i="6"/>
  <c r="S47" i="6"/>
  <c r="Y46" i="6"/>
  <c r="X46" i="6"/>
  <c r="U46" i="6"/>
  <c r="T46" i="6"/>
  <c r="S46" i="6"/>
  <c r="Y45" i="6"/>
  <c r="X45" i="6"/>
  <c r="U45" i="6"/>
  <c r="T45" i="6"/>
  <c r="S45" i="6"/>
  <c r="Y44" i="6"/>
  <c r="X44" i="6"/>
  <c r="U44" i="6"/>
  <c r="T44" i="6"/>
  <c r="S44" i="6"/>
  <c r="Y43" i="6"/>
  <c r="X43" i="6"/>
  <c r="U43" i="6"/>
  <c r="T43" i="6"/>
  <c r="S43" i="6"/>
  <c r="Y42" i="6"/>
  <c r="X42" i="6"/>
  <c r="U42" i="6"/>
  <c r="T42" i="6"/>
  <c r="S42" i="6"/>
  <c r="Y41" i="6"/>
  <c r="X41" i="6"/>
  <c r="U41" i="6"/>
  <c r="T41" i="6"/>
  <c r="S41" i="6"/>
  <c r="Y40" i="6"/>
  <c r="X40" i="6"/>
  <c r="U40" i="6"/>
  <c r="T40" i="6"/>
  <c r="S40" i="6"/>
  <c r="Y39" i="6"/>
  <c r="X39" i="6"/>
  <c r="U39" i="6"/>
  <c r="T39" i="6"/>
  <c r="S39" i="6"/>
  <c r="Y38" i="6"/>
  <c r="X38" i="6"/>
  <c r="U38" i="6"/>
  <c r="T38" i="6"/>
  <c r="S38" i="6"/>
  <c r="Y37" i="6"/>
  <c r="X37" i="6"/>
  <c r="U37" i="6"/>
  <c r="T37" i="6"/>
  <c r="S37" i="6"/>
  <c r="Y36" i="6"/>
  <c r="X36" i="6"/>
  <c r="U36" i="6"/>
  <c r="T36" i="6"/>
  <c r="S36" i="6"/>
  <c r="Y35" i="6"/>
  <c r="X35" i="6"/>
  <c r="U35" i="6"/>
  <c r="T35" i="6"/>
  <c r="S35" i="6"/>
  <c r="Y34" i="6"/>
  <c r="X34" i="6"/>
  <c r="U34" i="6"/>
  <c r="T34" i="6"/>
  <c r="S34" i="6"/>
  <c r="Y33" i="6"/>
  <c r="X33" i="6"/>
  <c r="U33" i="6"/>
  <c r="T33" i="6"/>
  <c r="S33" i="6"/>
  <c r="Y32" i="6"/>
  <c r="X32" i="6"/>
  <c r="U32" i="6"/>
  <c r="T32" i="6"/>
  <c r="S32" i="6"/>
  <c r="Y31" i="6"/>
  <c r="X31" i="6"/>
  <c r="U31" i="6"/>
  <c r="T31" i="6"/>
  <c r="S31" i="6"/>
  <c r="Y30" i="6"/>
  <c r="X30" i="6"/>
  <c r="U30" i="6"/>
  <c r="T30" i="6"/>
  <c r="S30" i="6"/>
  <c r="Y29" i="6"/>
  <c r="X29" i="6"/>
  <c r="U29" i="6"/>
  <c r="T29" i="6"/>
  <c r="S29" i="6"/>
  <c r="Y28" i="6"/>
  <c r="X28" i="6"/>
  <c r="U28" i="6"/>
  <c r="T28" i="6"/>
  <c r="S28" i="6"/>
  <c r="Y27" i="6"/>
  <c r="X27" i="6"/>
  <c r="U27" i="6"/>
  <c r="T27" i="6"/>
  <c r="S27" i="6"/>
  <c r="Y26" i="6"/>
  <c r="X26" i="6"/>
  <c r="U26" i="6"/>
  <c r="T26" i="6"/>
  <c r="S26" i="6"/>
  <c r="Y25" i="6"/>
  <c r="X25" i="6"/>
  <c r="U25" i="6"/>
  <c r="T25" i="6"/>
  <c r="S25" i="6"/>
  <c r="Y24" i="6"/>
  <c r="X24" i="6"/>
  <c r="U24" i="6"/>
  <c r="T24" i="6"/>
  <c r="S24" i="6"/>
  <c r="Y23" i="6"/>
  <c r="X23" i="6"/>
  <c r="U23" i="6"/>
  <c r="T23" i="6"/>
  <c r="S23" i="6"/>
  <c r="Y22" i="6"/>
  <c r="X22" i="6"/>
  <c r="U22" i="6"/>
  <c r="T22" i="6"/>
  <c r="S22" i="6"/>
  <c r="Y21" i="6"/>
  <c r="X21" i="6"/>
  <c r="U21" i="6"/>
  <c r="T21" i="6"/>
  <c r="S21" i="6"/>
  <c r="Y20" i="6"/>
  <c r="X20" i="6"/>
  <c r="U20" i="6"/>
  <c r="T20" i="6"/>
  <c r="S20" i="6"/>
  <c r="Y19" i="6"/>
  <c r="X19" i="6"/>
  <c r="U19" i="6"/>
  <c r="T19" i="6"/>
  <c r="S19" i="6"/>
  <c r="Y18" i="6"/>
  <c r="X18" i="6"/>
  <c r="U18" i="6"/>
  <c r="T18" i="6"/>
  <c r="S18" i="6"/>
  <c r="Y17" i="6"/>
  <c r="X17" i="6"/>
  <c r="U17" i="6"/>
  <c r="T17" i="6"/>
  <c r="S17" i="6"/>
  <c r="Y16" i="6"/>
  <c r="X16" i="6"/>
  <c r="U16" i="6"/>
  <c r="T16" i="6"/>
  <c r="S16" i="6"/>
  <c r="Y15" i="6"/>
  <c r="X15" i="6"/>
  <c r="U15" i="6"/>
  <c r="T15" i="6"/>
  <c r="S15" i="6"/>
  <c r="Y14" i="6"/>
  <c r="X14" i="6"/>
  <c r="U14" i="6"/>
  <c r="T14" i="6"/>
  <c r="S14" i="6"/>
  <c r="Y13" i="6"/>
  <c r="X13" i="6"/>
  <c r="U13" i="6"/>
  <c r="T13" i="6"/>
  <c r="S13" i="6"/>
  <c r="Y12" i="6"/>
  <c r="X12" i="6"/>
  <c r="U12" i="6"/>
  <c r="T12" i="6"/>
  <c r="S12" i="6"/>
  <c r="Y11" i="6"/>
  <c r="X11" i="6"/>
  <c r="U11" i="6"/>
  <c r="T11" i="6"/>
  <c r="S11" i="6"/>
  <c r="Y10" i="6"/>
  <c r="X10" i="6"/>
  <c r="U10" i="6"/>
  <c r="T10" i="6"/>
  <c r="S10" i="6"/>
  <c r="Y9" i="6"/>
  <c r="X9" i="6"/>
  <c r="U9" i="6"/>
  <c r="T9" i="6"/>
  <c r="S9" i="6"/>
  <c r="Y8" i="6"/>
  <c r="X8" i="6"/>
  <c r="U8" i="6"/>
  <c r="T8" i="6"/>
  <c r="S8" i="6"/>
  <c r="Y7" i="6"/>
  <c r="X7" i="6"/>
  <c r="U7" i="6"/>
  <c r="T7" i="6"/>
  <c r="S7" i="6"/>
  <c r="Y6" i="6"/>
  <c r="X6" i="6"/>
  <c r="U6" i="6"/>
  <c r="T6" i="6"/>
  <c r="S6" i="6"/>
  <c r="V207" i="1"/>
  <c r="U207" i="1"/>
  <c r="S207" i="1"/>
  <c r="V206" i="1"/>
  <c r="U206" i="1"/>
  <c r="S206" i="1"/>
  <c r="V205" i="1"/>
  <c r="U205" i="1"/>
  <c r="S205" i="1"/>
  <c r="V204" i="1"/>
  <c r="U204" i="1"/>
  <c r="S204" i="1"/>
  <c r="V203" i="1"/>
  <c r="U203" i="1"/>
  <c r="S203" i="1"/>
  <c r="V202" i="1"/>
  <c r="U202" i="1"/>
  <c r="S202" i="1"/>
  <c r="V201" i="1"/>
  <c r="U201" i="1"/>
  <c r="S201" i="1"/>
  <c r="V200" i="1"/>
  <c r="U200" i="1"/>
  <c r="S200" i="1"/>
  <c r="V199" i="1"/>
  <c r="U199" i="1"/>
  <c r="S199" i="1"/>
  <c r="V198" i="1"/>
  <c r="U198" i="1"/>
  <c r="S198" i="1"/>
  <c r="V197" i="1"/>
  <c r="U197" i="1"/>
  <c r="S197" i="1"/>
  <c r="V196" i="1"/>
  <c r="U196" i="1"/>
  <c r="S196" i="1"/>
  <c r="V195" i="1"/>
  <c r="U195" i="1"/>
  <c r="S195" i="1"/>
  <c r="V194" i="1"/>
  <c r="U194" i="1"/>
  <c r="S194" i="1"/>
  <c r="V193" i="1"/>
  <c r="U193" i="1"/>
  <c r="S193" i="1"/>
  <c r="V192" i="1"/>
  <c r="U192" i="1"/>
  <c r="S192" i="1"/>
  <c r="V191" i="1"/>
  <c r="U191" i="1"/>
  <c r="S191" i="1"/>
  <c r="V190" i="1"/>
  <c r="U190" i="1"/>
  <c r="S190" i="1"/>
  <c r="V189" i="1"/>
  <c r="U189" i="1"/>
  <c r="S189" i="1"/>
  <c r="V188" i="1"/>
  <c r="U188" i="1"/>
  <c r="S188" i="1"/>
  <c r="V187" i="1"/>
  <c r="U187" i="1"/>
  <c r="S187" i="1"/>
  <c r="V186" i="1"/>
  <c r="U186" i="1"/>
  <c r="S186" i="1"/>
  <c r="V185" i="1"/>
  <c r="U185" i="1"/>
  <c r="S185" i="1"/>
  <c r="V184" i="1"/>
  <c r="U184" i="1"/>
  <c r="S184" i="1"/>
  <c r="V183" i="1"/>
  <c r="U183" i="1"/>
  <c r="S183" i="1"/>
  <c r="V182" i="1"/>
  <c r="U182" i="1"/>
  <c r="S182" i="1"/>
  <c r="V181" i="1"/>
  <c r="U181" i="1"/>
  <c r="S181" i="1"/>
  <c r="V180" i="1"/>
  <c r="U180" i="1"/>
  <c r="S180" i="1"/>
  <c r="V179" i="1"/>
  <c r="U179" i="1"/>
  <c r="S179" i="1"/>
  <c r="V178" i="1"/>
  <c r="U178" i="1"/>
  <c r="S178" i="1"/>
  <c r="V177" i="1"/>
  <c r="U177" i="1"/>
  <c r="S177" i="1"/>
  <c r="V176" i="1"/>
  <c r="U176" i="1"/>
  <c r="S176" i="1"/>
  <c r="V175" i="1"/>
  <c r="U175" i="1"/>
  <c r="S175" i="1"/>
  <c r="V174" i="1"/>
  <c r="U174" i="1"/>
  <c r="S174" i="1"/>
  <c r="V173" i="1"/>
  <c r="U173" i="1"/>
  <c r="S173" i="1"/>
  <c r="V172" i="1"/>
  <c r="U172" i="1"/>
  <c r="S172" i="1"/>
  <c r="V171" i="1"/>
  <c r="U171" i="1"/>
  <c r="S171" i="1"/>
  <c r="V170" i="1"/>
  <c r="U170" i="1"/>
  <c r="S170" i="1"/>
  <c r="V169" i="1"/>
  <c r="U169" i="1"/>
  <c r="S169" i="1"/>
  <c r="V168" i="1"/>
  <c r="U168" i="1"/>
  <c r="S168" i="1"/>
  <c r="V167" i="1"/>
  <c r="U167" i="1"/>
  <c r="S167" i="1"/>
  <c r="V166" i="1"/>
  <c r="U166" i="1"/>
  <c r="S166" i="1"/>
  <c r="V165" i="1"/>
  <c r="U165" i="1"/>
  <c r="S165" i="1"/>
  <c r="V164" i="1"/>
  <c r="U164" i="1"/>
  <c r="S164" i="1"/>
  <c r="V163" i="1"/>
  <c r="U163" i="1"/>
  <c r="S163" i="1"/>
  <c r="V162" i="1"/>
  <c r="U162" i="1"/>
  <c r="S162" i="1"/>
  <c r="V161" i="1"/>
  <c r="U161" i="1"/>
  <c r="S161" i="1"/>
  <c r="V160" i="1"/>
  <c r="U160" i="1"/>
  <c r="S160" i="1"/>
  <c r="V159" i="1"/>
  <c r="U159" i="1"/>
  <c r="S159" i="1"/>
  <c r="V158" i="1"/>
  <c r="U158" i="1"/>
  <c r="S158" i="1"/>
  <c r="V157" i="1"/>
  <c r="U157" i="1"/>
  <c r="S157" i="1"/>
  <c r="V156" i="1"/>
  <c r="U156" i="1"/>
  <c r="S156" i="1"/>
  <c r="V155" i="1"/>
  <c r="U155" i="1"/>
  <c r="S155" i="1"/>
  <c r="V154" i="1"/>
  <c r="U154" i="1"/>
  <c r="S154" i="1"/>
  <c r="V153" i="1"/>
  <c r="U153" i="1"/>
  <c r="S153" i="1"/>
  <c r="V152" i="1"/>
  <c r="U152" i="1"/>
  <c r="S152" i="1"/>
  <c r="V151" i="1"/>
  <c r="U151" i="1"/>
  <c r="S151" i="1"/>
  <c r="V150" i="1"/>
  <c r="U150" i="1"/>
  <c r="S150" i="1"/>
  <c r="V149" i="1"/>
  <c r="U149" i="1"/>
  <c r="S149" i="1"/>
  <c r="V148" i="1"/>
  <c r="U148" i="1"/>
  <c r="S148" i="1"/>
  <c r="V147" i="1"/>
  <c r="U147" i="1"/>
  <c r="S147" i="1"/>
  <c r="V146" i="1"/>
  <c r="U146" i="1"/>
  <c r="S146" i="1"/>
  <c r="V145" i="1"/>
  <c r="U145" i="1"/>
  <c r="S145" i="1"/>
  <c r="V144" i="1"/>
  <c r="U144" i="1"/>
  <c r="S144" i="1"/>
  <c r="V143" i="1"/>
  <c r="U143" i="1"/>
  <c r="S143" i="1"/>
  <c r="V142" i="1"/>
  <c r="U142" i="1"/>
  <c r="S142" i="1"/>
  <c r="V141" i="1"/>
  <c r="U141" i="1"/>
  <c r="S141" i="1"/>
  <c r="V140" i="1"/>
  <c r="U140" i="1"/>
  <c r="S140" i="1"/>
  <c r="V139" i="1"/>
  <c r="U139" i="1"/>
  <c r="S139" i="1"/>
  <c r="V138" i="1"/>
  <c r="U138" i="1"/>
  <c r="S138" i="1"/>
  <c r="V137" i="1"/>
  <c r="U137" i="1"/>
  <c r="S137" i="1"/>
  <c r="V136" i="1"/>
  <c r="U136" i="1"/>
  <c r="S136" i="1"/>
  <c r="V135" i="1"/>
  <c r="U135" i="1"/>
  <c r="S135" i="1"/>
  <c r="V134" i="1"/>
  <c r="U134" i="1"/>
  <c r="S134" i="1"/>
  <c r="V133" i="1"/>
  <c r="U133" i="1"/>
  <c r="S133" i="1"/>
  <c r="V132" i="1"/>
  <c r="U132" i="1"/>
  <c r="S132" i="1"/>
  <c r="V131" i="1"/>
  <c r="U131" i="1"/>
  <c r="S131" i="1"/>
  <c r="V130" i="1"/>
  <c r="U130" i="1"/>
  <c r="S130" i="1"/>
  <c r="V129" i="1"/>
  <c r="U129" i="1"/>
  <c r="S129" i="1"/>
  <c r="V128" i="1"/>
  <c r="U128" i="1"/>
  <c r="S128" i="1"/>
  <c r="V127" i="1"/>
  <c r="U127" i="1"/>
  <c r="S127" i="1"/>
  <c r="V126" i="1"/>
  <c r="U126" i="1"/>
  <c r="S126" i="1"/>
  <c r="V125" i="1"/>
  <c r="U125" i="1"/>
  <c r="S125" i="1"/>
  <c r="V124" i="1"/>
  <c r="U124" i="1"/>
  <c r="S124" i="1"/>
  <c r="V123" i="1"/>
  <c r="U123" i="1"/>
  <c r="S123" i="1"/>
  <c r="V122" i="1"/>
  <c r="U122" i="1"/>
  <c r="S122" i="1"/>
  <c r="V121" i="1"/>
  <c r="U121" i="1"/>
  <c r="S121" i="1"/>
  <c r="V120" i="1"/>
  <c r="U120" i="1"/>
  <c r="S120" i="1"/>
  <c r="V119" i="1"/>
  <c r="U119" i="1"/>
  <c r="S119" i="1"/>
  <c r="V118" i="1"/>
  <c r="U118" i="1"/>
  <c r="S118" i="1"/>
  <c r="V117" i="1"/>
  <c r="U117" i="1"/>
  <c r="S117" i="1"/>
  <c r="V116" i="1"/>
  <c r="U116" i="1"/>
  <c r="S116" i="1"/>
  <c r="V115" i="1"/>
  <c r="U115" i="1"/>
  <c r="S115" i="1"/>
  <c r="V114" i="1"/>
  <c r="U114" i="1"/>
  <c r="S114" i="1"/>
  <c r="V113" i="1"/>
  <c r="U113" i="1"/>
  <c r="S113" i="1"/>
  <c r="V112" i="1"/>
  <c r="U112" i="1"/>
  <c r="S112" i="1"/>
  <c r="V111" i="1"/>
  <c r="U111" i="1"/>
  <c r="S111" i="1"/>
  <c r="V110" i="1"/>
  <c r="U110" i="1"/>
  <c r="S110" i="1"/>
  <c r="V109" i="1"/>
  <c r="U109" i="1"/>
  <c r="S109" i="1"/>
  <c r="V108" i="1"/>
  <c r="U108" i="1"/>
  <c r="S108" i="1"/>
  <c r="V107" i="1"/>
  <c r="U107" i="1"/>
  <c r="S107" i="1"/>
  <c r="V106" i="1"/>
  <c r="U106" i="1"/>
  <c r="S106" i="1"/>
  <c r="V105" i="1"/>
  <c r="U105" i="1"/>
  <c r="S105" i="1"/>
  <c r="V104" i="1"/>
  <c r="U104" i="1"/>
  <c r="S104" i="1"/>
  <c r="V103" i="1"/>
  <c r="U103" i="1"/>
  <c r="S103" i="1"/>
  <c r="V102" i="1"/>
  <c r="U102" i="1"/>
  <c r="S102" i="1"/>
  <c r="V101" i="1"/>
  <c r="U101" i="1"/>
  <c r="S101" i="1"/>
  <c r="V100" i="1"/>
  <c r="U100" i="1"/>
  <c r="S100" i="1"/>
  <c r="V99" i="1"/>
  <c r="U99" i="1"/>
  <c r="S99" i="1"/>
  <c r="V98" i="1"/>
  <c r="U98" i="1"/>
  <c r="S98" i="1"/>
  <c r="V97" i="1"/>
  <c r="U97" i="1"/>
  <c r="S97" i="1"/>
  <c r="V96" i="1"/>
  <c r="U96" i="1"/>
  <c r="S96" i="1"/>
  <c r="V95" i="1"/>
  <c r="U95" i="1"/>
  <c r="S95" i="1"/>
  <c r="V94" i="1"/>
  <c r="U94" i="1"/>
  <c r="S94" i="1"/>
  <c r="V93" i="1"/>
  <c r="U93" i="1"/>
  <c r="S93" i="1"/>
  <c r="V92" i="1"/>
  <c r="U92" i="1"/>
  <c r="S92" i="1"/>
  <c r="V91" i="1"/>
  <c r="U91" i="1"/>
  <c r="S91" i="1"/>
  <c r="V90" i="1"/>
  <c r="U90" i="1"/>
  <c r="S90" i="1"/>
  <c r="V89" i="1"/>
  <c r="U89" i="1"/>
  <c r="S89" i="1"/>
  <c r="V88" i="1"/>
  <c r="U88" i="1"/>
  <c r="S88" i="1"/>
  <c r="V87" i="1"/>
  <c r="U87" i="1"/>
  <c r="S87" i="1"/>
  <c r="V86" i="1"/>
  <c r="U86" i="1"/>
  <c r="S86" i="1"/>
  <c r="V85" i="1"/>
  <c r="U85" i="1"/>
  <c r="S85" i="1"/>
  <c r="V84" i="1"/>
  <c r="U84" i="1"/>
  <c r="S84" i="1"/>
  <c r="V83" i="1"/>
  <c r="U83" i="1"/>
  <c r="S83" i="1"/>
  <c r="V82" i="1"/>
  <c r="U82" i="1"/>
  <c r="S82" i="1"/>
  <c r="V81" i="1"/>
  <c r="U81" i="1"/>
  <c r="S81" i="1"/>
  <c r="V80" i="1"/>
  <c r="U80" i="1"/>
  <c r="S80" i="1"/>
  <c r="V79" i="1"/>
  <c r="U79" i="1"/>
  <c r="S79" i="1"/>
  <c r="V78" i="1"/>
  <c r="U78" i="1"/>
  <c r="S78" i="1"/>
  <c r="V77" i="1"/>
  <c r="U77" i="1"/>
  <c r="S77" i="1"/>
  <c r="V76" i="1"/>
  <c r="U76" i="1"/>
  <c r="S76" i="1"/>
  <c r="V75" i="1"/>
  <c r="U75" i="1"/>
  <c r="S75" i="1"/>
  <c r="V74" i="1"/>
  <c r="U74" i="1"/>
  <c r="S74" i="1"/>
  <c r="V73" i="1"/>
  <c r="U73" i="1"/>
  <c r="S73" i="1"/>
  <c r="V72" i="1"/>
  <c r="U72" i="1"/>
  <c r="S72" i="1"/>
  <c r="V71" i="1"/>
  <c r="U71" i="1"/>
  <c r="S71" i="1"/>
  <c r="V70" i="1"/>
  <c r="U70" i="1"/>
  <c r="S70" i="1"/>
  <c r="V69" i="1"/>
  <c r="U69" i="1"/>
  <c r="S69" i="1"/>
  <c r="V68" i="1"/>
  <c r="U68" i="1"/>
  <c r="S68" i="1"/>
  <c r="V67" i="1"/>
  <c r="U67" i="1"/>
  <c r="S67" i="1"/>
  <c r="V66" i="1"/>
  <c r="U66" i="1"/>
  <c r="S66" i="1"/>
  <c r="V65" i="1"/>
  <c r="U65" i="1"/>
  <c r="S65" i="1"/>
  <c r="V64" i="1"/>
  <c r="U64" i="1"/>
  <c r="S64" i="1"/>
  <c r="V63" i="1"/>
  <c r="U63" i="1"/>
  <c r="S63" i="1"/>
  <c r="V62" i="1"/>
  <c r="U62" i="1"/>
  <c r="S62" i="1"/>
  <c r="V61" i="1"/>
  <c r="U61" i="1"/>
  <c r="S61" i="1"/>
  <c r="V60" i="1"/>
  <c r="U60" i="1"/>
  <c r="S60" i="1"/>
  <c r="V59" i="1"/>
  <c r="U59" i="1"/>
  <c r="S59" i="1"/>
  <c r="V58" i="1"/>
  <c r="U58" i="1"/>
  <c r="S58" i="1"/>
  <c r="V57" i="1"/>
  <c r="U57" i="1"/>
  <c r="S57" i="1"/>
  <c r="V56" i="1"/>
  <c r="U56" i="1"/>
  <c r="S56" i="1"/>
  <c r="V55" i="1"/>
  <c r="U55" i="1"/>
  <c r="S55" i="1"/>
  <c r="V54" i="1"/>
  <c r="U54" i="1"/>
  <c r="S54" i="1"/>
  <c r="V53" i="1"/>
  <c r="U53" i="1"/>
  <c r="S53" i="1"/>
  <c r="V52" i="1"/>
  <c r="U52" i="1"/>
  <c r="S52" i="1"/>
  <c r="V51" i="1"/>
  <c r="U51" i="1"/>
  <c r="S51" i="1"/>
  <c r="V50" i="1"/>
  <c r="U50" i="1"/>
  <c r="S50" i="1"/>
  <c r="V49" i="1"/>
  <c r="U49" i="1"/>
  <c r="S49" i="1"/>
  <c r="V48" i="1"/>
  <c r="U48" i="1"/>
  <c r="S48" i="1"/>
  <c r="V47" i="1"/>
  <c r="U47" i="1"/>
  <c r="S47" i="1"/>
  <c r="V46" i="1"/>
  <c r="U46" i="1"/>
  <c r="S46" i="1"/>
  <c r="V45" i="1"/>
  <c r="U45" i="1"/>
  <c r="S45" i="1"/>
  <c r="V44" i="1"/>
  <c r="U44" i="1"/>
  <c r="S44" i="1"/>
  <c r="V43" i="1"/>
  <c r="U43" i="1"/>
  <c r="S43" i="1"/>
  <c r="V42" i="1"/>
  <c r="U42" i="1"/>
  <c r="S42" i="1"/>
  <c r="V41" i="1"/>
  <c r="U41" i="1"/>
  <c r="S41" i="1"/>
  <c r="V40" i="1"/>
  <c r="U40" i="1"/>
  <c r="S40" i="1"/>
  <c r="V39" i="1"/>
  <c r="U39" i="1"/>
  <c r="S39" i="1"/>
  <c r="V38" i="1"/>
  <c r="U38" i="1"/>
  <c r="S38" i="1"/>
  <c r="V37" i="1"/>
  <c r="U37" i="1"/>
  <c r="S37" i="1"/>
  <c r="V36" i="1"/>
  <c r="U36" i="1"/>
  <c r="S36" i="1"/>
  <c r="V35" i="1"/>
  <c r="U35" i="1"/>
  <c r="S35" i="1"/>
  <c r="V34" i="1"/>
  <c r="U34" i="1"/>
  <c r="S34" i="1"/>
  <c r="V33" i="1"/>
  <c r="U33" i="1"/>
  <c r="S33" i="1"/>
  <c r="V32" i="1"/>
  <c r="U32" i="1"/>
  <c r="S32" i="1"/>
  <c r="V31" i="1"/>
  <c r="U31" i="1"/>
  <c r="S31" i="1"/>
  <c r="V30" i="1"/>
  <c r="U30" i="1"/>
  <c r="S30" i="1"/>
  <c r="V29" i="1"/>
  <c r="U29" i="1"/>
  <c r="S29" i="1"/>
  <c r="V28" i="1"/>
  <c r="U28" i="1"/>
  <c r="S28" i="1"/>
  <c r="V27" i="1"/>
  <c r="U27" i="1"/>
  <c r="S27" i="1"/>
  <c r="V26" i="1"/>
  <c r="U26" i="1"/>
  <c r="S26" i="1"/>
  <c r="V25" i="1"/>
  <c r="U25" i="1"/>
  <c r="S25" i="1"/>
  <c r="V24" i="1"/>
  <c r="U24" i="1"/>
  <c r="S24" i="1"/>
  <c r="V23" i="1"/>
  <c r="U23" i="1"/>
  <c r="S23" i="1"/>
  <c r="V22" i="1"/>
  <c r="U22" i="1"/>
  <c r="S22" i="1"/>
  <c r="V21" i="1"/>
  <c r="U21" i="1"/>
  <c r="S21" i="1"/>
  <c r="V20" i="1"/>
  <c r="U20" i="1"/>
  <c r="S20" i="1"/>
  <c r="V19" i="1"/>
  <c r="U19" i="1"/>
  <c r="S19" i="1"/>
  <c r="V18" i="1"/>
  <c r="U18" i="1"/>
  <c r="S18" i="1"/>
  <c r="V17" i="1"/>
  <c r="U17" i="1"/>
  <c r="S17" i="1"/>
  <c r="V16" i="1"/>
  <c r="U16" i="1"/>
  <c r="S16" i="1"/>
  <c r="V15" i="1"/>
  <c r="U15" i="1"/>
  <c r="S15" i="1"/>
  <c r="V14" i="1"/>
  <c r="U14" i="1"/>
  <c r="S14" i="1"/>
  <c r="V13" i="1"/>
  <c r="U13" i="1"/>
  <c r="S13" i="1"/>
  <c r="V12" i="1"/>
  <c r="U12" i="1"/>
  <c r="S12" i="1"/>
  <c r="V11" i="1"/>
  <c r="U11" i="1"/>
  <c r="S11" i="1"/>
  <c r="V10" i="1"/>
  <c r="U10" i="1"/>
  <c r="S10" i="1"/>
  <c r="V9" i="1"/>
  <c r="U9" i="1"/>
  <c r="V8" i="1"/>
  <c r="U8" i="1"/>
  <c r="S8" i="1"/>
  <c r="V7" i="1"/>
  <c r="U7" i="1"/>
  <c r="S7" i="1"/>
  <c r="V6" i="1"/>
  <c r="U6" i="1"/>
  <c r="S6" i="1"/>
  <c r="Z207" i="1"/>
  <c r="Y207" i="1"/>
  <c r="Z206" i="1"/>
  <c r="Y206" i="1"/>
  <c r="Z205" i="1"/>
  <c r="Y205" i="1"/>
  <c r="Z204" i="1"/>
  <c r="Y204" i="1"/>
  <c r="Z203" i="1"/>
  <c r="Y203" i="1"/>
  <c r="Z202" i="1"/>
  <c r="Y202" i="1"/>
  <c r="Z201" i="1"/>
  <c r="Y201" i="1"/>
  <c r="Z200" i="1"/>
  <c r="Y200" i="1"/>
  <c r="Z199" i="1"/>
  <c r="Y199" i="1"/>
  <c r="Z198" i="1"/>
  <c r="Y198" i="1"/>
  <c r="Z197" i="1"/>
  <c r="Y197" i="1"/>
  <c r="Z196" i="1"/>
  <c r="Y196" i="1"/>
  <c r="Z195" i="1"/>
  <c r="Y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68" i="1"/>
  <c r="Y168" i="1"/>
  <c r="Z167" i="1"/>
  <c r="Y167" i="1"/>
  <c r="Z166" i="1"/>
  <c r="Y166" i="1"/>
  <c r="Z165" i="1"/>
  <c r="Y165" i="1"/>
  <c r="Z164" i="1"/>
  <c r="Y164" i="1"/>
  <c r="Z163" i="1"/>
  <c r="Y163" i="1"/>
  <c r="Z162" i="1"/>
  <c r="Y162" i="1"/>
  <c r="Z161" i="1"/>
  <c r="Y161" i="1"/>
  <c r="Z160" i="1"/>
  <c r="Y160" i="1"/>
  <c r="Z159" i="1"/>
  <c r="Y159" i="1"/>
  <c r="Z158" i="1"/>
  <c r="Y158" i="1"/>
  <c r="Z157" i="1"/>
  <c r="Y157" i="1"/>
  <c r="Z156" i="1"/>
  <c r="Y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Y130" i="1"/>
  <c r="Z129" i="1"/>
  <c r="Y129" i="1"/>
  <c r="Z128" i="1"/>
  <c r="Y128" i="1"/>
  <c r="Z127" i="1"/>
  <c r="Y127" i="1"/>
  <c r="Z126" i="1"/>
  <c r="Y126" i="1"/>
  <c r="Z125" i="1"/>
  <c r="Y125" i="1"/>
  <c r="Z124" i="1"/>
  <c r="Y124" i="1"/>
  <c r="Z123" i="1"/>
  <c r="Y123" i="1"/>
  <c r="Z122" i="1"/>
  <c r="Y122" i="1"/>
  <c r="Z121" i="1"/>
  <c r="Y121" i="1"/>
  <c r="Z120" i="1"/>
  <c r="Y120" i="1"/>
  <c r="Z119" i="1"/>
  <c r="Y119" i="1"/>
  <c r="Z118" i="1"/>
  <c r="Y118" i="1"/>
  <c r="Z117" i="1"/>
  <c r="Y117" i="1"/>
  <c r="Z116" i="1"/>
  <c r="Y116" i="1"/>
  <c r="Z115" i="1"/>
  <c r="Y115" i="1"/>
  <c r="Z114" i="1"/>
  <c r="Y114" i="1"/>
  <c r="Z113" i="1"/>
  <c r="Y113" i="1"/>
  <c r="Z112" i="1"/>
  <c r="Y112" i="1"/>
  <c r="Z111" i="1"/>
  <c r="Y111" i="1"/>
  <c r="Z110" i="1"/>
  <c r="Y110" i="1"/>
  <c r="Z109" i="1"/>
  <c r="Y109" i="1"/>
  <c r="Z108" i="1"/>
  <c r="Y108" i="1"/>
  <c r="Z107" i="1"/>
  <c r="Y107" i="1"/>
  <c r="Z106" i="1"/>
  <c r="Y106" i="1"/>
  <c r="Z105" i="1"/>
  <c r="Y105" i="1"/>
  <c r="Z104" i="1"/>
  <c r="Y104" i="1"/>
  <c r="Z103" i="1"/>
  <c r="Y103" i="1"/>
  <c r="Z102" i="1"/>
  <c r="Y102" i="1"/>
  <c r="Z101" i="1"/>
  <c r="Y101" i="1"/>
  <c r="Z100" i="1"/>
  <c r="Y100" i="1"/>
  <c r="Z99" i="1"/>
  <c r="Y99" i="1"/>
  <c r="Z98" i="1"/>
  <c r="Y98" i="1"/>
  <c r="Z97" i="1"/>
  <c r="Y97" i="1"/>
  <c r="Z96" i="1"/>
  <c r="Y96" i="1"/>
  <c r="Z95" i="1"/>
  <c r="Y95" i="1"/>
  <c r="Z94" i="1"/>
  <c r="Y94" i="1"/>
  <c r="Z93" i="1"/>
  <c r="Y93" i="1"/>
  <c r="Z92" i="1"/>
  <c r="Y92" i="1"/>
  <c r="Z91" i="1"/>
  <c r="Y91" i="1"/>
  <c r="Z90" i="1"/>
  <c r="Y90" i="1"/>
  <c r="Z89" i="1"/>
  <c r="Y89" i="1"/>
  <c r="Z88" i="1"/>
  <c r="Y88" i="1"/>
  <c r="Z87" i="1"/>
  <c r="Y87" i="1"/>
  <c r="Z86" i="1"/>
  <c r="Y86" i="1"/>
  <c r="Z85" i="1"/>
  <c r="Y85" i="1"/>
  <c r="Z84" i="1"/>
  <c r="Y84" i="1"/>
  <c r="Z83" i="1"/>
  <c r="Y83" i="1"/>
  <c r="Z82" i="1"/>
  <c r="Y82" i="1"/>
  <c r="Z81" i="1"/>
  <c r="Y81" i="1"/>
  <c r="Z80" i="1"/>
  <c r="Y80" i="1"/>
  <c r="Z79" i="1"/>
  <c r="Y79" i="1"/>
  <c r="Z78" i="1"/>
  <c r="Y78" i="1"/>
  <c r="Z77" i="1"/>
  <c r="Y77" i="1"/>
  <c r="Z76" i="1"/>
  <c r="Y76" i="1"/>
  <c r="Z75" i="1"/>
  <c r="Y75" i="1"/>
  <c r="Z74" i="1"/>
  <c r="Y74" i="1"/>
  <c r="Z73" i="1"/>
  <c r="Y73" i="1"/>
  <c r="Z72" i="1"/>
  <c r="Y72" i="1"/>
  <c r="Z71" i="1"/>
  <c r="Y71" i="1"/>
  <c r="Z70" i="1"/>
  <c r="Y70" i="1"/>
  <c r="Z69" i="1"/>
  <c r="Y69" i="1"/>
  <c r="Z68" i="1"/>
  <c r="Y68" i="1"/>
  <c r="Z67" i="1"/>
  <c r="Y6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Z51" i="1"/>
  <c r="Y51" i="1"/>
  <c r="Z50" i="1"/>
  <c r="Y50" i="1"/>
  <c r="Z49" i="1"/>
  <c r="Y49" i="1"/>
  <c r="Z48" i="1"/>
  <c r="Y48" i="1"/>
  <c r="Z47" i="1"/>
  <c r="Y47" i="1"/>
  <c r="Z46" i="1"/>
  <c r="Y46" i="1"/>
  <c r="Z45" i="1"/>
  <c r="Y45" i="1"/>
  <c r="Z44" i="1"/>
  <c r="Y44" i="1"/>
  <c r="Z43" i="1"/>
  <c r="Y43" i="1"/>
  <c r="Z42" i="1"/>
  <c r="Y42" i="1"/>
  <c r="Z41" i="1"/>
  <c r="Y41" i="1"/>
  <c r="Z40" i="1"/>
  <c r="Y40" i="1"/>
  <c r="Z39" i="1"/>
  <c r="Y39" i="1"/>
  <c r="Z38" i="1"/>
  <c r="Y38" i="1"/>
  <c r="Z37" i="1"/>
  <c r="Y37" i="1"/>
  <c r="Z36" i="1"/>
  <c r="Y36" i="1"/>
  <c r="Z35" i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Z7" i="1"/>
  <c r="Y7" i="1"/>
  <c r="Z6" i="1"/>
  <c r="Y6" i="1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6" i="3"/>
  <c r="V7" i="3"/>
  <c r="W7" i="3"/>
  <c r="V8" i="3"/>
  <c r="W8" i="3"/>
  <c r="V9" i="3"/>
  <c r="W9" i="3"/>
  <c r="V10" i="3"/>
  <c r="W10" i="3"/>
  <c r="V11" i="3"/>
  <c r="W11" i="3"/>
  <c r="V12" i="3"/>
  <c r="W12" i="3"/>
  <c r="V13" i="3"/>
  <c r="W13" i="3"/>
  <c r="V14" i="3"/>
  <c r="W14" i="3"/>
  <c r="V15" i="3"/>
  <c r="W15" i="3"/>
  <c r="V16" i="3"/>
  <c r="W16" i="3"/>
  <c r="V17" i="3"/>
  <c r="W17" i="3"/>
  <c r="V18" i="3"/>
  <c r="W18" i="3"/>
  <c r="V19" i="3"/>
  <c r="W19" i="3"/>
  <c r="V20" i="3"/>
  <c r="W20" i="3"/>
  <c r="V21" i="3"/>
  <c r="W21" i="3"/>
  <c r="V22" i="3"/>
  <c r="W22" i="3"/>
  <c r="V23" i="3"/>
  <c r="W23" i="3"/>
  <c r="V24" i="3"/>
  <c r="W24" i="3"/>
  <c r="V25" i="3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W204" i="3"/>
  <c r="V205" i="3"/>
  <c r="W205" i="3"/>
  <c r="V206" i="3"/>
  <c r="W206" i="3"/>
  <c r="V207" i="3"/>
  <c r="W207" i="3"/>
  <c r="W6" i="3"/>
  <c r="V6" i="3"/>
  <c r="T207" i="3"/>
  <c r="U207" i="3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7" i="3"/>
  <c r="U47" i="3"/>
  <c r="T48" i="3"/>
  <c r="U48" i="3"/>
  <c r="T49" i="3"/>
  <c r="U49" i="3"/>
  <c r="T50" i="3"/>
  <c r="U50" i="3"/>
  <c r="T51" i="3"/>
  <c r="U51" i="3"/>
  <c r="T52" i="3"/>
  <c r="U52" i="3"/>
  <c r="T53" i="3"/>
  <c r="U53" i="3"/>
  <c r="T54" i="3"/>
  <c r="U54" i="3"/>
  <c r="T55" i="3"/>
  <c r="U55" i="3"/>
  <c r="T56" i="3"/>
  <c r="U56" i="3"/>
  <c r="T57" i="3"/>
  <c r="U57" i="3"/>
  <c r="T58" i="3"/>
  <c r="U58" i="3"/>
  <c r="T59" i="3"/>
  <c r="U59" i="3"/>
  <c r="T60" i="3"/>
  <c r="U60" i="3"/>
  <c r="T61" i="3"/>
  <c r="U61" i="3"/>
  <c r="T62" i="3"/>
  <c r="U62" i="3"/>
  <c r="T63" i="3"/>
  <c r="U63" i="3"/>
  <c r="T64" i="3"/>
  <c r="U64" i="3"/>
  <c r="T65" i="3"/>
  <c r="U65" i="3"/>
  <c r="T66" i="3"/>
  <c r="U66" i="3"/>
  <c r="T67" i="3"/>
  <c r="U67" i="3"/>
  <c r="T68" i="3"/>
  <c r="U68" i="3"/>
  <c r="T69" i="3"/>
  <c r="U69" i="3"/>
  <c r="T70" i="3"/>
  <c r="U70" i="3"/>
  <c r="T71" i="3"/>
  <c r="U71" i="3"/>
  <c r="T72" i="3"/>
  <c r="U72" i="3"/>
  <c r="T73" i="3"/>
  <c r="U73" i="3"/>
  <c r="T74" i="3"/>
  <c r="U74" i="3"/>
  <c r="T75" i="3"/>
  <c r="U75" i="3"/>
  <c r="T76" i="3"/>
  <c r="U76" i="3"/>
  <c r="T77" i="3"/>
  <c r="U77" i="3"/>
  <c r="T78" i="3"/>
  <c r="U78" i="3"/>
  <c r="T79" i="3"/>
  <c r="U79" i="3"/>
  <c r="T80" i="3"/>
  <c r="U80" i="3"/>
  <c r="T81" i="3"/>
  <c r="U81" i="3"/>
  <c r="T82" i="3"/>
  <c r="U82" i="3"/>
  <c r="T83" i="3"/>
  <c r="U83" i="3"/>
  <c r="T84" i="3"/>
  <c r="U84" i="3"/>
  <c r="T85" i="3"/>
  <c r="U85" i="3"/>
  <c r="T86" i="3"/>
  <c r="U86" i="3"/>
  <c r="T87" i="3"/>
  <c r="U87" i="3"/>
  <c r="T88" i="3"/>
  <c r="U88" i="3"/>
  <c r="T89" i="3"/>
  <c r="U89" i="3"/>
  <c r="T90" i="3"/>
  <c r="U90" i="3"/>
  <c r="T91" i="3"/>
  <c r="U91" i="3"/>
  <c r="T92" i="3"/>
  <c r="U92" i="3"/>
  <c r="T93" i="3"/>
  <c r="U93" i="3"/>
  <c r="T94" i="3"/>
  <c r="U94" i="3"/>
  <c r="T95" i="3"/>
  <c r="U95" i="3"/>
  <c r="T96" i="3"/>
  <c r="U96" i="3"/>
  <c r="T97" i="3"/>
  <c r="U97" i="3"/>
  <c r="T98" i="3"/>
  <c r="U98" i="3"/>
  <c r="T99" i="3"/>
  <c r="U99" i="3"/>
  <c r="T100" i="3"/>
  <c r="U100" i="3"/>
  <c r="T101" i="3"/>
  <c r="U101" i="3"/>
  <c r="T102" i="3"/>
  <c r="U102" i="3"/>
  <c r="T103" i="3"/>
  <c r="U103" i="3"/>
  <c r="T104" i="3"/>
  <c r="U104" i="3"/>
  <c r="T105" i="3"/>
  <c r="U105" i="3"/>
  <c r="T106" i="3"/>
  <c r="U106" i="3"/>
  <c r="T107" i="3"/>
  <c r="U107" i="3"/>
  <c r="T108" i="3"/>
  <c r="U108" i="3"/>
  <c r="T109" i="3"/>
  <c r="U109" i="3"/>
  <c r="T110" i="3"/>
  <c r="U110" i="3"/>
  <c r="T111" i="3"/>
  <c r="U111" i="3"/>
  <c r="T112" i="3"/>
  <c r="U112" i="3"/>
  <c r="T113" i="3"/>
  <c r="U113" i="3"/>
  <c r="T114" i="3"/>
  <c r="U114" i="3"/>
  <c r="T115" i="3"/>
  <c r="U115" i="3"/>
  <c r="T116" i="3"/>
  <c r="U116" i="3"/>
  <c r="T117" i="3"/>
  <c r="U117" i="3"/>
  <c r="T118" i="3"/>
  <c r="U118" i="3"/>
  <c r="T119" i="3"/>
  <c r="U119" i="3"/>
  <c r="T120" i="3"/>
  <c r="U120" i="3"/>
  <c r="T121" i="3"/>
  <c r="U121" i="3"/>
  <c r="T122" i="3"/>
  <c r="U122" i="3"/>
  <c r="T123" i="3"/>
  <c r="U123" i="3"/>
  <c r="T124" i="3"/>
  <c r="U124" i="3"/>
  <c r="T125" i="3"/>
  <c r="U125" i="3"/>
  <c r="T126" i="3"/>
  <c r="U126" i="3"/>
  <c r="T127" i="3"/>
  <c r="U127" i="3"/>
  <c r="T128" i="3"/>
  <c r="U128" i="3"/>
  <c r="T129" i="3"/>
  <c r="U129" i="3"/>
  <c r="T130" i="3"/>
  <c r="U130" i="3"/>
  <c r="T131" i="3"/>
  <c r="U131" i="3"/>
  <c r="T132" i="3"/>
  <c r="U132" i="3"/>
  <c r="T133" i="3"/>
  <c r="U133" i="3"/>
  <c r="T134" i="3"/>
  <c r="U134" i="3"/>
  <c r="T135" i="3"/>
  <c r="U135" i="3"/>
  <c r="T136" i="3"/>
  <c r="U136" i="3"/>
  <c r="T137" i="3"/>
  <c r="U137" i="3"/>
  <c r="T138" i="3"/>
  <c r="U138" i="3"/>
  <c r="T139" i="3"/>
  <c r="U139" i="3"/>
  <c r="T140" i="3"/>
  <c r="U140" i="3"/>
  <c r="T141" i="3"/>
  <c r="U141" i="3"/>
  <c r="T142" i="3"/>
  <c r="U142" i="3"/>
  <c r="T143" i="3"/>
  <c r="U143" i="3"/>
  <c r="T144" i="3"/>
  <c r="U144" i="3"/>
  <c r="T145" i="3"/>
  <c r="U145" i="3"/>
  <c r="T146" i="3"/>
  <c r="U146" i="3"/>
  <c r="T147" i="3"/>
  <c r="U147" i="3"/>
  <c r="T148" i="3"/>
  <c r="U148" i="3"/>
  <c r="T149" i="3"/>
  <c r="U149" i="3"/>
  <c r="T150" i="3"/>
  <c r="U150" i="3"/>
  <c r="T151" i="3"/>
  <c r="U151" i="3"/>
  <c r="T152" i="3"/>
  <c r="U152" i="3"/>
  <c r="T153" i="3"/>
  <c r="U153" i="3"/>
  <c r="T154" i="3"/>
  <c r="U154" i="3"/>
  <c r="T155" i="3"/>
  <c r="U155" i="3"/>
  <c r="T156" i="3"/>
  <c r="U156" i="3"/>
  <c r="T157" i="3"/>
  <c r="U157" i="3"/>
  <c r="T158" i="3"/>
  <c r="U158" i="3"/>
  <c r="T159" i="3"/>
  <c r="U159" i="3"/>
  <c r="T160" i="3"/>
  <c r="U160" i="3"/>
  <c r="T161" i="3"/>
  <c r="U161" i="3"/>
  <c r="T162" i="3"/>
  <c r="U162" i="3"/>
  <c r="T163" i="3"/>
  <c r="U163" i="3"/>
  <c r="T164" i="3"/>
  <c r="U164" i="3"/>
  <c r="T165" i="3"/>
  <c r="U165" i="3"/>
  <c r="T166" i="3"/>
  <c r="U166" i="3"/>
  <c r="T167" i="3"/>
  <c r="U167" i="3"/>
  <c r="T168" i="3"/>
  <c r="U168" i="3"/>
  <c r="T169" i="3"/>
  <c r="U169" i="3"/>
  <c r="T170" i="3"/>
  <c r="U170" i="3"/>
  <c r="T171" i="3"/>
  <c r="U171" i="3"/>
  <c r="T172" i="3"/>
  <c r="U172" i="3"/>
  <c r="T173" i="3"/>
  <c r="U173" i="3"/>
  <c r="T174" i="3"/>
  <c r="U174" i="3"/>
  <c r="T175" i="3"/>
  <c r="U175" i="3"/>
  <c r="T176" i="3"/>
  <c r="U176" i="3"/>
  <c r="T177" i="3"/>
  <c r="U177" i="3"/>
  <c r="T178" i="3"/>
  <c r="U178" i="3"/>
  <c r="T179" i="3"/>
  <c r="U179" i="3"/>
  <c r="T180" i="3"/>
  <c r="U180" i="3"/>
  <c r="T181" i="3"/>
  <c r="U181" i="3"/>
  <c r="T182" i="3"/>
  <c r="U182" i="3"/>
  <c r="T183" i="3"/>
  <c r="U183" i="3"/>
  <c r="T184" i="3"/>
  <c r="U184" i="3"/>
  <c r="T185" i="3"/>
  <c r="U185" i="3"/>
  <c r="T186" i="3"/>
  <c r="U186" i="3"/>
  <c r="T187" i="3"/>
  <c r="U187" i="3"/>
  <c r="T188" i="3"/>
  <c r="U188" i="3"/>
  <c r="T189" i="3"/>
  <c r="U189" i="3"/>
  <c r="T190" i="3"/>
  <c r="U190" i="3"/>
  <c r="T191" i="3"/>
  <c r="U191" i="3"/>
  <c r="T192" i="3"/>
  <c r="U192" i="3"/>
  <c r="T193" i="3"/>
  <c r="U193" i="3"/>
  <c r="T194" i="3"/>
  <c r="U194" i="3"/>
  <c r="T195" i="3"/>
  <c r="U195" i="3"/>
  <c r="T196" i="3"/>
  <c r="U196" i="3"/>
  <c r="T197" i="3"/>
  <c r="U197" i="3"/>
  <c r="T198" i="3"/>
  <c r="U198" i="3"/>
  <c r="T199" i="3"/>
  <c r="U199" i="3"/>
  <c r="T200" i="3"/>
  <c r="U200" i="3"/>
  <c r="T201" i="3"/>
  <c r="U201" i="3"/>
  <c r="T202" i="3"/>
  <c r="U202" i="3"/>
  <c r="T203" i="3"/>
  <c r="U203" i="3"/>
  <c r="T204" i="3"/>
  <c r="U204" i="3"/>
  <c r="T205" i="3"/>
  <c r="U205" i="3"/>
  <c r="T206" i="3"/>
  <c r="U206" i="3"/>
  <c r="T7" i="3"/>
  <c r="U7" i="3"/>
  <c r="T8" i="3"/>
  <c r="U8" i="3"/>
  <c r="T9" i="3"/>
  <c r="U9" i="3"/>
  <c r="U6" i="3"/>
  <c r="T6" i="3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T6" i="5"/>
  <c r="S6" i="5"/>
  <c r="T11" i="5"/>
  <c r="U11" i="5"/>
  <c r="T12" i="5"/>
  <c r="U12" i="5"/>
  <c r="T13" i="5"/>
  <c r="U13" i="5"/>
  <c r="T14" i="5"/>
  <c r="U14" i="5"/>
  <c r="T15" i="5"/>
  <c r="U15" i="5"/>
  <c r="T16" i="5"/>
  <c r="U16" i="5"/>
  <c r="T17" i="5"/>
  <c r="U17" i="5"/>
  <c r="T18" i="5"/>
  <c r="U18" i="5"/>
  <c r="T19" i="5"/>
  <c r="U19" i="5"/>
  <c r="T20" i="5"/>
  <c r="U20" i="5"/>
  <c r="T21" i="5"/>
  <c r="U21" i="5"/>
  <c r="T22" i="5"/>
  <c r="U22" i="5"/>
  <c r="T23" i="5"/>
  <c r="U23" i="5"/>
  <c r="T24" i="5"/>
  <c r="U24" i="5"/>
  <c r="T25" i="5"/>
  <c r="U25" i="5"/>
  <c r="T26" i="5"/>
  <c r="U26" i="5"/>
  <c r="T27" i="5"/>
  <c r="U27" i="5"/>
  <c r="T28" i="5"/>
  <c r="U28" i="5"/>
  <c r="T29" i="5"/>
  <c r="U29" i="5"/>
  <c r="T30" i="5"/>
  <c r="U30" i="5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T170" i="5"/>
  <c r="U170" i="5"/>
  <c r="T171" i="5"/>
  <c r="U171" i="5"/>
  <c r="T172" i="5"/>
  <c r="U172" i="5"/>
  <c r="T173" i="5"/>
  <c r="U173" i="5"/>
  <c r="T174" i="5"/>
  <c r="U174" i="5"/>
  <c r="T175" i="5"/>
  <c r="U175" i="5"/>
  <c r="T176" i="5"/>
  <c r="U176" i="5"/>
  <c r="T177" i="5"/>
  <c r="U177" i="5"/>
  <c r="T178" i="5"/>
  <c r="U178" i="5"/>
  <c r="T179" i="5"/>
  <c r="U179" i="5"/>
  <c r="T180" i="5"/>
  <c r="U180" i="5"/>
  <c r="T181" i="5"/>
  <c r="U181" i="5"/>
  <c r="T182" i="5"/>
  <c r="U182" i="5"/>
  <c r="T183" i="5"/>
  <c r="U183" i="5"/>
  <c r="T184" i="5"/>
  <c r="U184" i="5"/>
  <c r="T185" i="5"/>
  <c r="U185" i="5"/>
  <c r="T186" i="5"/>
  <c r="U186" i="5"/>
  <c r="T187" i="5"/>
  <c r="U187" i="5"/>
  <c r="T188" i="5"/>
  <c r="U188" i="5"/>
  <c r="T189" i="5"/>
  <c r="U189" i="5"/>
  <c r="T190" i="5"/>
  <c r="U190" i="5"/>
  <c r="T191" i="5"/>
  <c r="U191" i="5"/>
  <c r="T192" i="5"/>
  <c r="U192" i="5"/>
  <c r="T193" i="5"/>
  <c r="U193" i="5"/>
  <c r="T194" i="5"/>
  <c r="U194" i="5"/>
  <c r="T195" i="5"/>
  <c r="U195" i="5"/>
  <c r="T196" i="5"/>
  <c r="U196" i="5"/>
  <c r="T197" i="5"/>
  <c r="U197" i="5"/>
  <c r="T198" i="5"/>
  <c r="U198" i="5"/>
  <c r="T199" i="5"/>
  <c r="U199" i="5"/>
  <c r="T200" i="5"/>
  <c r="U200" i="5"/>
  <c r="T201" i="5"/>
  <c r="U201" i="5"/>
  <c r="T202" i="5"/>
  <c r="U202" i="5"/>
  <c r="T203" i="5"/>
  <c r="U203" i="5"/>
  <c r="T204" i="5"/>
  <c r="U204" i="5"/>
  <c r="T205" i="5"/>
  <c r="U205" i="5"/>
  <c r="T206" i="5"/>
  <c r="U206" i="5"/>
  <c r="T207" i="5"/>
  <c r="U207" i="5"/>
  <c r="T9" i="5"/>
  <c r="U9" i="5"/>
  <c r="T10" i="5"/>
  <c r="U10" i="5"/>
  <c r="T8" i="5"/>
  <c r="U8" i="5"/>
  <c r="T7" i="5"/>
  <c r="U7" i="5"/>
  <c r="U6" i="5"/>
  <c r="Z207" i="10"/>
  <c r="Z206" i="10"/>
  <c r="Z205" i="10"/>
  <c r="Z204" i="10"/>
  <c r="Z203" i="10"/>
  <c r="Z202" i="10"/>
  <c r="Z201" i="10"/>
  <c r="Z200" i="10"/>
  <c r="Z199" i="10"/>
  <c r="Z198" i="10"/>
  <c r="Z197" i="10"/>
  <c r="Z196" i="10"/>
  <c r="Z195" i="10"/>
  <c r="Z194" i="10"/>
  <c r="Z193" i="10"/>
  <c r="Z192" i="10"/>
  <c r="Z191" i="10"/>
  <c r="Z190" i="10"/>
  <c r="Z189" i="10"/>
  <c r="Z188" i="10"/>
  <c r="Z187" i="10"/>
  <c r="Z186" i="10"/>
  <c r="Z185" i="10"/>
  <c r="Z184" i="10"/>
  <c r="Z183" i="10"/>
  <c r="Z182" i="10"/>
  <c r="Z181" i="10"/>
  <c r="Z180" i="10"/>
  <c r="Z179" i="10"/>
  <c r="Z178" i="10"/>
  <c r="Z177" i="10"/>
  <c r="Z176" i="10"/>
  <c r="Z175" i="10"/>
  <c r="Z174" i="10"/>
  <c r="Z173" i="10"/>
  <c r="Z172" i="10"/>
  <c r="Z171" i="10"/>
  <c r="Z170" i="10"/>
  <c r="Z169" i="10"/>
  <c r="Z168" i="10"/>
  <c r="Z167" i="10"/>
  <c r="Z166" i="10"/>
  <c r="Z165" i="10"/>
  <c r="Z164" i="10"/>
  <c r="Z163" i="10"/>
  <c r="Z162" i="10"/>
  <c r="Z161" i="10"/>
  <c r="Z160" i="10"/>
  <c r="Z159" i="10"/>
  <c r="Z158" i="10"/>
  <c r="Z157" i="10"/>
  <c r="Z156" i="10"/>
  <c r="Z155" i="10"/>
  <c r="Z154" i="10"/>
  <c r="Z153" i="10"/>
  <c r="Z152" i="10"/>
  <c r="Z151" i="10"/>
  <c r="Z150" i="10"/>
  <c r="Z149" i="10"/>
  <c r="Z148" i="10"/>
  <c r="Z147" i="10"/>
  <c r="Z146" i="10"/>
  <c r="Z145" i="10"/>
  <c r="Z144" i="10"/>
  <c r="Z143" i="10"/>
  <c r="Z142" i="10"/>
  <c r="Z141" i="10"/>
  <c r="Z140" i="10"/>
  <c r="Z139" i="10"/>
  <c r="Z138" i="10"/>
  <c r="Z137" i="10"/>
  <c r="Z136" i="10"/>
  <c r="Z135" i="10"/>
  <c r="Z134" i="10"/>
  <c r="Z133" i="10"/>
  <c r="Z132" i="10"/>
  <c r="Z131" i="10"/>
  <c r="Z130" i="10"/>
  <c r="Z129" i="10"/>
  <c r="Z128" i="10"/>
  <c r="Z127" i="10"/>
  <c r="Z126" i="10"/>
  <c r="Z125" i="10"/>
  <c r="Z124" i="10"/>
  <c r="Z123" i="10"/>
  <c r="Z122" i="10"/>
  <c r="Z121" i="10"/>
  <c r="Z120" i="10"/>
  <c r="Z119" i="10"/>
  <c r="Z118" i="10"/>
  <c r="Z117" i="10"/>
  <c r="Z116" i="10"/>
  <c r="Z115" i="10"/>
  <c r="Z114" i="10"/>
  <c r="Z113" i="10"/>
  <c r="Z112" i="10"/>
  <c r="Z111" i="10"/>
  <c r="Z110" i="10"/>
  <c r="Z109" i="10"/>
  <c r="Z108" i="10"/>
  <c r="Z107" i="10"/>
  <c r="Z106" i="10"/>
  <c r="Z105" i="10"/>
  <c r="Z104" i="10"/>
  <c r="Z103" i="10"/>
  <c r="Z102" i="10"/>
  <c r="Z101" i="10"/>
  <c r="Z100" i="10"/>
  <c r="Z99" i="10"/>
  <c r="Z98" i="10"/>
  <c r="Z97" i="10"/>
  <c r="Z96" i="10"/>
  <c r="Z95" i="10"/>
  <c r="Z94" i="10"/>
  <c r="Z93" i="10"/>
  <c r="Z92" i="10"/>
  <c r="Z91" i="10"/>
  <c r="Z90" i="10"/>
  <c r="Z89" i="10"/>
  <c r="Z88" i="10"/>
  <c r="Z87" i="10"/>
  <c r="Z86" i="10"/>
  <c r="Z85" i="10"/>
  <c r="Z84" i="10"/>
  <c r="Z83" i="10"/>
  <c r="Z82" i="10"/>
  <c r="Z81" i="10"/>
  <c r="Z80" i="10"/>
  <c r="Z79" i="10"/>
  <c r="Z78" i="10"/>
  <c r="Z77" i="10"/>
  <c r="Z76" i="10"/>
  <c r="Z75" i="10"/>
  <c r="Z74" i="10"/>
  <c r="Z73" i="10"/>
  <c r="Z72" i="10"/>
  <c r="Z71" i="10"/>
  <c r="Z70" i="10"/>
  <c r="Z69" i="10"/>
  <c r="Z68" i="10"/>
  <c r="Z67" i="10"/>
  <c r="Z66" i="10"/>
  <c r="Z65" i="10"/>
  <c r="Z64" i="10"/>
  <c r="Z63" i="10"/>
  <c r="Z62" i="10"/>
  <c r="Z61" i="10"/>
  <c r="Z60" i="10"/>
  <c r="Z59" i="10"/>
  <c r="Z58" i="10"/>
  <c r="Z57" i="10"/>
  <c r="Z56" i="10"/>
  <c r="Z55" i="10"/>
  <c r="Z54" i="10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W207" i="10"/>
  <c r="W206" i="10"/>
  <c r="W205" i="10"/>
  <c r="W204" i="10"/>
  <c r="W203" i="10"/>
  <c r="W202" i="10"/>
  <c r="W201" i="10"/>
  <c r="W200" i="10"/>
  <c r="W199" i="10"/>
  <c r="W198" i="10"/>
  <c r="W197" i="10"/>
  <c r="W196" i="10"/>
  <c r="W195" i="10"/>
  <c r="W194" i="10"/>
  <c r="W193" i="10"/>
  <c r="W192" i="10"/>
  <c r="W191" i="10"/>
  <c r="W190" i="10"/>
  <c r="W189" i="10"/>
  <c r="W188" i="10"/>
  <c r="W187" i="10"/>
  <c r="W186" i="10"/>
  <c r="W185" i="10"/>
  <c r="W184" i="10"/>
  <c r="W183" i="10"/>
  <c r="W182" i="10"/>
  <c r="W181" i="10"/>
  <c r="W180" i="10"/>
  <c r="W179" i="10"/>
  <c r="W178" i="10"/>
  <c r="W177" i="10"/>
  <c r="W176" i="10"/>
  <c r="W175" i="10"/>
  <c r="W174" i="10"/>
  <c r="W173" i="10"/>
  <c r="W172" i="10"/>
  <c r="W171" i="10"/>
  <c r="W170" i="10"/>
  <c r="W169" i="10"/>
  <c r="W168" i="10"/>
  <c r="W167" i="10"/>
  <c r="W166" i="10"/>
  <c r="W165" i="10"/>
  <c r="W164" i="10"/>
  <c r="W163" i="10"/>
  <c r="W162" i="10"/>
  <c r="W161" i="10"/>
  <c r="W160" i="10"/>
  <c r="W159" i="10"/>
  <c r="W158" i="10"/>
  <c r="W157" i="10"/>
  <c r="W156" i="10"/>
  <c r="W155" i="10"/>
  <c r="W154" i="10"/>
  <c r="W153" i="10"/>
  <c r="W152" i="10"/>
  <c r="W151" i="10"/>
  <c r="W150" i="10"/>
  <c r="W149" i="10"/>
  <c r="W148" i="10"/>
  <c r="W147" i="10"/>
  <c r="W146" i="10"/>
  <c r="W145" i="10"/>
  <c r="W144" i="10"/>
  <c r="W143" i="10"/>
  <c r="W142" i="10"/>
  <c r="W141" i="10"/>
  <c r="W140" i="10"/>
  <c r="W139" i="10"/>
  <c r="W138" i="10"/>
  <c r="W137" i="10"/>
  <c r="W136" i="10"/>
  <c r="W135" i="10"/>
  <c r="W134" i="10"/>
  <c r="W133" i="10"/>
  <c r="W132" i="10"/>
  <c r="W131" i="10"/>
  <c r="W130" i="10"/>
  <c r="W129" i="10"/>
  <c r="W128" i="10"/>
  <c r="W127" i="10"/>
  <c r="W126" i="10"/>
  <c r="W125" i="10"/>
  <c r="W124" i="10"/>
  <c r="W123" i="10"/>
  <c r="W122" i="10"/>
  <c r="W121" i="10"/>
  <c r="W120" i="10"/>
  <c r="W119" i="10"/>
  <c r="W118" i="10"/>
  <c r="W117" i="10"/>
  <c r="W116" i="10"/>
  <c r="W115" i="10"/>
  <c r="W114" i="10"/>
  <c r="W113" i="10"/>
  <c r="W112" i="10"/>
  <c r="W111" i="10"/>
  <c r="W110" i="10"/>
  <c r="W109" i="10"/>
  <c r="W108" i="10"/>
  <c r="W107" i="10"/>
  <c r="W106" i="10"/>
  <c r="W105" i="10"/>
  <c r="W104" i="10"/>
  <c r="W103" i="10"/>
  <c r="W102" i="10"/>
  <c r="W101" i="10"/>
  <c r="W100" i="10"/>
  <c r="W99" i="10"/>
  <c r="W98" i="10"/>
  <c r="W97" i="10"/>
  <c r="W96" i="10"/>
  <c r="W95" i="10"/>
  <c r="W94" i="10"/>
  <c r="W93" i="10"/>
  <c r="W92" i="10"/>
  <c r="W91" i="10"/>
  <c r="W90" i="10"/>
  <c r="W89" i="10"/>
  <c r="W88" i="10"/>
  <c r="W87" i="10"/>
  <c r="W86" i="10"/>
  <c r="W85" i="10"/>
  <c r="W84" i="10"/>
  <c r="W83" i="10"/>
  <c r="W82" i="10"/>
  <c r="W81" i="10"/>
  <c r="W80" i="10"/>
  <c r="W79" i="10"/>
  <c r="W78" i="10"/>
  <c r="W77" i="10"/>
  <c r="W76" i="10"/>
  <c r="W75" i="10"/>
  <c r="W74" i="10"/>
  <c r="W73" i="10"/>
  <c r="W72" i="10"/>
  <c r="W71" i="10"/>
  <c r="W70" i="10"/>
  <c r="W69" i="10"/>
  <c r="W68" i="10"/>
  <c r="W67" i="10"/>
  <c r="W66" i="10"/>
  <c r="W65" i="10"/>
  <c r="W64" i="10"/>
  <c r="W63" i="10"/>
  <c r="W62" i="10"/>
  <c r="W61" i="10"/>
  <c r="W60" i="10"/>
  <c r="W59" i="10"/>
  <c r="W58" i="10"/>
  <c r="W57" i="10"/>
  <c r="W56" i="10"/>
  <c r="W55" i="10"/>
  <c r="W54" i="10"/>
  <c r="W53" i="10"/>
  <c r="W52" i="10"/>
  <c r="W51" i="10"/>
  <c r="W50" i="10"/>
  <c r="W49" i="10"/>
  <c r="W48" i="10"/>
  <c r="W47" i="10"/>
  <c r="W46" i="10"/>
  <c r="W45" i="10"/>
  <c r="W44" i="10"/>
  <c r="W43" i="10"/>
  <c r="W42" i="10"/>
  <c r="W41" i="10"/>
  <c r="W40" i="10"/>
  <c r="W39" i="10"/>
  <c r="W38" i="10"/>
  <c r="W37" i="10"/>
  <c r="W36" i="10"/>
  <c r="W35" i="10"/>
  <c r="W34" i="10"/>
  <c r="W33" i="10"/>
  <c r="W32" i="10"/>
  <c r="W31" i="10"/>
  <c r="W30" i="10"/>
  <c r="W29" i="10"/>
  <c r="W28" i="10"/>
  <c r="W27" i="10"/>
  <c r="W26" i="10"/>
  <c r="W25" i="10"/>
  <c r="W24" i="10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AA207" i="10"/>
  <c r="Y207" i="10"/>
  <c r="X207" i="10"/>
  <c r="AA206" i="10"/>
  <c r="Y206" i="10"/>
  <c r="X206" i="10"/>
  <c r="AA205" i="10"/>
  <c r="Y205" i="10"/>
  <c r="X205" i="10"/>
  <c r="AA204" i="10"/>
  <c r="Y204" i="10"/>
  <c r="X204" i="10"/>
  <c r="AA203" i="10"/>
  <c r="Y203" i="10"/>
  <c r="X203" i="10"/>
  <c r="AA202" i="10"/>
  <c r="Y202" i="10"/>
  <c r="X202" i="10"/>
  <c r="AA201" i="10"/>
  <c r="Y201" i="10"/>
  <c r="X201" i="10"/>
  <c r="AA200" i="10"/>
  <c r="Y200" i="10"/>
  <c r="X200" i="10"/>
  <c r="AA199" i="10"/>
  <c r="Y199" i="10"/>
  <c r="X199" i="10"/>
  <c r="AA198" i="10"/>
  <c r="Y198" i="10"/>
  <c r="X198" i="10"/>
  <c r="AA197" i="10"/>
  <c r="Y197" i="10"/>
  <c r="X197" i="10"/>
  <c r="AA196" i="10"/>
  <c r="Y196" i="10"/>
  <c r="X196" i="10"/>
  <c r="AA195" i="10"/>
  <c r="Y195" i="10"/>
  <c r="X195" i="10"/>
  <c r="AA194" i="10"/>
  <c r="Y194" i="10"/>
  <c r="X194" i="10"/>
  <c r="AA193" i="10"/>
  <c r="Y193" i="10"/>
  <c r="X193" i="10"/>
  <c r="AA192" i="10"/>
  <c r="Y192" i="10"/>
  <c r="X192" i="10"/>
  <c r="AA191" i="10"/>
  <c r="Y191" i="10"/>
  <c r="X191" i="10"/>
  <c r="AA190" i="10"/>
  <c r="Y190" i="10"/>
  <c r="X190" i="10"/>
  <c r="AA189" i="10"/>
  <c r="Y189" i="10"/>
  <c r="X189" i="10"/>
  <c r="AA188" i="10"/>
  <c r="Y188" i="10"/>
  <c r="X188" i="10"/>
  <c r="AA187" i="10"/>
  <c r="Y187" i="10"/>
  <c r="X187" i="10"/>
  <c r="AA186" i="10"/>
  <c r="Y186" i="10"/>
  <c r="X186" i="10"/>
  <c r="AA185" i="10"/>
  <c r="Y185" i="10"/>
  <c r="X185" i="10"/>
  <c r="AA184" i="10"/>
  <c r="Y184" i="10"/>
  <c r="X184" i="10"/>
  <c r="AA183" i="10"/>
  <c r="Y183" i="10"/>
  <c r="X183" i="10"/>
  <c r="AA182" i="10"/>
  <c r="Y182" i="10"/>
  <c r="X182" i="10"/>
  <c r="AA181" i="10"/>
  <c r="Y181" i="10"/>
  <c r="X181" i="10"/>
  <c r="AA180" i="10"/>
  <c r="Y180" i="10"/>
  <c r="X180" i="10"/>
  <c r="AA179" i="10"/>
  <c r="Y179" i="10"/>
  <c r="X179" i="10"/>
  <c r="AA178" i="10"/>
  <c r="Y178" i="10"/>
  <c r="X178" i="10"/>
  <c r="AA177" i="10"/>
  <c r="Y177" i="10"/>
  <c r="X177" i="10"/>
  <c r="AA176" i="10"/>
  <c r="Y176" i="10"/>
  <c r="X176" i="10"/>
  <c r="AA175" i="10"/>
  <c r="Y175" i="10"/>
  <c r="X175" i="10"/>
  <c r="AA174" i="10"/>
  <c r="Y174" i="10"/>
  <c r="X174" i="10"/>
  <c r="AA173" i="10"/>
  <c r="Y173" i="10"/>
  <c r="X173" i="10"/>
  <c r="AA172" i="10"/>
  <c r="Y172" i="10"/>
  <c r="X172" i="10"/>
  <c r="AA171" i="10"/>
  <c r="Y171" i="10"/>
  <c r="X171" i="10"/>
  <c r="AA170" i="10"/>
  <c r="Y170" i="10"/>
  <c r="X170" i="10"/>
  <c r="AA169" i="10"/>
  <c r="Y169" i="10"/>
  <c r="X169" i="10"/>
  <c r="AA168" i="10"/>
  <c r="Y168" i="10"/>
  <c r="X168" i="10"/>
  <c r="AA167" i="10"/>
  <c r="Y167" i="10"/>
  <c r="X167" i="10"/>
  <c r="AA166" i="10"/>
  <c r="Y166" i="10"/>
  <c r="X166" i="10"/>
  <c r="AA165" i="10"/>
  <c r="Y165" i="10"/>
  <c r="X165" i="10"/>
  <c r="AA164" i="10"/>
  <c r="Y164" i="10"/>
  <c r="X164" i="10"/>
  <c r="AA163" i="10"/>
  <c r="Y163" i="10"/>
  <c r="X163" i="10"/>
  <c r="AA162" i="10"/>
  <c r="Y162" i="10"/>
  <c r="X162" i="10"/>
  <c r="AA161" i="10"/>
  <c r="Y161" i="10"/>
  <c r="X161" i="10"/>
  <c r="AA160" i="10"/>
  <c r="Y160" i="10"/>
  <c r="X160" i="10"/>
  <c r="AA159" i="10"/>
  <c r="Y159" i="10"/>
  <c r="X159" i="10"/>
  <c r="AA158" i="10"/>
  <c r="Y158" i="10"/>
  <c r="X158" i="10"/>
  <c r="AA157" i="10"/>
  <c r="Y157" i="10"/>
  <c r="X157" i="10"/>
  <c r="AA156" i="10"/>
  <c r="Y156" i="10"/>
  <c r="X156" i="10"/>
  <c r="AA155" i="10"/>
  <c r="Y155" i="10"/>
  <c r="X155" i="10"/>
  <c r="AA154" i="10"/>
  <c r="Y154" i="10"/>
  <c r="X154" i="10"/>
  <c r="AA153" i="10"/>
  <c r="Y153" i="10"/>
  <c r="X153" i="10"/>
  <c r="AA152" i="10"/>
  <c r="Y152" i="10"/>
  <c r="X152" i="10"/>
  <c r="AA151" i="10"/>
  <c r="Y151" i="10"/>
  <c r="X151" i="10"/>
  <c r="AA150" i="10"/>
  <c r="Y150" i="10"/>
  <c r="X150" i="10"/>
  <c r="AA149" i="10"/>
  <c r="Y149" i="10"/>
  <c r="X149" i="10"/>
  <c r="AA148" i="10"/>
  <c r="Y148" i="10"/>
  <c r="X148" i="10"/>
  <c r="AA147" i="10"/>
  <c r="Y147" i="10"/>
  <c r="X147" i="10"/>
  <c r="AA146" i="10"/>
  <c r="Y146" i="10"/>
  <c r="X146" i="10"/>
  <c r="AA145" i="10"/>
  <c r="Y145" i="10"/>
  <c r="X145" i="10"/>
  <c r="AA144" i="10"/>
  <c r="Y144" i="10"/>
  <c r="X144" i="10"/>
  <c r="AA143" i="10"/>
  <c r="Y143" i="10"/>
  <c r="X143" i="10"/>
  <c r="AA142" i="10"/>
  <c r="Y142" i="10"/>
  <c r="X142" i="10"/>
  <c r="AA141" i="10"/>
  <c r="Y141" i="10"/>
  <c r="X141" i="10"/>
  <c r="AA140" i="10"/>
  <c r="Y140" i="10"/>
  <c r="X140" i="10"/>
  <c r="AA139" i="10"/>
  <c r="Y139" i="10"/>
  <c r="X139" i="10"/>
  <c r="AA138" i="10"/>
  <c r="Y138" i="10"/>
  <c r="X138" i="10"/>
  <c r="AA137" i="10"/>
  <c r="Y137" i="10"/>
  <c r="X137" i="10"/>
  <c r="AA136" i="10"/>
  <c r="Y136" i="10"/>
  <c r="X136" i="10"/>
  <c r="AA135" i="10"/>
  <c r="Y135" i="10"/>
  <c r="X135" i="10"/>
  <c r="AA134" i="10"/>
  <c r="Y134" i="10"/>
  <c r="X134" i="10"/>
  <c r="AA133" i="10"/>
  <c r="Y133" i="10"/>
  <c r="X133" i="10"/>
  <c r="AA132" i="10"/>
  <c r="Y132" i="10"/>
  <c r="X132" i="10"/>
  <c r="AA131" i="10"/>
  <c r="Y131" i="10"/>
  <c r="X131" i="10"/>
  <c r="AA130" i="10"/>
  <c r="Y130" i="10"/>
  <c r="X130" i="10"/>
  <c r="AA129" i="10"/>
  <c r="Y129" i="10"/>
  <c r="X129" i="10"/>
  <c r="AA128" i="10"/>
  <c r="Y128" i="10"/>
  <c r="X128" i="10"/>
  <c r="AA127" i="10"/>
  <c r="Y127" i="10"/>
  <c r="X127" i="10"/>
  <c r="AA126" i="10"/>
  <c r="Y126" i="10"/>
  <c r="X126" i="10"/>
  <c r="AA125" i="10"/>
  <c r="Y125" i="10"/>
  <c r="X125" i="10"/>
  <c r="AA124" i="10"/>
  <c r="Y124" i="10"/>
  <c r="X124" i="10"/>
  <c r="AA123" i="10"/>
  <c r="Y123" i="10"/>
  <c r="X123" i="10"/>
  <c r="AA122" i="10"/>
  <c r="Y122" i="10"/>
  <c r="X122" i="10"/>
  <c r="AA121" i="10"/>
  <c r="Y121" i="10"/>
  <c r="X121" i="10"/>
  <c r="AA120" i="10"/>
  <c r="Y120" i="10"/>
  <c r="X120" i="10"/>
  <c r="AA119" i="10"/>
  <c r="Y119" i="10"/>
  <c r="X119" i="10"/>
  <c r="AA118" i="10"/>
  <c r="Y118" i="10"/>
  <c r="X118" i="10"/>
  <c r="AA117" i="10"/>
  <c r="Y117" i="10"/>
  <c r="X117" i="10"/>
  <c r="AA116" i="10"/>
  <c r="Y116" i="10"/>
  <c r="X116" i="10"/>
  <c r="AA115" i="10"/>
  <c r="Y115" i="10"/>
  <c r="X115" i="10"/>
  <c r="AA114" i="10"/>
  <c r="Y114" i="10"/>
  <c r="X114" i="10"/>
  <c r="AA113" i="10"/>
  <c r="Y113" i="10"/>
  <c r="X113" i="10"/>
  <c r="AA112" i="10"/>
  <c r="Y112" i="10"/>
  <c r="X112" i="10"/>
  <c r="AA111" i="10"/>
  <c r="Y111" i="10"/>
  <c r="X111" i="10"/>
  <c r="AA110" i="10"/>
  <c r="Y110" i="10"/>
  <c r="X110" i="10"/>
  <c r="AA109" i="10"/>
  <c r="Y109" i="10"/>
  <c r="X109" i="10"/>
  <c r="AA108" i="10"/>
  <c r="Y108" i="10"/>
  <c r="X108" i="10"/>
  <c r="AA107" i="10"/>
  <c r="Y107" i="10"/>
  <c r="X107" i="10"/>
  <c r="AA106" i="10"/>
  <c r="Y106" i="10"/>
  <c r="X106" i="10"/>
  <c r="AA105" i="10"/>
  <c r="Y105" i="10"/>
  <c r="X105" i="10"/>
  <c r="AA104" i="10"/>
  <c r="Y104" i="10"/>
  <c r="X104" i="10"/>
  <c r="AA103" i="10"/>
  <c r="Y103" i="10"/>
  <c r="X103" i="10"/>
  <c r="AA102" i="10"/>
  <c r="Y102" i="10"/>
  <c r="X102" i="10"/>
  <c r="AA101" i="10"/>
  <c r="Y101" i="10"/>
  <c r="X101" i="10"/>
  <c r="AA100" i="10"/>
  <c r="Y100" i="10"/>
  <c r="X100" i="10"/>
  <c r="AA99" i="10"/>
  <c r="Y99" i="10"/>
  <c r="X99" i="10"/>
  <c r="AA98" i="10"/>
  <c r="Y98" i="10"/>
  <c r="X98" i="10"/>
  <c r="AA97" i="10"/>
  <c r="Y97" i="10"/>
  <c r="X97" i="10"/>
  <c r="AA96" i="10"/>
  <c r="Y96" i="10"/>
  <c r="X96" i="10"/>
  <c r="AA95" i="10"/>
  <c r="Y95" i="10"/>
  <c r="X95" i="10"/>
  <c r="AA94" i="10"/>
  <c r="Y94" i="10"/>
  <c r="X94" i="10"/>
  <c r="AA93" i="10"/>
  <c r="Y93" i="10"/>
  <c r="X93" i="10"/>
  <c r="AA92" i="10"/>
  <c r="Y92" i="10"/>
  <c r="X92" i="10"/>
  <c r="AA91" i="10"/>
  <c r="Y91" i="10"/>
  <c r="X91" i="10"/>
  <c r="AA90" i="10"/>
  <c r="Y90" i="10"/>
  <c r="X90" i="10"/>
  <c r="AA89" i="10"/>
  <c r="Y89" i="10"/>
  <c r="X89" i="10"/>
  <c r="AA88" i="10"/>
  <c r="Y88" i="10"/>
  <c r="X88" i="10"/>
  <c r="AA87" i="10"/>
  <c r="Y87" i="10"/>
  <c r="X87" i="10"/>
  <c r="AA86" i="10"/>
  <c r="Y86" i="10"/>
  <c r="X86" i="10"/>
  <c r="AA85" i="10"/>
  <c r="Y85" i="10"/>
  <c r="X85" i="10"/>
  <c r="AA84" i="10"/>
  <c r="Y84" i="10"/>
  <c r="X84" i="10"/>
  <c r="AA83" i="10"/>
  <c r="Y83" i="10"/>
  <c r="X83" i="10"/>
  <c r="AA82" i="10"/>
  <c r="Y82" i="10"/>
  <c r="X82" i="10"/>
  <c r="AA81" i="10"/>
  <c r="Y81" i="10"/>
  <c r="X81" i="10"/>
  <c r="AA80" i="10"/>
  <c r="Y80" i="10"/>
  <c r="X80" i="10"/>
  <c r="AA79" i="10"/>
  <c r="Y79" i="10"/>
  <c r="X79" i="10"/>
  <c r="AA78" i="10"/>
  <c r="Y78" i="10"/>
  <c r="X78" i="10"/>
  <c r="AA77" i="10"/>
  <c r="Y77" i="10"/>
  <c r="X77" i="10"/>
  <c r="AA76" i="10"/>
  <c r="Y76" i="10"/>
  <c r="X76" i="10"/>
  <c r="AA75" i="10"/>
  <c r="Y75" i="10"/>
  <c r="X75" i="10"/>
  <c r="AA74" i="10"/>
  <c r="Y74" i="10"/>
  <c r="X74" i="10"/>
  <c r="AA73" i="10"/>
  <c r="Y73" i="10"/>
  <c r="X73" i="10"/>
  <c r="AA72" i="10"/>
  <c r="Y72" i="10"/>
  <c r="X72" i="10"/>
  <c r="AA71" i="10"/>
  <c r="Y71" i="10"/>
  <c r="X71" i="10"/>
  <c r="AA70" i="10"/>
  <c r="Y70" i="10"/>
  <c r="X70" i="10"/>
  <c r="AA69" i="10"/>
  <c r="Y69" i="10"/>
  <c r="X69" i="10"/>
  <c r="AA68" i="10"/>
  <c r="Y68" i="10"/>
  <c r="X68" i="10"/>
  <c r="AA67" i="10"/>
  <c r="Y67" i="10"/>
  <c r="X67" i="10"/>
  <c r="AA66" i="10"/>
  <c r="Y66" i="10"/>
  <c r="X66" i="10"/>
  <c r="AA65" i="10"/>
  <c r="Y65" i="10"/>
  <c r="X65" i="10"/>
  <c r="AA64" i="10"/>
  <c r="Y64" i="10"/>
  <c r="X64" i="10"/>
  <c r="AA63" i="10"/>
  <c r="Y63" i="10"/>
  <c r="X63" i="10"/>
  <c r="AA62" i="10"/>
  <c r="Y62" i="10"/>
  <c r="X62" i="10"/>
  <c r="AA61" i="10"/>
  <c r="Y61" i="10"/>
  <c r="X61" i="10"/>
  <c r="AA60" i="10"/>
  <c r="Y60" i="10"/>
  <c r="X60" i="10"/>
  <c r="AA59" i="10"/>
  <c r="Y59" i="10"/>
  <c r="X59" i="10"/>
  <c r="AA58" i="10"/>
  <c r="Y58" i="10"/>
  <c r="X58" i="10"/>
  <c r="AA57" i="10"/>
  <c r="Y57" i="10"/>
  <c r="X57" i="10"/>
  <c r="AA56" i="10"/>
  <c r="Y56" i="10"/>
  <c r="X56" i="10"/>
  <c r="AA55" i="10"/>
  <c r="Y55" i="10"/>
  <c r="X55" i="10"/>
  <c r="AA54" i="10"/>
  <c r="Y54" i="10"/>
  <c r="X54" i="10"/>
  <c r="AA53" i="10"/>
  <c r="Y53" i="10"/>
  <c r="X53" i="10"/>
  <c r="AA52" i="10"/>
  <c r="Y52" i="10"/>
  <c r="X52" i="10"/>
  <c r="AA51" i="10"/>
  <c r="Y51" i="10"/>
  <c r="X51" i="10"/>
  <c r="AA50" i="10"/>
  <c r="Y50" i="10"/>
  <c r="X50" i="10"/>
  <c r="AA49" i="10"/>
  <c r="Y49" i="10"/>
  <c r="X49" i="10"/>
  <c r="AA48" i="10"/>
  <c r="Y48" i="10"/>
  <c r="X48" i="10"/>
  <c r="AA47" i="10"/>
  <c r="Y47" i="10"/>
  <c r="X47" i="10"/>
  <c r="AA46" i="10"/>
  <c r="Y46" i="10"/>
  <c r="X46" i="10"/>
  <c r="AA45" i="10"/>
  <c r="Y45" i="10"/>
  <c r="X45" i="10"/>
  <c r="AA44" i="10"/>
  <c r="Y44" i="10"/>
  <c r="X44" i="10"/>
  <c r="AA43" i="10"/>
  <c r="Y43" i="10"/>
  <c r="X43" i="10"/>
  <c r="AA42" i="10"/>
  <c r="Y42" i="10"/>
  <c r="X42" i="10"/>
  <c r="AA41" i="10"/>
  <c r="Y41" i="10"/>
  <c r="X41" i="10"/>
  <c r="AA40" i="10"/>
  <c r="Y40" i="10"/>
  <c r="X40" i="10"/>
  <c r="AA39" i="10"/>
  <c r="Y39" i="10"/>
  <c r="X39" i="10"/>
  <c r="AA38" i="10"/>
  <c r="Y38" i="10"/>
  <c r="X38" i="10"/>
  <c r="AA37" i="10"/>
  <c r="Y37" i="10"/>
  <c r="X37" i="10"/>
  <c r="AA36" i="10"/>
  <c r="Y36" i="10"/>
  <c r="X36" i="10"/>
  <c r="AA35" i="10"/>
  <c r="Y35" i="10"/>
  <c r="X35" i="10"/>
  <c r="AA34" i="10"/>
  <c r="Y34" i="10"/>
  <c r="X34" i="10"/>
  <c r="AA33" i="10"/>
  <c r="Y33" i="10"/>
  <c r="X33" i="10"/>
  <c r="AA32" i="10"/>
  <c r="Y32" i="10"/>
  <c r="X32" i="10"/>
  <c r="AA31" i="10"/>
  <c r="Y31" i="10"/>
  <c r="X31" i="10"/>
  <c r="AA30" i="10"/>
  <c r="Y30" i="10"/>
  <c r="X30" i="10"/>
  <c r="AA29" i="10"/>
  <c r="Y29" i="10"/>
  <c r="X29" i="10"/>
  <c r="AA28" i="10"/>
  <c r="Y28" i="10"/>
  <c r="X28" i="10"/>
  <c r="AA27" i="10"/>
  <c r="Y27" i="10"/>
  <c r="X27" i="10"/>
  <c r="AA26" i="10"/>
  <c r="Y26" i="10"/>
  <c r="X26" i="10"/>
  <c r="AA25" i="10"/>
  <c r="Y25" i="10"/>
  <c r="X25" i="10"/>
  <c r="AA24" i="10"/>
  <c r="Y24" i="10"/>
  <c r="X24" i="10"/>
  <c r="AA23" i="10"/>
  <c r="Y23" i="10"/>
  <c r="X23" i="10"/>
  <c r="AA22" i="10"/>
  <c r="Y22" i="10"/>
  <c r="X22" i="10"/>
  <c r="AA21" i="10"/>
  <c r="Y21" i="10"/>
  <c r="X21" i="10"/>
  <c r="AA20" i="10"/>
  <c r="Y20" i="10"/>
  <c r="X20" i="10"/>
  <c r="AA19" i="10"/>
  <c r="Y19" i="10"/>
  <c r="X19" i="10"/>
  <c r="AA18" i="10"/>
  <c r="Y18" i="10"/>
  <c r="X18" i="10"/>
  <c r="AA17" i="10"/>
  <c r="Y17" i="10"/>
  <c r="X17" i="10"/>
  <c r="AA16" i="10"/>
  <c r="Y16" i="10"/>
  <c r="X16" i="10"/>
  <c r="AA15" i="10"/>
  <c r="Y15" i="10"/>
  <c r="X15" i="10"/>
  <c r="AA14" i="10"/>
  <c r="Y14" i="10"/>
  <c r="X14" i="10"/>
  <c r="AA13" i="10"/>
  <c r="Y13" i="10"/>
  <c r="X13" i="10"/>
  <c r="AA12" i="10"/>
  <c r="Y12" i="10"/>
  <c r="X12" i="10"/>
  <c r="AA11" i="10"/>
  <c r="Y11" i="10"/>
  <c r="X11" i="10"/>
  <c r="AA10" i="10"/>
  <c r="Y10" i="10"/>
  <c r="X10" i="10"/>
  <c r="AA9" i="10"/>
  <c r="Y9" i="10"/>
  <c r="X9" i="10"/>
  <c r="AA8" i="10"/>
  <c r="Y8" i="10"/>
  <c r="X8" i="10"/>
  <c r="AA7" i="10"/>
  <c r="Y7" i="10"/>
  <c r="X7" i="10"/>
  <c r="AA6" i="10"/>
  <c r="Y6" i="10"/>
  <c r="X6" i="10"/>
  <c r="U203" i="15"/>
  <c r="A203" i="15"/>
  <c r="U202" i="15"/>
  <c r="A202" i="15"/>
  <c r="U201" i="15"/>
  <c r="A201" i="15"/>
  <c r="U200" i="15"/>
  <c r="A200" i="15"/>
  <c r="U199" i="15"/>
  <c r="A199" i="15"/>
  <c r="U198" i="15"/>
  <c r="A198" i="15"/>
  <c r="U197" i="15"/>
  <c r="A197" i="15"/>
  <c r="U196" i="15"/>
  <c r="A196" i="15"/>
  <c r="U195" i="15"/>
  <c r="A195" i="15"/>
  <c r="U194" i="15"/>
  <c r="A194" i="15"/>
  <c r="U193" i="15"/>
  <c r="A193" i="15"/>
  <c r="U192" i="15"/>
  <c r="A192" i="15"/>
  <c r="U191" i="15"/>
  <c r="A191" i="15"/>
  <c r="U190" i="15"/>
  <c r="A190" i="15"/>
  <c r="A189" i="15"/>
  <c r="U188" i="15"/>
  <c r="A188" i="15"/>
  <c r="U187" i="15"/>
  <c r="A187" i="15"/>
  <c r="U186" i="15"/>
  <c r="A186" i="15"/>
  <c r="U185" i="15"/>
  <c r="A185" i="15"/>
  <c r="U184" i="15"/>
  <c r="A184" i="15"/>
  <c r="U183" i="15"/>
  <c r="A183" i="15"/>
  <c r="U182" i="15"/>
  <c r="A182" i="15"/>
  <c r="U181" i="15"/>
  <c r="A181" i="15"/>
  <c r="U180" i="15"/>
  <c r="A180" i="15"/>
  <c r="U179" i="15"/>
  <c r="A179" i="15"/>
  <c r="U178" i="15"/>
  <c r="A178" i="15"/>
  <c r="A177" i="15"/>
  <c r="U176" i="15"/>
  <c r="A176" i="15"/>
  <c r="U175" i="15"/>
  <c r="A175" i="15"/>
  <c r="U174" i="15"/>
  <c r="A174" i="15"/>
  <c r="U173" i="15"/>
  <c r="A173" i="15"/>
  <c r="U172" i="15"/>
  <c r="A172" i="15"/>
  <c r="U171" i="15"/>
  <c r="A171" i="15"/>
  <c r="U170" i="15"/>
  <c r="A170" i="15"/>
  <c r="U169" i="15"/>
  <c r="A169" i="15"/>
  <c r="U168" i="15"/>
  <c r="A168" i="15"/>
  <c r="U167" i="15"/>
  <c r="A167" i="15"/>
  <c r="U166" i="15"/>
  <c r="A166" i="15"/>
  <c r="U165" i="15"/>
  <c r="A165" i="15"/>
  <c r="U164" i="15"/>
  <c r="A164" i="15"/>
  <c r="U163" i="15"/>
  <c r="A163" i="15"/>
  <c r="U162" i="15"/>
  <c r="A162" i="15"/>
  <c r="A161" i="15"/>
  <c r="U160" i="15"/>
  <c r="A160" i="15"/>
  <c r="U159" i="15"/>
  <c r="A159" i="15"/>
  <c r="U158" i="15"/>
  <c r="A158" i="15"/>
  <c r="U157" i="15"/>
  <c r="A157" i="15"/>
  <c r="U156" i="15"/>
  <c r="A156" i="15"/>
  <c r="U155" i="15"/>
  <c r="A155" i="15"/>
  <c r="U154" i="15"/>
  <c r="A154" i="15"/>
  <c r="U153" i="15"/>
  <c r="A153" i="15"/>
  <c r="U152" i="15"/>
  <c r="A152" i="15"/>
  <c r="U151" i="15"/>
  <c r="A151" i="15"/>
  <c r="U150" i="15"/>
  <c r="A150" i="15"/>
  <c r="U149" i="15"/>
  <c r="A149" i="15"/>
  <c r="U148" i="15"/>
  <c r="A148" i="15"/>
  <c r="U147" i="15"/>
  <c r="A147" i="15"/>
  <c r="U146" i="15"/>
  <c r="A146" i="15"/>
  <c r="U145" i="15"/>
  <c r="A145" i="15"/>
  <c r="U144" i="15"/>
  <c r="A144" i="15"/>
  <c r="U143" i="15"/>
  <c r="A143" i="15"/>
  <c r="U142" i="15"/>
  <c r="A142" i="15"/>
  <c r="U141" i="15"/>
  <c r="A141" i="15"/>
  <c r="U140" i="15"/>
  <c r="A140" i="15"/>
  <c r="U139" i="15"/>
  <c r="A139" i="15"/>
  <c r="U138" i="15"/>
  <c r="A138" i="15"/>
  <c r="U137" i="15"/>
  <c r="A137" i="15"/>
  <c r="U136" i="15"/>
  <c r="A136" i="15"/>
  <c r="U135" i="15"/>
  <c r="A135" i="15"/>
  <c r="U134" i="15"/>
  <c r="A134" i="15"/>
  <c r="U133" i="15"/>
  <c r="A133" i="15"/>
  <c r="A132" i="15"/>
  <c r="U131" i="15"/>
  <c r="A131" i="15"/>
  <c r="A130" i="15"/>
  <c r="U129" i="15"/>
  <c r="A129" i="15"/>
  <c r="U128" i="15"/>
  <c r="A128" i="15"/>
  <c r="U127" i="15"/>
  <c r="A127" i="15"/>
  <c r="U126" i="15"/>
  <c r="A126" i="15"/>
  <c r="U125" i="15"/>
  <c r="A125" i="15"/>
  <c r="U124" i="15"/>
  <c r="A124" i="15"/>
  <c r="U123" i="15"/>
  <c r="A123" i="15"/>
  <c r="U122" i="15"/>
  <c r="A122" i="15"/>
  <c r="U121" i="15"/>
  <c r="A121" i="15"/>
  <c r="U120" i="15"/>
  <c r="A120" i="15"/>
  <c r="U119" i="15"/>
  <c r="A119" i="15"/>
  <c r="U118" i="15"/>
  <c r="A118" i="15"/>
  <c r="U117" i="15"/>
  <c r="A117" i="15"/>
  <c r="U116" i="15"/>
  <c r="A116" i="15"/>
  <c r="U115" i="15"/>
  <c r="A115" i="15"/>
  <c r="U114" i="15"/>
  <c r="A114" i="15"/>
  <c r="U113" i="15"/>
  <c r="A113" i="15"/>
  <c r="U112" i="15"/>
  <c r="A112" i="15"/>
  <c r="U111" i="15"/>
  <c r="A111" i="15"/>
  <c r="U110" i="15"/>
  <c r="A110" i="15"/>
  <c r="U109" i="15"/>
  <c r="A109" i="15"/>
  <c r="U108" i="15"/>
  <c r="A108" i="15"/>
  <c r="U107" i="15"/>
  <c r="A107" i="15"/>
  <c r="U106" i="15"/>
  <c r="A106" i="15"/>
  <c r="U105" i="15"/>
  <c r="A105" i="15"/>
  <c r="U104" i="15"/>
  <c r="A104" i="15"/>
  <c r="U103" i="15"/>
  <c r="A103" i="15"/>
  <c r="U102" i="15"/>
  <c r="A102" i="15"/>
  <c r="U101" i="15"/>
  <c r="A101" i="15"/>
  <c r="U100" i="15"/>
  <c r="A100" i="15"/>
  <c r="U99" i="15"/>
  <c r="A99" i="15"/>
  <c r="U98" i="15"/>
  <c r="A98" i="15"/>
  <c r="U97" i="15"/>
  <c r="A97" i="15"/>
  <c r="U96" i="15"/>
  <c r="A96" i="15"/>
  <c r="U95" i="15"/>
  <c r="A95" i="15"/>
  <c r="U94" i="15"/>
  <c r="A94" i="15"/>
  <c r="U93" i="15"/>
  <c r="A93" i="15"/>
  <c r="U92" i="15"/>
  <c r="A92" i="15"/>
  <c r="U91" i="15"/>
  <c r="A91" i="15"/>
  <c r="U90" i="15"/>
  <c r="A90" i="15"/>
  <c r="U89" i="15"/>
  <c r="A89" i="15"/>
  <c r="U88" i="15"/>
  <c r="A88" i="15"/>
  <c r="U87" i="15"/>
  <c r="A87" i="15"/>
  <c r="U86" i="15"/>
  <c r="A86" i="15"/>
  <c r="U85" i="15"/>
  <c r="A85" i="15"/>
  <c r="U84" i="15"/>
  <c r="A84" i="15"/>
  <c r="U83" i="15"/>
  <c r="A83" i="15"/>
  <c r="U82" i="15"/>
  <c r="A82" i="15"/>
  <c r="U81" i="15"/>
  <c r="A81" i="15"/>
  <c r="U80" i="15"/>
  <c r="A80" i="15"/>
  <c r="U79" i="15"/>
  <c r="A79" i="15"/>
  <c r="U78" i="15"/>
  <c r="A78" i="15"/>
  <c r="U77" i="15"/>
  <c r="A77" i="15"/>
  <c r="U76" i="15"/>
  <c r="A76" i="15"/>
  <c r="U75" i="15"/>
  <c r="A75" i="15"/>
  <c r="U74" i="15"/>
  <c r="A74" i="15"/>
  <c r="U73" i="15"/>
  <c r="A73" i="15"/>
  <c r="U72" i="15"/>
  <c r="A72" i="15"/>
  <c r="U71" i="15"/>
  <c r="A71" i="15"/>
  <c r="U70" i="15"/>
  <c r="A70" i="15"/>
  <c r="U69" i="15"/>
  <c r="A69" i="15"/>
  <c r="U68" i="15"/>
  <c r="A68" i="15"/>
  <c r="U67" i="15"/>
  <c r="A67" i="15"/>
  <c r="U66" i="15"/>
  <c r="A66" i="15"/>
  <c r="U65" i="15"/>
  <c r="A65" i="15"/>
  <c r="U64" i="15"/>
  <c r="A64" i="15"/>
  <c r="U63" i="15"/>
  <c r="A63" i="15"/>
  <c r="U62" i="15"/>
  <c r="A62" i="15"/>
  <c r="U61" i="15"/>
  <c r="A61" i="15"/>
  <c r="U60" i="15"/>
  <c r="A60" i="15"/>
  <c r="U59" i="15"/>
  <c r="A59" i="15"/>
  <c r="U58" i="15"/>
  <c r="A58" i="15"/>
  <c r="U57" i="15"/>
  <c r="A57" i="15"/>
  <c r="U56" i="15"/>
  <c r="A56" i="15"/>
  <c r="U55" i="15"/>
  <c r="A55" i="15"/>
  <c r="U54" i="15"/>
  <c r="A54" i="15"/>
  <c r="U53" i="15"/>
  <c r="A53" i="15"/>
  <c r="U52" i="15"/>
  <c r="A52" i="15"/>
  <c r="U51" i="15"/>
  <c r="A51" i="15"/>
  <c r="U50" i="15"/>
  <c r="A50" i="15"/>
  <c r="S49" i="15"/>
  <c r="U49" i="15" s="1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A49" i="15"/>
  <c r="U48" i="15"/>
  <c r="A48" i="15"/>
  <c r="U47" i="15"/>
  <c r="A47" i="15"/>
  <c r="U46" i="15"/>
  <c r="A46" i="15"/>
  <c r="U45" i="15"/>
  <c r="A45" i="15"/>
  <c r="U44" i="15"/>
  <c r="A44" i="15"/>
  <c r="U43" i="15"/>
  <c r="A43" i="15"/>
  <c r="U42" i="15"/>
  <c r="A42" i="15"/>
  <c r="U41" i="15"/>
  <c r="A41" i="15"/>
  <c r="U40" i="15"/>
  <c r="A40" i="15"/>
  <c r="U39" i="15"/>
  <c r="A39" i="15"/>
  <c r="U38" i="15"/>
  <c r="A38" i="15"/>
  <c r="U37" i="15"/>
  <c r="A37" i="15"/>
  <c r="U36" i="15"/>
  <c r="A36" i="15"/>
  <c r="U35" i="15"/>
  <c r="A35" i="15"/>
  <c r="U34" i="15"/>
  <c r="A34" i="15"/>
  <c r="U33" i="15"/>
  <c r="A33" i="15"/>
  <c r="U32" i="15"/>
  <c r="A32" i="15"/>
  <c r="U31" i="15"/>
  <c r="A31" i="15"/>
  <c r="U30" i="15"/>
  <c r="A30" i="15"/>
  <c r="U29" i="15"/>
  <c r="A29" i="15"/>
  <c r="U28" i="15"/>
  <c r="A28" i="15"/>
  <c r="U27" i="15"/>
  <c r="A27" i="15"/>
  <c r="U26" i="15"/>
  <c r="A26" i="15"/>
  <c r="U25" i="15"/>
  <c r="A25" i="15"/>
  <c r="U24" i="15"/>
  <c r="A24" i="15"/>
  <c r="U23" i="15"/>
  <c r="A23" i="15"/>
  <c r="U22" i="15"/>
  <c r="A22" i="15"/>
  <c r="U21" i="15"/>
  <c r="A21" i="15"/>
  <c r="U20" i="15"/>
  <c r="A20" i="15"/>
  <c r="U19" i="15"/>
  <c r="A19" i="15"/>
  <c r="U18" i="15"/>
  <c r="A18" i="15"/>
  <c r="U17" i="15"/>
  <c r="A17" i="15"/>
  <c r="U16" i="15"/>
  <c r="A16" i="15"/>
  <c r="U15" i="15"/>
  <c r="A15" i="15"/>
  <c r="U14" i="15"/>
  <c r="A14" i="15"/>
  <c r="U13" i="15"/>
  <c r="A13" i="15"/>
  <c r="U12" i="15"/>
  <c r="A12" i="15"/>
  <c r="U11" i="15"/>
  <c r="A11" i="15"/>
  <c r="U10" i="15"/>
  <c r="A10" i="15"/>
  <c r="U9" i="15"/>
  <c r="A9" i="15"/>
  <c r="U8" i="15"/>
  <c r="A8" i="15"/>
  <c r="U7" i="15"/>
  <c r="A7" i="15"/>
  <c r="U6" i="15"/>
  <c r="A6" i="15"/>
  <c r="U5" i="15"/>
  <c r="A5" i="15"/>
  <c r="U4" i="15"/>
  <c r="A4" i="15"/>
  <c r="U3" i="15"/>
  <c r="A3" i="15"/>
  <c r="U2" i="15"/>
  <c r="A2" i="15"/>
  <c r="P215" i="5"/>
  <c r="P222" i="5" s="1"/>
  <c r="O215" i="5"/>
  <c r="O222" i="5" s="1"/>
  <c r="N215" i="5"/>
  <c r="N222" i="5" s="1"/>
  <c r="M215" i="5"/>
  <c r="M222" i="5" s="1"/>
  <c r="L215" i="5"/>
  <c r="L222" i="5" s="1"/>
  <c r="K215" i="5"/>
  <c r="K222" i="5" s="1"/>
  <c r="J215" i="5"/>
  <c r="J222" i="5" s="1"/>
  <c r="I215" i="5"/>
  <c r="I222" i="5" s="1"/>
  <c r="H215" i="5"/>
  <c r="H222" i="5" s="1"/>
  <c r="G215" i="5"/>
  <c r="G222" i="5" s="1"/>
  <c r="F215" i="5"/>
  <c r="F222" i="5" s="1"/>
  <c r="E215" i="5"/>
  <c r="E222" i="5" s="1"/>
  <c r="D215" i="5"/>
  <c r="D222" i="5" s="1"/>
  <c r="C215" i="5"/>
  <c r="C222" i="5" s="1"/>
  <c r="B215" i="5"/>
  <c r="B222" i="5" s="1"/>
  <c r="AC81" i="10" l="1"/>
  <c r="AC41" i="10"/>
  <c r="AC57" i="10"/>
  <c r="AC145" i="10"/>
  <c r="AC161" i="10"/>
  <c r="AC201" i="10"/>
  <c r="J223" i="5"/>
  <c r="E223" i="5"/>
  <c r="M223" i="5"/>
  <c r="Q213" i="5"/>
  <c r="L223" i="5"/>
  <c r="Q213" i="1"/>
  <c r="Q219" i="5"/>
  <c r="Q223" i="5" s="1"/>
  <c r="B223" i="5"/>
  <c r="F223" i="5"/>
  <c r="I223" i="5"/>
  <c r="N223" i="5"/>
  <c r="AC137" i="10"/>
  <c r="AC73" i="10"/>
  <c r="AC105" i="10"/>
  <c r="AC113" i="10"/>
  <c r="AC121" i="10"/>
  <c r="AC129" i="10"/>
  <c r="AC153" i="10"/>
  <c r="AC169" i="10"/>
  <c r="AC177" i="10"/>
  <c r="AC185" i="10"/>
  <c r="AC193" i="10"/>
  <c r="AC49" i="10"/>
  <c r="AC97" i="10"/>
  <c r="AC10" i="10"/>
  <c r="AC18" i="10"/>
  <c r="AC26" i="10"/>
  <c r="AC34" i="10"/>
  <c r="AC42" i="10"/>
  <c r="AC50" i="10"/>
  <c r="AC66" i="10"/>
  <c r="AC82" i="10"/>
  <c r="AC90" i="10"/>
  <c r="AC98" i="10"/>
  <c r="AC114" i="10"/>
  <c r="AC122" i="10"/>
  <c r="AC130" i="10"/>
  <c r="AC138" i="10"/>
  <c r="AC146" i="10"/>
  <c r="AC154" i="10"/>
  <c r="AC162" i="10"/>
  <c r="AC170" i="10"/>
  <c r="AC178" i="10"/>
  <c r="AC186" i="10"/>
  <c r="AC194" i="10"/>
  <c r="AC202" i="10"/>
  <c r="AC17" i="10"/>
  <c r="AC39" i="10"/>
  <c r="AC47" i="10"/>
  <c r="AC63" i="10"/>
  <c r="AC116" i="10"/>
  <c r="AC124" i="10"/>
  <c r="AC140" i="10"/>
  <c r="AC156" i="10"/>
  <c r="AC196" i="10"/>
  <c r="AC200" i="10"/>
  <c r="AC8" i="10"/>
  <c r="AC16" i="10"/>
  <c r="AC24" i="10"/>
  <c r="AC32" i="10"/>
  <c r="AC56" i="10"/>
  <c r="AC64" i="10"/>
  <c r="AC72" i="10"/>
  <c r="AC96" i="10"/>
  <c r="AC104" i="10"/>
  <c r="AC120" i="10"/>
  <c r="AC144" i="10"/>
  <c r="AC152" i="10"/>
  <c r="AC115" i="10"/>
  <c r="AC7" i="10"/>
  <c r="AC15" i="10"/>
  <c r="AC23" i="10"/>
  <c r="AC31" i="10"/>
  <c r="AC60" i="10"/>
  <c r="AC71" i="10"/>
  <c r="AC79" i="10"/>
  <c r="AC87" i="10"/>
  <c r="AC95" i="10"/>
  <c r="AC103" i="10"/>
  <c r="AC143" i="10"/>
  <c r="AC148" i="10"/>
  <c r="AC151" i="10"/>
  <c r="AC159" i="10"/>
  <c r="AC167" i="10"/>
  <c r="AC180" i="10"/>
  <c r="AC183" i="10"/>
  <c r="AC188" i="10"/>
  <c r="AC191" i="10"/>
  <c r="AC199" i="10"/>
  <c r="AC13" i="10"/>
  <c r="AC37" i="10"/>
  <c r="AC125" i="10"/>
  <c r="AC141" i="10"/>
  <c r="AC165" i="10"/>
  <c r="AC189" i="10"/>
  <c r="AC29" i="10"/>
  <c r="AC53" i="10"/>
  <c r="AC93" i="10"/>
  <c r="AC101" i="10"/>
  <c r="AC133" i="10"/>
  <c r="AC149" i="10"/>
  <c r="AC173" i="10"/>
  <c r="AC9" i="10"/>
  <c r="AC25" i="10"/>
  <c r="AC33" i="10"/>
  <c r="AC65" i="10"/>
  <c r="AC89" i="10"/>
  <c r="AC14" i="10"/>
  <c r="AC30" i="10"/>
  <c r="AC38" i="10"/>
  <c r="AC46" i="10"/>
  <c r="AC62" i="10"/>
  <c r="AC70" i="10"/>
  <c r="AC94" i="10"/>
  <c r="AC102" i="10"/>
  <c r="AC126" i="10"/>
  <c r="AC142" i="10"/>
  <c r="AC21" i="10"/>
  <c r="AC179" i="10"/>
  <c r="AC44" i="10"/>
  <c r="AC76" i="10"/>
  <c r="AC92" i="10"/>
  <c r="AC6" i="10"/>
  <c r="AC51" i="10"/>
  <c r="AC128" i="10"/>
  <c r="AC168" i="10"/>
  <c r="AC184" i="10"/>
  <c r="AC19" i="10"/>
  <c r="AC27" i="10"/>
  <c r="AC35" i="10"/>
  <c r="AC43" i="10"/>
  <c r="AC59" i="10"/>
  <c r="AC67" i="10"/>
  <c r="AC75" i="10"/>
  <c r="AC83" i="10"/>
  <c r="AC91" i="10"/>
  <c r="AC99" i="10"/>
  <c r="AC107" i="10"/>
  <c r="AC123" i="10"/>
  <c r="AC131" i="10"/>
  <c r="AC139" i="10"/>
  <c r="AC147" i="10"/>
  <c r="AC150" i="10"/>
  <c r="AC155" i="10"/>
  <c r="AC163" i="10"/>
  <c r="AC166" i="10"/>
  <c r="AC171" i="10"/>
  <c r="AC187" i="10"/>
  <c r="AC195" i="10"/>
  <c r="AC198" i="10"/>
  <c r="AC203" i="10"/>
  <c r="AC206" i="10"/>
  <c r="AC211" i="5"/>
  <c r="AC12" i="10"/>
  <c r="AC20" i="10"/>
  <c r="AC54" i="10"/>
  <c r="AC78" i="10"/>
  <c r="AC86" i="10"/>
  <c r="AC190" i="10"/>
  <c r="AC58" i="10"/>
  <c r="AC74" i="10"/>
  <c r="AC106" i="10"/>
  <c r="AC11" i="10"/>
  <c r="AC28" i="10"/>
  <c r="AC36" i="10"/>
  <c r="AC52" i="10"/>
  <c r="AC68" i="10"/>
  <c r="AC84" i="10"/>
  <c r="AC100" i="10"/>
  <c r="AC108" i="10"/>
  <c r="AC132" i="10"/>
  <c r="AC164" i="10"/>
  <c r="AC172" i="10"/>
  <c r="AC204" i="10"/>
  <c r="AC45" i="10"/>
  <c r="AC61" i="10"/>
  <c r="AC69" i="10"/>
  <c r="AC77" i="10"/>
  <c r="AC85" i="10"/>
  <c r="AC109" i="10"/>
  <c r="AC117" i="10"/>
  <c r="AC157" i="10"/>
  <c r="AC181" i="10"/>
  <c r="AC197" i="10"/>
  <c r="AC205" i="10"/>
  <c r="AC22" i="10"/>
  <c r="AC110" i="10"/>
  <c r="AC118" i="10"/>
  <c r="AC134" i="10"/>
  <c r="AC158" i="10"/>
  <c r="AC174" i="10"/>
  <c r="AC182" i="10"/>
  <c r="AC55" i="10"/>
  <c r="AC111" i="10"/>
  <c r="AC119" i="10"/>
  <c r="AC127" i="10"/>
  <c r="AC135" i="10"/>
  <c r="AC175" i="10"/>
  <c r="AC207" i="10"/>
  <c r="AC40" i="10"/>
  <c r="AC48" i="10"/>
  <c r="AC80" i="10"/>
  <c r="AC88" i="10"/>
  <c r="AC112" i="10"/>
  <c r="AC136" i="10"/>
  <c r="AC160" i="10"/>
  <c r="AC176" i="10"/>
  <c r="AC192" i="10"/>
</calcChain>
</file>

<file path=xl/sharedStrings.xml><?xml version="1.0" encoding="utf-8"?>
<sst xmlns="http://schemas.openxmlformats.org/spreadsheetml/2006/main" count="4075" uniqueCount="794">
  <si>
    <t>Balance of Payments Standard Presentation by Indicator: Current Account, Goods and Services, Services, Transport, Passenger, Credit, US Dollars</t>
  </si>
  <si>
    <t>Millions of U.S. Dollars</t>
  </si>
  <si>
    <t>Click here for country specific metadata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</si>
  <si>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</si>
  <si>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</si>
  <si>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</si>
  <si>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</si>
  <si>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</si>
  <si>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</si>
  <si>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</si>
  <si>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</si>
  <si>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</si>
  <si>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</si>
  <si>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</si>
  <si>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</si>
  <si>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</si>
  <si>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</si>
  <si>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</si>
  <si>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</si>
  <si>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Afghanistan, Islamic Rep. of</t>
  </si>
  <si>
    <t>Albania</t>
  </si>
  <si>
    <t>Algeria</t>
  </si>
  <si>
    <t>Andorra, Principality of</t>
  </si>
  <si>
    <t>Angola</t>
  </si>
  <si>
    <t>Anguilla</t>
  </si>
  <si>
    <t>Antigua and Barbuda</t>
  </si>
  <si>
    <t>Argentina</t>
  </si>
  <si>
    <t>Armenia, Rep. of</t>
  </si>
  <si>
    <t>Aruba, Kingdom of the Netherlands</t>
  </si>
  <si>
    <t>Australia</t>
  </si>
  <si>
    <t>Austria</t>
  </si>
  <si>
    <t>Azerbaijan, Rep. of</t>
  </si>
  <si>
    <t>Bahamas, The</t>
  </si>
  <si>
    <t>Bahrain, Kingdom of</t>
  </si>
  <si>
    <t>Bangladesh</t>
  </si>
  <si>
    <t>Barbados</t>
  </si>
  <si>
    <t>Belarus, Rep. of</t>
  </si>
  <si>
    <t>Belgium</t>
  </si>
  <si>
    <t>Belgium-Luxembourg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</si>
  <si>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</si>
  <si>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</si>
  <si>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</si>
  <si>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</si>
  <si>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</si>
  <si>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</si>
  <si>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</si>
  <si>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</si>
  <si>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</si>
  <si>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</si>
  <si>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</si>
  <si>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</si>
  <si>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</si>
  <si>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</si>
  <si>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</si>
  <si>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</si>
  <si>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</si>
  <si>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Rep.</t>
  </si>
  <si>
    <t>Chad</t>
  </si>
  <si>
    <t>Chile</t>
  </si>
  <si>
    <t>China, P.R.: Hong Kong</t>
  </si>
  <si>
    <t>China, P.R.: Macao</t>
  </si>
  <si>
    <t>China, P.R.: Mainland</t>
  </si>
  <si>
    <t>Colombia</t>
  </si>
  <si>
    <t>Comoros, Union of the</t>
  </si>
  <si>
    <t>Congo, Dem. Rep. of the</t>
  </si>
  <si>
    <t>Congo, Rep. of</t>
  </si>
  <si>
    <t>Costa Rica</t>
  </si>
  <si>
    <t>Côte d'Ivoire</t>
  </si>
  <si>
    <t>Croatia, Rep. of</t>
  </si>
  <si>
    <t>Curaçao and Sint Maarten</t>
  </si>
  <si>
    <t>Curaçao, Kingdom of the Netherlands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</si>
  <si>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</si>
  <si>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</si>
  <si>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</si>
  <si>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</si>
  <si>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</si>
  <si>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</si>
  <si>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</si>
  <si>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Eastern Caribbean Currency Union</t>
  </si>
  <si>
    <t>Ecuador</t>
  </si>
  <si>
    <t>Egypt, Arab Rep. of</t>
  </si>
  <si>
    <t>El Salvador</t>
  </si>
  <si>
    <t>Equatorial Guinea, Rep. of</t>
  </si>
  <si>
    <t>Eritrea, The State of</t>
  </si>
  <si>
    <t>Estonia, Rep. of</t>
  </si>
  <si>
    <t>Eswatini, Kingdom of</t>
  </si>
  <si>
    <t>Ethiopia, The Federal Dem. Rep. of</t>
  </si>
  <si>
    <t>Euro Area</t>
  </si>
  <si>
    <t>Faroe Islands</t>
  </si>
  <si>
    <t>Fiji, Rep. of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</si>
  <si>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</si>
  <si>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</si>
  <si>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</si>
  <si>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</si>
  <si>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</si>
  <si>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</si>
  <si>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</si>
  <si>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</si>
  <si>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</si>
  <si>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</si>
  <si>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</si>
  <si>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</si>
  <si>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</si>
  <si>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</si>
  <si>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</si>
  <si>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</si>
  <si>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</si>
  <si>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</si>
  <si>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</si>
  <si>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</si>
  <si>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 of</t>
  </si>
  <si>
    <t>Iraq</t>
  </si>
  <si>
    <t>Ireland</t>
  </si>
  <si>
    <t>Israel</t>
  </si>
  <si>
    <t>Italy</t>
  </si>
  <si>
    <t>Jamaica</t>
  </si>
  <si>
    <t>Japan</t>
  </si>
  <si>
    <t>Jordan</t>
  </si>
  <si>
    <t>Kazakhstan, Rep. of</t>
  </si>
  <si>
    <t>Kenya</t>
  </si>
  <si>
    <t>Kiribati</t>
  </si>
  <si>
    <t>Korea, Rep. of</t>
  </si>
  <si>
    <t>Kosovo, Rep. of</t>
  </si>
  <si>
    <t>Kuwait</t>
  </si>
  <si>
    <t>Kyrgyz Rep.</t>
  </si>
  <si>
    <t>Lao People's Dem. Rep.</t>
  </si>
  <si>
    <t>Latvia</t>
  </si>
  <si>
    <t>Lebanon</t>
  </si>
  <si>
    <t>Lesotho, Kingdom of</t>
  </si>
  <si>
    <t>Liberia</t>
  </si>
  <si>
    <t>Libya</t>
  </si>
  <si>
    <t>Lithuania</t>
  </si>
  <si>
    <t>Luxembourg</t>
  </si>
  <si>
    <t>Madagascar, Rep. of</t>
  </si>
  <si>
    <t>Malawi</t>
  </si>
  <si>
    <t>Malaysia</t>
  </si>
  <si>
    <t>Maldives</t>
  </si>
  <si>
    <t>Mali</t>
  </si>
  <si>
    <t>Malta</t>
  </si>
  <si>
    <t>Marshall Islands, Rep. of the</t>
  </si>
  <si>
    <t>Mauritania, Islamic Rep. of</t>
  </si>
  <si>
    <t>Mauritius</t>
  </si>
  <si>
    <t>Mexico</t>
  </si>
  <si>
    <t>Micronesia, Federated States of</t>
  </si>
  <si>
    <t>Moldova, Rep. of</t>
  </si>
  <si>
    <t>Mongolia</t>
  </si>
  <si>
    <t>Montenegro</t>
  </si>
  <si>
    <t>Montserrat</t>
  </si>
  <si>
    <t>Morocco</t>
  </si>
  <si>
    <t>Mozambique, Rep. of</t>
  </si>
  <si>
    <t>Myanmar</t>
  </si>
  <si>
    <t>Namibia</t>
  </si>
  <si>
    <t>Nauru, Rep. of</t>
  </si>
  <si>
    <t>Nepal</t>
  </si>
  <si>
    <t>Netherlands Antilles</t>
  </si>
  <si>
    <t>Netherlands, The</t>
  </si>
  <si>
    <t>New Caledonia</t>
  </si>
  <si>
    <t>New Zealand</t>
  </si>
  <si>
    <t>Nicaragua</t>
  </si>
  <si>
    <t>Niger</t>
  </si>
  <si>
    <t>Nigeria</t>
  </si>
  <si>
    <t>North Macedonia, Republic of</t>
  </si>
  <si>
    <t>Norway</t>
  </si>
  <si>
    <t>Oman</t>
  </si>
  <si>
    <t>Pakistan</t>
  </si>
  <si>
    <t>Palau, Rep. of</t>
  </si>
  <si>
    <t>Panama</t>
  </si>
  <si>
    <t>Papua New Guinea</t>
  </si>
  <si>
    <t>Paraguay</t>
  </si>
  <si>
    <t>Peru</t>
  </si>
  <si>
    <t>Philippines</t>
  </si>
  <si>
    <t>Poland, Rep. of</t>
  </si>
  <si>
    <t>Portugal</t>
  </si>
  <si>
    <t>Qatar</t>
  </si>
  <si>
    <t>Romania</t>
  </si>
  <si>
    <t>Russian Federation</t>
  </si>
  <si>
    <t>Rwanda</t>
  </si>
  <si>
    <t>Samoa</t>
  </si>
  <si>
    <t>São Tomé and Príncipe, Dem. Rep. of</t>
  </si>
  <si>
    <t>Saudi Arabia</t>
  </si>
  <si>
    <t>Senegal</t>
  </si>
  <si>
    <t>Serbia, Rep. of</t>
  </si>
  <si>
    <t>Seychelles</t>
  </si>
  <si>
    <t>Sierra Leone</t>
  </si>
  <si>
    <t>Singapore</t>
  </si>
  <si>
    <t>Sint Maarten, Kingdom of the Netherlands</t>
  </si>
  <si>
    <t>Slovak Rep.</t>
  </si>
  <si>
    <t>Slovenia, Rep. of</t>
  </si>
  <si>
    <t>Solomon Islands</t>
  </si>
  <si>
    <t>Somalia</t>
  </si>
  <si>
    <t>South Africa</t>
  </si>
  <si>
    <t>South Sudan, Rep. of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</si>
  <si>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</si>
  <si>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</si>
  <si>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</si>
  <si>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</si>
  <si>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</si>
  <si>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</si>
  <si>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</si>
  <si>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</si>
  <si>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</si>
  <si>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Rep.</t>
  </si>
  <si>
    <t>Taiwan Province of China</t>
  </si>
  <si>
    <t>Tajikistan, Rep. of</t>
  </si>
  <si>
    <t>Tanzania, United Rep. of</t>
  </si>
  <si>
    <t>Thailand</t>
  </si>
  <si>
    <t>Timor-Leste, Dem. Rep. of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</si>
  <si>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</si>
  <si>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</si>
  <si>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</si>
  <si>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</si>
  <si>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</si>
  <si>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</si>
  <si>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</si>
  <si>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</si>
  <si>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</si>
  <si>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</si>
  <si>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Kingdom</t>
  </si>
  <si>
    <t>United States</t>
  </si>
  <si>
    <t>Uruguay</t>
  </si>
  <si>
    <t>Uzbekistan, Rep. of</t>
  </si>
  <si>
    <t>Vanuatu</t>
  </si>
  <si>
    <t>Venezuela, Rep. Bolivariana de</t>
  </si>
  <si>
    <t>Vietnam</t>
  </si>
  <si>
    <t>West Bank and Gaza</t>
  </si>
  <si>
    <t>Yemen Arab Rep.</t>
  </si>
  <si>
    <t>Yemen, People's Dem. Rep. of</t>
  </si>
  <si>
    <t>Yemen, Rep. of</t>
  </si>
  <si>
    <t>Yugoslavia</t>
  </si>
  <si>
    <t>Zambia</t>
  </si>
  <si>
    <t>Zimbabwe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</si>
  <si>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</si>
  <si>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</si>
  <si>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calculated from underlying observations</t>
  </si>
  <si>
    <t>(K) indicates the splice point between official BPM6-basis estimates and IMF converted BPM5-basis estimates</t>
  </si>
  <si>
    <t>Data extracted from IMF Data Warehouse 6/3/2021 11:29:09 AM</t>
  </si>
  <si>
    <t>Balance of Payments Standard Presentation by Indicator: Current Account, Goods and Services, Services, Transport, Passenger, Credit, US Dollars</t>
  </si>
  <si>
    <t>Millions of U.S. Dollars</t>
  </si>
  <si>
    <t>Click here for country specific metadata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</si>
  <si>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</si>
  <si>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</si>
  <si>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</si>
  <si>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</si>
  <si>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</si>
  <si>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</si>
  <si>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</si>
  <si>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</si>
  <si>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</si>
  <si>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</si>
  <si>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</si>
  <si>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</si>
  <si>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</si>
  <si>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</si>
  <si>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</si>
  <si>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</si>
  <si>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</si>
  <si>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</si>
  <si>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</si>
  <si>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</si>
  <si>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</si>
  <si>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</si>
  <si>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</si>
  <si>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</si>
  <si>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</si>
  <si>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</si>
  <si>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</si>
  <si>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</si>
  <si>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</si>
  <si>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</si>
  <si>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</si>
  <si>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</si>
  <si>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</si>
  <si>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Afghanistan, Islamic Rep. of</t>
  </si>
  <si>
    <t>Albania</t>
  </si>
  <si>
    <t>Algeria</t>
  </si>
  <si>
    <t>Andorra, Principality of</t>
  </si>
  <si>
    <t>Angola</t>
  </si>
  <si>
    <t>Anguilla</t>
  </si>
  <si>
    <t>Antigua and Barbuda</t>
  </si>
  <si>
    <t>Argentina</t>
  </si>
  <si>
    <t>Armenia, Rep. of</t>
  </si>
  <si>
    <t>Aruba, Kingdom of the Netherlands</t>
  </si>
  <si>
    <t>Australia</t>
  </si>
  <si>
    <t>Austria</t>
  </si>
  <si>
    <t>Azerbaijan, Rep. of</t>
  </si>
  <si>
    <t>Bahamas, The</t>
  </si>
  <si>
    <t>Bahrain, Kingdom of</t>
  </si>
  <si>
    <t>Bangladesh</t>
  </si>
  <si>
    <t>Barbados</t>
  </si>
  <si>
    <t>Belarus, Rep. of</t>
  </si>
  <si>
    <t>Belgium</t>
  </si>
  <si>
    <t>Belgium-Luxembourg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</si>
  <si>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</si>
  <si>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</si>
  <si>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</si>
  <si>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</si>
  <si>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</si>
  <si>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</si>
  <si>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</si>
  <si>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</si>
  <si>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</si>
  <si>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</si>
  <si>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</si>
  <si>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</si>
  <si>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</si>
  <si>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</si>
  <si>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</si>
  <si>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</si>
  <si>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</si>
  <si>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Rep.</t>
  </si>
  <si>
    <t>Chad</t>
  </si>
  <si>
    <t>Chile</t>
  </si>
  <si>
    <t>China, P.R.: Hong Kong</t>
  </si>
  <si>
    <t>China, P.R.: Macao</t>
  </si>
  <si>
    <t>China, P.R.: Mainland</t>
  </si>
  <si>
    <t>Colombia</t>
  </si>
  <si>
    <t>Comoros, Union of the</t>
  </si>
  <si>
    <t>Congo, Dem. Rep. of the</t>
  </si>
  <si>
    <t>Congo, Rep. of</t>
  </si>
  <si>
    <t>Costa Rica</t>
  </si>
  <si>
    <t>Côte d'Ivoire</t>
  </si>
  <si>
    <t>Croatia, Rep. of</t>
  </si>
  <si>
    <t>Curaçao and Sint Maarten</t>
  </si>
  <si>
    <t>Curaçao, Kingdom of the Netherlands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</si>
  <si>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</si>
  <si>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</si>
  <si>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</si>
  <si>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</si>
  <si>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</si>
  <si>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</si>
  <si>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</si>
  <si>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Eastern Caribbean Currency Union</t>
  </si>
  <si>
    <t>Ecuador</t>
  </si>
  <si>
    <t>Egypt, Arab Rep. of</t>
  </si>
  <si>
    <t>El Salvador</t>
  </si>
  <si>
    <t>Equatorial Guinea, Rep. of</t>
  </si>
  <si>
    <t>Eritrea, The State of</t>
  </si>
  <si>
    <t>Estonia, Rep. of</t>
  </si>
  <si>
    <t>Eswatini, Kingdom of</t>
  </si>
  <si>
    <t>Ethiopia, The Federal Dem. Rep. of</t>
  </si>
  <si>
    <t>Euro Area</t>
  </si>
  <si>
    <t>Faroe Islands</t>
  </si>
  <si>
    <t>Fiji, Rep. of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</si>
  <si>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</si>
  <si>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</si>
  <si>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</si>
  <si>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</si>
  <si>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</si>
  <si>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</si>
  <si>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</si>
  <si>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</si>
  <si>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</si>
  <si>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</si>
  <si>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</si>
  <si>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</si>
  <si>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</si>
  <si>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</si>
  <si>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</si>
  <si>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</si>
  <si>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</si>
  <si>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</si>
  <si>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</si>
  <si>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</si>
  <si>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 of</t>
  </si>
  <si>
    <t>Iraq</t>
  </si>
  <si>
    <t>Ireland</t>
  </si>
  <si>
    <t>Israel</t>
  </si>
  <si>
    <t>Italy</t>
  </si>
  <si>
    <t>Jamaica</t>
  </si>
  <si>
    <t>Japan</t>
  </si>
  <si>
    <t>Jordan</t>
  </si>
  <si>
    <t>Kazakhstan, Rep. of</t>
  </si>
  <si>
    <t>Kenya</t>
  </si>
  <si>
    <t>Kiribati</t>
  </si>
  <si>
    <t>Korea, Rep. of</t>
  </si>
  <si>
    <t>Kosovo, Rep. of</t>
  </si>
  <si>
    <t>Kuwait</t>
  </si>
  <si>
    <t>Kyrgyz Rep.</t>
  </si>
  <si>
    <t>Lao People's Dem. Rep.</t>
  </si>
  <si>
    <t>Latvia</t>
  </si>
  <si>
    <t>Lebanon</t>
  </si>
  <si>
    <t>Lesotho, Kingdom of</t>
  </si>
  <si>
    <t>Liberia</t>
  </si>
  <si>
    <t>Libya</t>
  </si>
  <si>
    <t>Lithuania</t>
  </si>
  <si>
    <t>Luxembourg</t>
  </si>
  <si>
    <t>Madagascar, Rep. of</t>
  </si>
  <si>
    <t>Malawi</t>
  </si>
  <si>
    <t>Malaysia</t>
  </si>
  <si>
    <t>Maldives</t>
  </si>
  <si>
    <t>Mali</t>
  </si>
  <si>
    <t>Malta</t>
  </si>
  <si>
    <t>Marshall Islands, Rep. of the</t>
  </si>
  <si>
    <t>Mauritania, Islamic Rep. of</t>
  </si>
  <si>
    <t>Mauritius</t>
  </si>
  <si>
    <t>Mexico</t>
  </si>
  <si>
    <t>Micronesia, Federated States of</t>
  </si>
  <si>
    <t>Moldova, Rep. of</t>
  </si>
  <si>
    <t>Mongolia</t>
  </si>
  <si>
    <t>Montenegro</t>
  </si>
  <si>
    <t>Montserrat</t>
  </si>
  <si>
    <t>Morocco</t>
  </si>
  <si>
    <t>Mozambique, Rep. of</t>
  </si>
  <si>
    <t>Myanmar</t>
  </si>
  <si>
    <t>Namibia</t>
  </si>
  <si>
    <t>Nauru, Rep. of</t>
  </si>
  <si>
    <t>Nepal</t>
  </si>
  <si>
    <t>Netherlands Antilles</t>
  </si>
  <si>
    <t>Netherlands, The</t>
  </si>
  <si>
    <t>New Caledonia</t>
  </si>
  <si>
    <t>New Zealand</t>
  </si>
  <si>
    <t>Nicaragua</t>
  </si>
  <si>
    <t>Niger</t>
  </si>
  <si>
    <t>Nigeria</t>
  </si>
  <si>
    <t>North Macedonia, Republic of</t>
  </si>
  <si>
    <t>Norway</t>
  </si>
  <si>
    <t>Oman</t>
  </si>
  <si>
    <t>Pakistan</t>
  </si>
  <si>
    <t>Palau, Rep. of</t>
  </si>
  <si>
    <t>Panama</t>
  </si>
  <si>
    <t>Papua New Guinea</t>
  </si>
  <si>
    <t>Paraguay</t>
  </si>
  <si>
    <t>Peru</t>
  </si>
  <si>
    <t>Philippines</t>
  </si>
  <si>
    <t>Poland, Rep. of</t>
  </si>
  <si>
    <t>Portugal</t>
  </si>
  <si>
    <t>Qatar</t>
  </si>
  <si>
    <t>Romania</t>
  </si>
  <si>
    <t>Russian Federation</t>
  </si>
  <si>
    <t>Rwanda</t>
  </si>
  <si>
    <t>Samoa</t>
  </si>
  <si>
    <t>São Tomé and Príncipe, Dem. Rep. of</t>
  </si>
  <si>
    <t>Saudi Arabia</t>
  </si>
  <si>
    <t>Senegal</t>
  </si>
  <si>
    <t>Serbia, Rep. of</t>
  </si>
  <si>
    <t>Seychelles</t>
  </si>
  <si>
    <t>Sierra Leone</t>
  </si>
  <si>
    <t>Singapore</t>
  </si>
  <si>
    <t>Sint Maarten, Kingdom of the Netherlands</t>
  </si>
  <si>
    <t>Slovak Rep.</t>
  </si>
  <si>
    <t>Slovenia, Rep. of</t>
  </si>
  <si>
    <t>Solomon Islands</t>
  </si>
  <si>
    <t>Somalia</t>
  </si>
  <si>
    <t>South Africa</t>
  </si>
  <si>
    <t>South Sudan, Rep. of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</si>
  <si>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</si>
  <si>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</si>
  <si>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</si>
  <si>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</si>
  <si>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</si>
  <si>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</si>
  <si>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</si>
  <si>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</si>
  <si>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</si>
  <si>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Rep.</t>
  </si>
  <si>
    <t>Taiwan Province of China</t>
  </si>
  <si>
    <t>Tajikistan, Rep. of</t>
  </si>
  <si>
    <t>Tanzania, United Rep. of</t>
  </si>
  <si>
    <t>Thailand</t>
  </si>
  <si>
    <t>Timor-Leste, Dem. Rep. of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</si>
  <si>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</si>
  <si>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</si>
  <si>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</si>
  <si>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</si>
  <si>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</si>
  <si>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</si>
  <si>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</si>
  <si>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</si>
  <si>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</si>
  <si>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</si>
  <si>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Kingdom</t>
  </si>
  <si>
    <t>United States</t>
  </si>
  <si>
    <t>Uruguay</t>
  </si>
  <si>
    <t>Uzbekistan, Rep. of</t>
  </si>
  <si>
    <t>Vanuatu</t>
  </si>
  <si>
    <t>Venezuela, Rep. Bolivariana de</t>
  </si>
  <si>
    <t>Vietnam</t>
  </si>
  <si>
    <t>West Bank and Gaza</t>
  </si>
  <si>
    <t>Yemen Arab Rep.</t>
  </si>
  <si>
    <t>Yemen, People's Dem. Rep. of</t>
  </si>
  <si>
    <t>Yemen, Rep. of</t>
  </si>
  <si>
    <t>Yugoslavia</t>
  </si>
  <si>
    <t>Zambia</t>
  </si>
  <si>
    <t>Zimbabwe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</si>
  <si>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</si>
  <si>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</si>
  <si>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calculated from underlying observations</t>
  </si>
  <si>
    <t>(K) indicates the splice point between official BPM6-basis estimates and IMF converted BPM5-basis estimates</t>
  </si>
  <si>
    <t>Data extracted from IMF Data Warehouse 6/3/2021 11:29:10 AM</t>
  </si>
  <si>
    <t>Data extracted from IMF Data Warehouse 6/3/2021 11:30:25 AM</t>
  </si>
  <si>
    <t>Balance of Payments Standard Presentation by Indicator: Current Account, Goods and Services, Services, Transport, Freight, Credit, US Dollars</t>
  </si>
  <si>
    <t>Data extracted from IMF Data Warehouse 6/3/2021 11:30:26 AM</t>
  </si>
  <si>
    <t>Balance of Payments Standard Presentation by Indicator: Current Account, Goods and Services, Services, Transport, Credit, US Dollars</t>
  </si>
  <si>
    <t>Data extracted from IMF Data Warehouse 4/29/2021 12:37:09 PM</t>
  </si>
  <si>
    <t>Data extracted from IMF Data Warehouse 6/3/2021 11:33:09 AM</t>
  </si>
  <si>
    <t>Balance of Payments Standard Presentation by Indicator: Current Account, Goods and Services, Services: Transport Other (Including postal and courier), Credit, US Dollars</t>
  </si>
  <si>
    <t>Data extracted from IMF Data Warehouse 6/3/2021 11:33:10 AM</t>
  </si>
  <si>
    <t>Balance of Payments Standard Presentation by Indicator: Current Account, Goods and Services, Services, Transport, Debit, US Dollars</t>
  </si>
  <si>
    <t>Data extracted from IMF Data Warehouse 4/29/2021 12:38:19 PM</t>
  </si>
  <si>
    <t>Data extracted from IMF Data Warehouse 6/3/2021 11:34:39 AM</t>
  </si>
  <si>
    <t>Balance of Payments Standard Presentation by Indicator: Current Account, Goods and Services, Services, Transport, Passenger, Debit, US Dollars</t>
  </si>
  <si>
    <t>Data extracted from IMF Data Warehouse 6/3/2021 11:34:38 AM</t>
  </si>
  <si>
    <t>Data extracted from IMF Data Warehouse 6/3/2021 11:35:44 AM</t>
  </si>
  <si>
    <t>Balance of Payments Standard Presentation by Indicator: Current Account, Goods and Services, Services, Transport, Freight, Debit, US Dollars</t>
  </si>
  <si>
    <t>Data extracted from IMF Data Warehouse 6/3/2021 11:35:45 AM</t>
  </si>
  <si>
    <t>Data extracted from IMF Data Warehouse 6/3/2021 11:36:44 AM</t>
  </si>
  <si>
    <t>Balance of Payments Standard Presentation by Indicator: Current Account, Goods and Services, Services: Transport Other (Including postal and courier), Debit, US Dollars</t>
  </si>
  <si>
    <t>OIL</t>
  </si>
  <si>
    <t>Afghanistan</t>
  </si>
  <si>
    <t>AFG</t>
  </si>
  <si>
    <t>ALB</t>
  </si>
  <si>
    <t>DZA</t>
  </si>
  <si>
    <t>AGO</t>
  </si>
  <si>
    <t>ATG</t>
  </si>
  <si>
    <t>ARG</t>
  </si>
  <si>
    <t>Armenia</t>
  </si>
  <si>
    <t>ARM</t>
  </si>
  <si>
    <t>Aruba</t>
  </si>
  <si>
    <t>ABW</t>
  </si>
  <si>
    <t>AUS</t>
  </si>
  <si>
    <t>AUT</t>
  </si>
  <si>
    <t>Azerbaijan</t>
  </si>
  <si>
    <t>AZE</t>
  </si>
  <si>
    <t>The Bahamas</t>
  </si>
  <si>
    <t>BHS</t>
  </si>
  <si>
    <t>Bahrain</t>
  </si>
  <si>
    <t>BHR</t>
  </si>
  <si>
    <t>BGD</t>
  </si>
  <si>
    <t>BRB</t>
  </si>
  <si>
    <t>Belarus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</si>
  <si>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</si>
  <si>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</si>
  <si>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</si>
  <si>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</si>
  <si>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</si>
  <si>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</si>
  <si>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</si>
  <si>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</si>
  <si>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</si>
  <si>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</si>
  <si>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</si>
  <si>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</si>
  <si>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</si>
  <si>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</si>
  <si>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</si>
  <si>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</si>
  <si>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</si>
  <si>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CHL</t>
  </si>
  <si>
    <t>Hong Kong SAR</t>
  </si>
  <si>
    <t>HKG</t>
  </si>
  <si>
    <t>Macao SAR</t>
  </si>
  <si>
    <t>MAC</t>
  </si>
  <si>
    <t>China</t>
  </si>
  <si>
    <t>CHN</t>
  </si>
  <si>
    <t>COL</t>
  </si>
  <si>
    <t>Comoros</t>
  </si>
  <si>
    <t>COM</t>
  </si>
  <si>
    <t>Democratic Republic of the Congo</t>
  </si>
  <si>
    <t>COD</t>
  </si>
  <si>
    <t>Republic of Congo</t>
  </si>
  <si>
    <t>COG</t>
  </si>
  <si>
    <t>CRI</t>
  </si>
  <si>
    <t>CIV</t>
  </si>
  <si>
    <t>Croatia</t>
  </si>
  <si>
    <t>HRV</t>
  </si>
  <si>
    <t>CYP</t>
  </si>
  <si>
    <t>Czech Republic</t>
  </si>
  <si>
    <t>CZE</t>
  </si>
  <si>
    <t>DNK</t>
  </si>
  <si>
    <t>DJI</t>
  </si>
  <si>
    <t>DMA</t>
  </si>
  <si>
    <t>Dominican Republic</t>
  </si>
  <si>
    <t>DOM</t>
  </si>
  <si>
    <t>ECU</t>
  </si>
  <si>
    <t>Egypt</t>
  </si>
  <si>
    <t>EGY</t>
  </si>
  <si>
    <t>SLV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</si>
  <si>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</si>
  <si>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</si>
  <si>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</si>
  <si>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</si>
  <si>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</si>
  <si>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</si>
  <si>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</si>
  <si>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</si>
  <si>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</t>
  </si>
  <si>
    <t>FRA</t>
  </si>
  <si>
    <t>GAB</t>
  </si>
  <si>
    <t>The Gambia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</si>
  <si>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</si>
  <si>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</si>
  <si>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</si>
  <si>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</si>
  <si>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</si>
  <si>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</si>
  <si>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</si>
  <si>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</si>
  <si>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</si>
  <si>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</si>
  <si>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</si>
  <si>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</si>
  <si>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</si>
  <si>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</si>
  <si>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</si>
  <si>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</si>
  <si>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IRQ</t>
  </si>
  <si>
    <t>IRL</t>
  </si>
  <si>
    <t>ISR</t>
  </si>
  <si>
    <t>ITA</t>
  </si>
  <si>
    <t>JAM</t>
  </si>
  <si>
    <t>JPN</t>
  </si>
  <si>
    <t>JOR</t>
  </si>
  <si>
    <t>Kazakhstan</t>
  </si>
  <si>
    <t>KAZ</t>
  </si>
  <si>
    <t>KEN</t>
  </si>
  <si>
    <t>KIR</t>
  </si>
  <si>
    <t>Korea</t>
  </si>
  <si>
    <t>KOR</t>
  </si>
  <si>
    <t>Kosovo</t>
  </si>
  <si>
    <t>UVK</t>
  </si>
  <si>
    <t>KWT</t>
  </si>
  <si>
    <t>Kyrgyz Republic</t>
  </si>
  <si>
    <t>KGZ</t>
  </si>
  <si>
    <t>Lao P.D.R.</t>
  </si>
  <si>
    <t>LAO</t>
  </si>
  <si>
    <t>LVA</t>
  </si>
  <si>
    <t>LBN</t>
  </si>
  <si>
    <t>Lesotho</t>
  </si>
  <si>
    <t>LSO</t>
  </si>
  <si>
    <t>LBR</t>
  </si>
  <si>
    <t>LBY</t>
  </si>
  <si>
    <t>LTU</t>
  </si>
  <si>
    <t>LUX</t>
  </si>
  <si>
    <t>Madagascar</t>
  </si>
  <si>
    <t>MDG</t>
  </si>
  <si>
    <t>MWI</t>
  </si>
  <si>
    <t>MYS</t>
  </si>
  <si>
    <t>MDV</t>
  </si>
  <si>
    <t>MLI</t>
  </si>
  <si>
    <t>MLT</t>
  </si>
  <si>
    <t>Marshall Islands</t>
  </si>
  <si>
    <t>MHL</t>
  </si>
  <si>
    <t>Mauritania</t>
  </si>
  <si>
    <t>MRT</t>
  </si>
  <si>
    <t>MUS</t>
  </si>
  <si>
    <t>MEX</t>
  </si>
  <si>
    <t>Micronesia</t>
  </si>
  <si>
    <t>FSM</t>
  </si>
  <si>
    <t>Moldova</t>
  </si>
  <si>
    <t>MDA</t>
  </si>
  <si>
    <t>MNG</t>
  </si>
  <si>
    <t>MNE</t>
  </si>
  <si>
    <t>MAR</t>
  </si>
  <si>
    <t>Mozambique</t>
  </si>
  <si>
    <t>MOZ</t>
  </si>
  <si>
    <t>MMR</t>
  </si>
  <si>
    <t>NAM</t>
  </si>
  <si>
    <t>Nauru</t>
  </si>
  <si>
    <t>NRU</t>
  </si>
  <si>
    <t>NPL</t>
  </si>
  <si>
    <t>Netherlands</t>
  </si>
  <si>
    <t>NLD</t>
  </si>
  <si>
    <t>NZL</t>
  </si>
  <si>
    <t>NIC</t>
  </si>
  <si>
    <t>NER</t>
  </si>
  <si>
    <t>NGA</t>
  </si>
  <si>
    <t>North Macedonia</t>
  </si>
  <si>
    <t>MKD</t>
  </si>
  <si>
    <t>NOR</t>
  </si>
  <si>
    <t>OMN</t>
  </si>
  <si>
    <t>PAK</t>
  </si>
  <si>
    <t>Palau</t>
  </si>
  <si>
    <t>PLW</t>
  </si>
  <si>
    <t>PAN</t>
  </si>
  <si>
    <t>PNG</t>
  </si>
  <si>
    <t>PRY</t>
  </si>
  <si>
    <t>PER</t>
  </si>
  <si>
    <t>PHL</t>
  </si>
  <si>
    <t>Poland</t>
  </si>
  <si>
    <t>POL</t>
  </si>
  <si>
    <t>PRT</t>
  </si>
  <si>
    <t>QAT</t>
  </si>
  <si>
    <t>ROU</t>
  </si>
  <si>
    <t>Russia</t>
  </si>
  <si>
    <t>RUS</t>
  </si>
  <si>
    <t>RWA</t>
  </si>
  <si>
    <t>WSM</t>
  </si>
  <si>
    <t>São Tomé and Príncipe</t>
  </si>
  <si>
    <t>STP</t>
  </si>
  <si>
    <t>SAU</t>
  </si>
  <si>
    <t>SEN</t>
  </si>
  <si>
    <t>Serbia</t>
  </si>
  <si>
    <t>SRB</t>
  </si>
  <si>
    <t>SYC</t>
  </si>
  <si>
    <t>SLE</t>
  </si>
  <si>
    <t>SGP</t>
  </si>
  <si>
    <t>Slovak Republic</t>
  </si>
  <si>
    <t>SVK</t>
  </si>
  <si>
    <t>Slovenia</t>
  </si>
  <si>
    <t>SVN</t>
  </si>
  <si>
    <t>SLB</t>
  </si>
  <si>
    <t>SOM</t>
  </si>
  <si>
    <t>ZAF</t>
  </si>
  <si>
    <t>South Sudan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</si>
  <si>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</si>
  <si>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</si>
  <si>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</si>
  <si>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</si>
  <si>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</si>
  <si>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</si>
  <si>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</si>
  <si>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</si>
  <si>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</si>
  <si>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</si>
  <si>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Syria</t>
  </si>
  <si>
    <t>SYR</t>
  </si>
  <si>
    <t>n/a</t>
  </si>
  <si>
    <t>TWN</t>
  </si>
  <si>
    <t>Tajikistan</t>
  </si>
  <si>
    <t>TJK</t>
  </si>
  <si>
    <t>Tanzania</t>
  </si>
  <si>
    <t>TZA</t>
  </si>
  <si>
    <t>THA</t>
  </si>
  <si>
    <t>Timor-Leste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</si>
  <si>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</si>
  <si>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</si>
  <si>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</si>
  <si>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</si>
  <si>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</si>
  <si>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</si>
  <si>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</si>
  <si>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</si>
  <si>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</si>
  <si>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</si>
  <si>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GBR</t>
  </si>
  <si>
    <t>USA</t>
  </si>
  <si>
    <t>URY</t>
  </si>
  <si>
    <t>Uzbekistan</t>
  </si>
  <si>
    <t>UZB</t>
  </si>
  <si>
    <t>VUT</t>
  </si>
  <si>
    <t>Venezuela</t>
  </si>
  <si>
    <t>VEN</t>
  </si>
  <si>
    <t>VNM</t>
  </si>
  <si>
    <t>WBG</t>
  </si>
  <si>
    <t>Yemen</t>
  </si>
  <si>
    <t>YEM</t>
  </si>
  <si>
    <t>ZMB</t>
  </si>
  <si>
    <t>ZWE</t>
  </si>
  <si>
    <t>Central African Republic</t>
  </si>
  <si>
    <t>CAF</t>
  </si>
  <si>
    <t>TCD</t>
  </si>
  <si>
    <t>Equatorial Guinea</t>
  </si>
  <si>
    <t>GNQ</t>
  </si>
  <si>
    <t>Eritrea</t>
  </si>
  <si>
    <t>ERI</t>
  </si>
  <si>
    <t>Islamic Republic of Iran</t>
  </si>
  <si>
    <t>IRN</t>
  </si>
  <si>
    <t>Puerto Rico</t>
  </si>
  <si>
    <t>PRI</t>
  </si>
  <si>
    <t>San Marino</t>
  </si>
  <si>
    <t>SMR</t>
  </si>
  <si>
    <t>United Arab Emirates</t>
  </si>
  <si>
    <t>ARE</t>
  </si>
  <si>
    <t>Pass/total_19</t>
  </si>
  <si>
    <t>Pass/GDP_19</t>
  </si>
  <si>
    <t>Pass/GDP_20</t>
  </si>
  <si>
    <t>Freight/total_19</t>
  </si>
  <si>
    <t>Freight/GDP_20</t>
  </si>
  <si>
    <t>Freight_Cr/GDP_19</t>
  </si>
  <si>
    <t>Freight_net/GDP</t>
  </si>
  <si>
    <t>Oth/total_19</t>
  </si>
  <si>
    <t>Oth_Cr/GDP_19</t>
  </si>
  <si>
    <t>Oth/GDP_20</t>
  </si>
  <si>
    <t>Oth_net/GDP</t>
  </si>
  <si>
    <t>() Indicates a lack of statistical data that can be reported or calculated from underlying observations</t>
  </si>
  <si>
    <t>Trans_net_19/GDP</t>
  </si>
  <si>
    <t>Trans_cr_19/GDP</t>
  </si>
  <si>
    <t>Pass_net/GDP</t>
  </si>
  <si>
    <t>Pass_Cr/GDP</t>
  </si>
  <si>
    <t>Pass cr/total cr</t>
  </si>
  <si>
    <t>check</t>
  </si>
  <si>
    <t>net transp/GDP</t>
  </si>
  <si>
    <t>Data extracted from IMF Data Warehouse 7/27/2021 12:40:03 PM</t>
  </si>
  <si>
    <t>Total</t>
  </si>
  <si>
    <t>Data availability dummy</t>
  </si>
  <si>
    <t>Total (2020 available)</t>
  </si>
  <si>
    <t>Sum of components</t>
  </si>
  <si>
    <t>Sum of components (2020 available)</t>
  </si>
  <si>
    <t>2021Q2</t>
  </si>
  <si>
    <t>Dummy data av</t>
  </si>
  <si>
    <t>Total (2019 available)</t>
  </si>
  <si>
    <t>World</t>
  </si>
  <si>
    <t>Total (pct of GDP)</t>
  </si>
  <si>
    <t>Total (2020 available) (pct of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</si>
</sst>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%"/>
  </numFmts>
  <fonts count="7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6" fillId="0" borderId="8"/>
    <xf numFmtId="9" fontId="6" fillId="0" borderId="8" applyFont="0" applyFill="0" applyBorder="0" applyAlignment="0" applyProtection="0"/>
  </cellStyleXfs>
  <cellXfs count="71"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top" wrapText="1"/>
      <protection locked="0"/>
    </xf>
    <xf numFmtId="0" fontId="5" fillId="2" borderId="4" xfId="0" applyFont="1" applyFill="1" applyBorder="1" applyAlignment="1" applyProtection="1">
      <alignment horizontal="center" vertical="top" wrapText="1"/>
      <protection locked="0"/>
    </xf>
    <xf numFmtId="0" fontId="5" fillId="2" borderId="5" xfId="0" applyFont="1" applyFill="1" applyBorder="1" applyAlignment="1" applyProtection="1">
      <alignment horizontal="center" vertical="top" wrapText="1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0" fontId="5" fillId="3" borderId="7" xfId="0" applyFont="1" applyFill="1" applyBorder="1" applyAlignment="1" applyProtection="1">
      <alignment horizontal="left" vertical="top" wrapText="1"/>
      <protection locked="0"/>
    </xf>
    <xf numFmtId="164" fontId="2" fillId="0" borderId="8" xfId="0" applyNumberFormat="1" applyFont="1" applyBorder="1" applyAlignment="1" applyProtection="1">
      <alignment horizontal="right" vertical="top" wrapText="1"/>
      <protection locked="0"/>
    </xf>
    <xf numFmtId="0" fontId="5" fillId="0" borderId="1" xfId="0" applyFont="1" applyBorder="1" applyAlignment="1" applyProtection="1">
      <alignment vertical="top"/>
      <protection locked="0"/>
    </xf>
    <xf numFmtId="0" fontId="5" fillId="3" borderId="9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6" fillId="0" borderId="8" xfId="2" applyProtection="1">
      <protection locked="0"/>
    </xf>
    <xf numFmtId="0" fontId="2" fillId="0" borderId="8" xfId="2" applyFont="1" applyAlignment="1" applyProtection="1">
      <alignment vertical="top"/>
      <protection locked="0"/>
    </xf>
    <xf numFmtId="0" fontId="2" fillId="0" borderId="8" xfId="2" applyFont="1" applyAlignment="1" applyProtection="1">
      <alignment vertical="top"/>
      <protection locked="0"/>
    </xf>
    <xf numFmtId="0" fontId="5" fillId="0" borderId="8" xfId="2" applyFont="1" applyAlignment="1" applyProtection="1">
      <alignment vertical="top"/>
      <protection locked="0"/>
    </xf>
    <xf numFmtId="164" fontId="2" fillId="3" borderId="8" xfId="2" applyNumberFormat="1" applyFont="1" applyFill="1" applyAlignment="1" applyProtection="1">
      <alignment horizontal="right" vertical="top" wrapText="1"/>
      <protection locked="0"/>
    </xf>
    <xf numFmtId="0" fontId="5" fillId="3" borderId="9" xfId="2" applyFont="1" applyFill="1" applyBorder="1" applyAlignment="1" applyProtection="1">
      <alignment horizontal="left" vertical="top" wrapText="1"/>
      <protection locked="0"/>
    </xf>
    <xf numFmtId="164" fontId="2" fillId="0" borderId="8" xfId="2" applyNumberFormat="1" applyFont="1" applyAlignment="1" applyProtection="1">
      <alignment horizontal="right" vertical="top" wrapText="1"/>
      <protection locked="0"/>
    </xf>
    <xf numFmtId="0" fontId="5" fillId="3" borderId="7" xfId="2" applyFont="1" applyFill="1" applyBorder="1" applyAlignment="1" applyProtection="1">
      <alignment horizontal="left" vertical="top" wrapText="1"/>
      <protection locked="0"/>
    </xf>
    <xf numFmtId="0" fontId="5" fillId="3" borderId="6" xfId="2" applyFont="1" applyFill="1" applyBorder="1" applyAlignment="1" applyProtection="1">
      <alignment horizontal="left" vertical="top" wrapText="1"/>
      <protection locked="0"/>
    </xf>
    <xf numFmtId="0" fontId="5" fillId="2" borderId="5" xfId="2" applyFont="1" applyFill="1" applyBorder="1" applyAlignment="1" applyProtection="1">
      <alignment horizontal="center" vertical="top" wrapText="1"/>
      <protection locked="0"/>
    </xf>
    <xf numFmtId="0" fontId="5" fillId="2" borderId="4" xfId="2" applyFont="1" applyFill="1" applyBorder="1" applyAlignment="1" applyProtection="1">
      <alignment horizontal="center" vertical="top" wrapText="1"/>
      <protection locked="0"/>
    </xf>
    <xf numFmtId="0" fontId="5" fillId="2" borderId="3" xfId="2" applyFont="1" applyFill="1" applyBorder="1" applyAlignment="1" applyProtection="1">
      <alignment horizontal="center" vertical="top" wrapText="1"/>
      <protection locked="0"/>
    </xf>
    <xf numFmtId="0" fontId="2" fillId="2" borderId="2" xfId="2" applyFont="1" applyFill="1" applyBorder="1" applyAlignment="1" applyProtection="1">
      <alignment horizontal="center" vertical="center" wrapText="1"/>
      <protection locked="0"/>
    </xf>
    <xf numFmtId="0" fontId="2" fillId="0" borderId="8" xfId="2" applyFont="1" applyAlignment="1" applyProtection="1">
      <alignment vertical="center"/>
      <protection locked="0"/>
    </xf>
    <xf numFmtId="0" fontId="4" fillId="0" borderId="8" xfId="2" applyFont="1" applyAlignment="1" applyProtection="1">
      <alignment vertical="center"/>
      <protection locked="0"/>
    </xf>
    <xf numFmtId="0" fontId="6" fillId="0" borderId="8" xfId="2" applyAlignment="1" applyProtection="1">
      <alignment vertical="top"/>
      <protection locked="0"/>
    </xf>
    <xf numFmtId="164" fontId="2" fillId="0" borderId="8" xfId="2" applyNumberFormat="1" applyFont="1" applyAlignment="1" applyProtection="1">
      <alignment vertical="top"/>
      <protection locked="0"/>
    </xf>
    <xf numFmtId="0" fontId="6" fillId="0" borderId="8" xfId="2"/>
    <xf numFmtId="165" fontId="6" fillId="0" borderId="8" xfId="2" applyNumberFormat="1"/>
    <xf numFmtId="166" fontId="0" fillId="0" borderId="8" xfId="3" applyNumberFormat="1" applyFont="1" applyProtection="1">
      <protection locked="0"/>
    </xf>
    <xf numFmtId="0" fontId="2" fillId="0" borderId="8" xfId="0" applyFont="1" applyBorder="1" applyAlignment="1" applyProtection="1">
      <alignment vertical="top"/>
      <protection locked="0"/>
    </xf>
    <xf numFmtId="166" fontId="2" fillId="0" borderId="1" xfId="1" applyNumberFormat="1" applyFont="1" applyBorder="1" applyAlignment="1" applyProtection="1">
      <alignment vertical="top"/>
      <protection locked="0"/>
    </xf>
    <xf numFmtId="165" fontId="2" fillId="0" borderId="1" xfId="0" applyNumberFormat="1" applyFont="1" applyBorder="1" applyAlignment="1" applyProtection="1">
      <alignment vertical="top"/>
      <protection locked="0"/>
    </xf>
    <xf numFmtId="0" fontId="2" fillId="0" borderId="8" xfId="0" applyFont="1" applyBorder="1" applyAlignment="1" applyProtection="1">
      <alignment vertical="center"/>
      <protection locked="0"/>
    </xf>
    <xf numFmtId="165" fontId="2" fillId="0" borderId="8" xfId="0" applyNumberFormat="1" applyFont="1" applyBorder="1" applyAlignment="1" applyProtection="1">
      <alignment vertical="top"/>
      <protection locked="0"/>
    </xf>
    <xf numFmtId="165" fontId="2" fillId="0" borderId="8" xfId="2" applyNumberFormat="1" applyFont="1" applyAlignment="1" applyProtection="1">
      <alignment vertical="top"/>
      <protection locked="0"/>
    </xf>
    <xf numFmtId="0" fontId="2" fillId="0" borderId="8" xfId="2" applyFont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3" fontId="2" fillId="0" borderId="8" xfId="2" applyNumberFormat="1" applyFont="1" applyAlignment="1" applyProtection="1">
      <alignment vertical="top"/>
      <protection locked="0"/>
    </xf>
    <xf numFmtId="9" fontId="2" fillId="0" borderId="1" xfId="1" applyFont="1" applyBorder="1" applyAlignment="1" applyProtection="1">
      <alignment vertical="top"/>
      <protection locked="0"/>
    </xf>
    <xf numFmtId="166" fontId="2" fillId="0" borderId="8" xfId="1" applyNumberFormat="1" applyFont="1" applyBorder="1" applyAlignment="1" applyProtection="1">
      <alignment vertical="top"/>
      <protection locked="0"/>
    </xf>
    <xf numFmtId="0" fontId="2" fillId="0" borderId="8" xfId="2" applyFont="1" applyAlignment="1" applyProtection="1">
      <alignment vertical="top"/>
      <protection locked="0"/>
    </xf>
    <xf numFmtId="0" fontId="1" fillId="0" borderId="8" xfId="2" applyFont="1" applyAlignment="1" applyProtection="1">
      <alignment vertical="top"/>
      <protection locked="0"/>
    </xf>
    <xf numFmtId="0" fontId="3" fillId="0" borderId="8" xfId="2" applyFont="1" applyAlignment="1" applyProtection="1">
      <alignment vertical="center"/>
      <protection locked="0"/>
    </xf>
    <xf numFmtId="0" fontId="2" fillId="0" borderId="8" xfId="2" applyFont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center"/>
      <protection locked="0"/>
    </xf>
    <xf numFmtId="164" fontId="2" fillId="4" borderId="8" xfId="2" applyNumberFormat="1" applyFont="1" applyFill="1" applyAlignment="1" applyProtection="1">
      <alignment horizontal="right" vertical="top" wrapText="1"/>
      <protection locked="0"/>
    </xf>
    <xf numFmtId="165" fontId="2" fillId="4" borderId="1" xfId="0" applyNumberFormat="1" applyFont="1" applyFill="1" applyBorder="1" applyAlignment="1" applyProtection="1">
      <alignment vertical="top"/>
      <protection locked="0"/>
    </xf>
    <xf numFmtId="165" fontId="2" fillId="4" borderId="8" xfId="0" applyNumberFormat="1" applyFont="1" applyFill="1" applyBorder="1" applyAlignment="1" applyProtection="1">
      <alignment vertical="top"/>
      <protection locked="0"/>
    </xf>
    <xf numFmtId="0" fontId="2" fillId="0" borderId="8" xfId="0" applyFont="1" applyBorder="1" applyAlignment="1" applyProtection="1">
      <alignment horizontal="right" vertical="top"/>
      <protection locked="0"/>
    </xf>
    <xf numFmtId="0" fontId="2" fillId="0" borderId="8" xfId="2" applyFont="1" applyAlignment="1" applyProtection="1">
      <alignment horizontal="right" vertical="top"/>
      <protection locked="0"/>
    </xf>
    <xf numFmtId="3" fontId="2" fillId="0" borderId="8" xfId="0" applyNumberFormat="1" applyFont="1" applyBorder="1" applyAlignment="1" applyProtection="1">
      <alignment horizontal="right" vertical="top" wrapText="1"/>
      <protection locked="0"/>
    </xf>
    <xf numFmtId="0" fontId="6" fillId="0" borderId="0" xfId="0" applyFont="1" applyProtection="1">
      <protection locked="0"/>
    </xf>
    <xf numFmtId="9" fontId="2" fillId="0" borderId="8" xfId="1" applyFont="1" applyBorder="1" applyProtection="1">
      <protection locked="0"/>
    </xf>
    <xf numFmtId="4" fontId="2" fillId="0" borderId="8" xfId="2" applyNumberFormat="1" applyFont="1" applyAlignment="1" applyProtection="1">
      <alignment vertical="top"/>
      <protection locked="0"/>
    </xf>
    <xf numFmtId="9" fontId="2" fillId="0" borderId="8" xfId="1" applyFont="1" applyBorder="1" applyAlignment="1" applyProtection="1">
      <alignment vertical="top"/>
      <protection locked="0"/>
    </xf>
    <xf numFmtId="0" fontId="2" fillId="4" borderId="1" xfId="0" applyFont="1" applyFill="1" applyBorder="1" applyAlignment="1" applyProtection="1">
      <alignment vertical="top"/>
      <protection locked="0"/>
    </xf>
    <xf numFmtId="3" fontId="2" fillId="0" borderId="8" xfId="2" applyNumberFormat="1" applyFont="1" applyAlignment="1" applyProtection="1">
      <alignment horizontal="right" vertical="top" wrapText="1"/>
      <protection locked="0"/>
    </xf>
    <xf numFmtId="3" fontId="2" fillId="4" borderId="8" xfId="2" applyNumberFormat="1" applyFont="1" applyFill="1" applyAlignment="1" applyProtection="1">
      <alignment horizontal="right" vertical="top" wrapText="1"/>
      <protection locked="0"/>
    </xf>
    <xf numFmtId="164" fontId="2" fillId="0" borderId="0" xfId="0" applyNumberFormat="1" applyFont="1" applyAlignment="1" applyProtection="1">
      <alignment horizontal="right" vertical="top" wrapText="1"/>
      <protection locked="0"/>
    </xf>
    <xf numFmtId="164" fontId="2" fillId="3" borderId="0" xfId="0" applyNumberFormat="1" applyFont="1" applyFill="1" applyAlignment="1" applyProtection="1">
      <alignment horizontal="right" vertical="top" wrapText="1"/>
      <protection locked="0"/>
    </xf>
    <xf numFmtId="164" fontId="2" fillId="4" borderId="0" xfId="0" applyNumberFormat="1" applyFont="1" applyFill="1" applyAlignment="1" applyProtection="1">
      <alignment horizontal="right" vertical="top" wrapText="1"/>
      <protection locked="0"/>
    </xf>
    <xf numFmtId="1" fontId="6" fillId="0" borderId="8" xfId="2" applyNumberFormat="1" applyProtection="1">
      <protection locked="0"/>
    </xf>
  </cellXfs>
  <cellStyles count="4">
    <cellStyle name="Normal" xfId="0" builtinId="0"/>
    <cellStyle name="Normal 2" xfId="2" xr:uid="{95783DBE-F459-47EF-9B15-34BE47F666BA}"/>
    <cellStyle name="Percent" xfId="1" builtinId="5"/>
    <cellStyle name="Percent 2" xfId="3" xr:uid="{F1EDEF34-F6A0-43E4-80F5-B81D60DA581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externalLink" Target="externalLinks/externalLink1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21" Type="http://schemas.openxmlformats.org/officeDocument/2006/relationships/theme" Target="theme/theme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externalLink" Target="externalLinks/externalLink3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Export of transport services, selected countries</a:t>
            </a:r>
          </a:p>
          <a:p>
            <a:pPr>
              <a:defRPr/>
            </a:pPr>
            <a:r>
              <a:rPr lang="en-US" sz="2000"/>
              <a:t>(percent of world GDP)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00777409750153E-2"/>
          <c:y val="3.0722328921887657E-2"/>
          <c:w val="0.90131321977811374"/>
          <c:h val="0.84156917279255261"/>
        </c:manualLayout>
      </c:layout>
      <c:lineChart>
        <c:grouping val="standard"/>
        <c:varyColors val="0"/>
        <c:ser>
          <c:idx val="0"/>
          <c:order val="0"/>
          <c:tx>
            <c:v>Passenger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Pass_Cr_A!$B$5:$Q$5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Pass_Cr_A!$B$218:$Q$218</c:f>
              <c:numCache>
                <c:formatCode>#,##0.00</c:formatCode>
                <c:ptCount val="16"/>
                <c:pt idx="0">
                  <c:v>0.19752897373544323</c:v>
                </c:pt>
                <c:pt idx="1">
                  <c:v>0.18994918204801201</c:v>
                </c:pt>
                <c:pt idx="2">
                  <c:v>0.19904528847737357</c:v>
                </c:pt>
                <c:pt idx="3">
                  <c:v>0.19864225566658847</c:v>
                </c:pt>
                <c:pt idx="4">
                  <c:v>0.18081512671249977</c:v>
                </c:pt>
                <c:pt idx="5">
                  <c:v>0.186176873722254</c:v>
                </c:pt>
                <c:pt idx="6">
                  <c:v>0.19682374570084551</c:v>
                </c:pt>
                <c:pt idx="7">
                  <c:v>0.20146707850529552</c:v>
                </c:pt>
                <c:pt idx="8">
                  <c:v>0.20980466444894508</c:v>
                </c:pt>
                <c:pt idx="9">
                  <c:v>0.21030755129798057</c:v>
                </c:pt>
                <c:pt idx="10">
                  <c:v>0.20087278121163979</c:v>
                </c:pt>
                <c:pt idx="11">
                  <c:v>0.20108506467398574</c:v>
                </c:pt>
                <c:pt idx="12">
                  <c:v>0.19009667540147868</c:v>
                </c:pt>
                <c:pt idx="13">
                  <c:v>0.19489701390090486</c:v>
                </c:pt>
                <c:pt idx="14">
                  <c:v>0.19107305347710635</c:v>
                </c:pt>
                <c:pt idx="15">
                  <c:v>6.695103911802508E-2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2-407E-8FBE-602AAF22A1AD}"/>
            </c:ext>
          </c:extLst>
        </c:ser>
        <c:ser>
          <c:idx val="1"/>
          <c:order val="1"/>
          <c:tx>
            <c:v>Freight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Freight_Cr_A!$B$218:$Q$218</c:f>
              <c:numCache>
                <c:formatCode>#,##0.00</c:formatCode>
                <c:ptCount val="16"/>
                <c:pt idx="0">
                  <c:v>0.35577241361112977</c:v>
                </c:pt>
                <c:pt idx="1">
                  <c:v>0.36042129494760888</c:v>
                </c:pt>
                <c:pt idx="2">
                  <c:v>0.39924486359834305</c:v>
                </c:pt>
                <c:pt idx="3">
                  <c:v>0.42098751570540704</c:v>
                </c:pt>
                <c:pt idx="4">
                  <c:v>0.34464489929859388</c:v>
                </c:pt>
                <c:pt idx="5">
                  <c:v>0.38787252976394943</c:v>
                </c:pt>
                <c:pt idx="6">
                  <c:v>0.38054855658737335</c:v>
                </c:pt>
                <c:pt idx="7">
                  <c:v>0.38493103392749589</c:v>
                </c:pt>
                <c:pt idx="8">
                  <c:v>0.38415797852054079</c:v>
                </c:pt>
                <c:pt idx="9">
                  <c:v>0.39297979393709348</c:v>
                </c:pt>
                <c:pt idx="10">
                  <c:v>0.34189827004608014</c:v>
                </c:pt>
                <c:pt idx="11">
                  <c:v>0.34756520929161844</c:v>
                </c:pt>
                <c:pt idx="12">
                  <c:v>0.36589867580360558</c:v>
                </c:pt>
                <c:pt idx="13">
                  <c:v>0.38532164799959123</c:v>
                </c:pt>
                <c:pt idx="14">
                  <c:v>0.37622867808739929</c:v>
                </c:pt>
                <c:pt idx="15">
                  <c:v>0.37440227915007412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2-407E-8FBE-602AAF22A1AD}"/>
            </c:ext>
          </c:extLst>
        </c:ser>
        <c:ser>
          <c:idx val="2"/>
          <c:order val="2"/>
          <c:tx>
            <c:v>Other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Oth_Cr_A!$B$218:$Q$218</c:f>
              <c:numCache>
                <c:formatCode>#,##0.00</c:formatCode>
                <c:ptCount val="16"/>
                <c:pt idx="0">
                  <c:v>0.23990646806250476</c:v>
                </c:pt>
                <c:pt idx="1">
                  <c:v>0.23730849706054824</c:v>
                </c:pt>
                <c:pt idx="2">
                  <c:v>0.24693659803900872</c:v>
                </c:pt>
                <c:pt idx="3">
                  <c:v>0.24899020778500897</c:v>
                </c:pt>
                <c:pt idx="4">
                  <c:v>0.23431970809072408</c:v>
                </c:pt>
                <c:pt idx="5">
                  <c:v>0.24094746191171806</c:v>
                </c:pt>
                <c:pt idx="6">
                  <c:v>0.23194024064016991</c:v>
                </c:pt>
                <c:pt idx="7">
                  <c:v>0.19871516294710201</c:v>
                </c:pt>
                <c:pt idx="8">
                  <c:v>0.20159836016761709</c:v>
                </c:pt>
                <c:pt idx="9">
                  <c:v>0.20659945451871559</c:v>
                </c:pt>
                <c:pt idx="10">
                  <c:v>0.19017744612604007</c:v>
                </c:pt>
                <c:pt idx="11">
                  <c:v>0.19498922849275513</c:v>
                </c:pt>
                <c:pt idx="12">
                  <c:v>0.18440627883505981</c:v>
                </c:pt>
                <c:pt idx="13">
                  <c:v>0.19021156807872891</c:v>
                </c:pt>
                <c:pt idx="14">
                  <c:v>0.18703553360220596</c:v>
                </c:pt>
                <c:pt idx="15">
                  <c:v>0.15967695602071802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2-407E-8FBE-602AAF22A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924704"/>
        <c:axId val="611287040"/>
      </c:lineChart>
      <c:catAx>
        <c:axId val="7759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87040"/>
        <c:crosses val="autoZero"/>
        <c:auto val="1"/>
        <c:lblAlgn val="ctr"/>
        <c:lblOffset val="100"/>
        <c:noMultiLvlLbl val="0"/>
      </c:catAx>
      <c:valAx>
        <c:axId val="611287040"/>
        <c:scaling>
          <c:orientation val="minMax"/>
          <c:max val="0.5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247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788584358251967"/>
          <c:y val="0.6454212982169375"/>
          <c:w val="0.18431495278506266"/>
          <c:h val="0.17082683755052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97B2EF-DF28-4B6F-ACE7-60CDD4041255}">
  <sheetPr>
    <tabColor rgb="FFFFFF00"/>
  </sheetPr>
  <sheetViews>
    <sheetView tabSelected="1" zoomScale="6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053" cy="627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49AB4-5AEB-4227-B118-6C7B1885AB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bea.gov/Press%20Release/Current/External%20Reports/BEA/Exhibit20%20produc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bea.gov/2015/Exhibit20/Mar/Exhibit20%20produc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rookingsinstitution-my.sharepoint.com/personal/gmilesiferretti_brookings_edu/Documents/Documents/FOLDERS/tourism/BOPS%20data_serv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"/>
      <sheetName val="20a"/>
      <sheetName val="20b"/>
      <sheetName val="20 SA unrounded"/>
      <sheetName val="20a SA unrounded"/>
      <sheetName val="20b SA unrounded"/>
      <sheetName val="20 NSA unrounded"/>
      <sheetName val="20a NSA unrounded"/>
      <sheetName val="20b NSA rounded"/>
      <sheetName val="20 Seasonal Factors"/>
      <sheetName val="20a Seasonal Factors"/>
      <sheetName val="20b Seasonal Factors"/>
      <sheetName val="NSA Goods Exports"/>
      <sheetName val="SF Goods Exports"/>
      <sheetName val="SA Goods Exports Unforced"/>
      <sheetName val="SA Goods Exports Forced"/>
      <sheetName val="Goods Exports Amt of SA"/>
      <sheetName val="Goods Exports SA Check"/>
      <sheetName val="NSA Services Exports"/>
      <sheetName val="SF Services Exports"/>
      <sheetName val="SA Services Exports Unforced"/>
      <sheetName val="SA Services Exports Forced"/>
      <sheetName val="Services Exports Amt of SA"/>
      <sheetName val="Services Exports SA Check"/>
      <sheetName val="NSA Goods Imports"/>
      <sheetName val="SF Goods Imports"/>
      <sheetName val="SA Goods Imports Unforced"/>
      <sheetName val="SA Goods Imports Forced"/>
      <sheetName val="Goods Imports Amt of SA"/>
      <sheetName val="Goods Imports SA Check"/>
      <sheetName val="NSA Services Imports"/>
      <sheetName val="SF Services Imports"/>
      <sheetName val="SA Services Imports Unforced"/>
      <sheetName val="SA Services Imports Forced"/>
      <sheetName val="Services Imports Amt of SA"/>
      <sheetName val="Services Imports SA Check"/>
      <sheetName val="Codes"/>
      <sheetName val="GdsExpNsa"/>
      <sheetName val="GdsExpSf"/>
      <sheetName val="GdsExpSa"/>
      <sheetName val="GdsImpNsa"/>
      <sheetName val="GdsImpSf"/>
      <sheetName val="GdsImpSa"/>
      <sheetName val="ServExpNsa"/>
      <sheetName val="ServExpSa"/>
      <sheetName val="ServExpSf"/>
      <sheetName val="ServImpNsa"/>
      <sheetName val="ServImpSa"/>
      <sheetName val="ServImpSf"/>
      <sheetName val="{Exports SA Forced}"/>
      <sheetName val="{Imports SA Forced}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2998.1067796178199</v>
          </cell>
          <cell r="C5">
            <v>40226.662248000001</v>
          </cell>
          <cell r="D5">
            <v>2793.3941472899201</v>
          </cell>
          <cell r="E5">
            <v>5002.97082741752</v>
          </cell>
          <cell r="F5">
            <v>6896.6425687870505</v>
          </cell>
          <cell r="G5">
            <v>929.22591987258011</v>
          </cell>
          <cell r="H5">
            <v>2273.9636150998604</v>
          </cell>
          <cell r="I5">
            <v>14922.150413007001</v>
          </cell>
          <cell r="J5">
            <v>5050.6579763464606</v>
          </cell>
          <cell r="K5">
            <v>18929.097365285703</v>
          </cell>
          <cell r="L5">
            <v>2199.8309457768601</v>
          </cell>
          <cell r="M5">
            <v>9928.8538772960892</v>
          </cell>
          <cell r="N5">
            <v>54792.433485991503</v>
          </cell>
          <cell r="O5">
            <v>3183.21116002283</v>
          </cell>
          <cell r="P5">
            <v>39018.362492284701</v>
          </cell>
          <cell r="Q5">
            <v>16048.946325594101</v>
          </cell>
          <cell r="R5">
            <v>5140.3516879245899</v>
          </cell>
          <cell r="S5">
            <v>13513.760324716499</v>
          </cell>
        </row>
        <row r="6">
          <cell r="A6">
            <v>19992</v>
          </cell>
          <cell r="B6">
            <v>3230.46454979706</v>
          </cell>
          <cell r="C6">
            <v>42929.306490000003</v>
          </cell>
          <cell r="D6">
            <v>3581.2576328261598</v>
          </cell>
          <cell r="E6">
            <v>4728.8154514883299</v>
          </cell>
          <cell r="F6">
            <v>6558.9038593165196</v>
          </cell>
          <cell r="G6">
            <v>880.05936600800499</v>
          </cell>
          <cell r="H6">
            <v>2557.9557631625298</v>
          </cell>
          <cell r="I6">
            <v>13469.4792547099</v>
          </cell>
          <cell r="J6">
            <v>6078.7812517357506</v>
          </cell>
          <cell r="K6">
            <v>20347.182633243698</v>
          </cell>
          <cell r="L6">
            <v>2152.8803678422701</v>
          </cell>
          <cell r="M6">
            <v>9594.9887124417983</v>
          </cell>
          <cell r="N6">
            <v>56325.408588549893</v>
          </cell>
          <cell r="O6">
            <v>3211.1743956084301</v>
          </cell>
          <cell r="P6">
            <v>37754.355626139899</v>
          </cell>
          <cell r="Q6">
            <v>17412.649360562598</v>
          </cell>
          <cell r="R6">
            <v>4977.0792972169302</v>
          </cell>
          <cell r="S6">
            <v>13636.6175101423</v>
          </cell>
        </row>
        <row r="7">
          <cell r="A7">
            <v>19993</v>
          </cell>
          <cell r="B7">
            <v>3341.0980038286398</v>
          </cell>
          <cell r="C7">
            <v>39800.203372999997</v>
          </cell>
          <cell r="D7">
            <v>3577.2979315901998</v>
          </cell>
          <cell r="E7">
            <v>4017.4423753983301</v>
          </cell>
          <cell r="F7">
            <v>6128.8937374786301</v>
          </cell>
          <cell r="G7">
            <v>987.55748950386703</v>
          </cell>
          <cell r="H7">
            <v>2312.8176036683603</v>
          </cell>
          <cell r="I7">
            <v>13709.2401378952</v>
          </cell>
          <cell r="J7">
            <v>6222.3525509411093</v>
          </cell>
          <cell r="K7">
            <v>22396.4350110372</v>
          </cell>
          <cell r="L7">
            <v>1447.87125390966</v>
          </cell>
          <cell r="M7">
            <v>9263.4958634446702</v>
          </cell>
          <cell r="N7">
            <v>57140.243185760904</v>
          </cell>
          <cell r="O7">
            <v>3007.6320750524301</v>
          </cell>
          <cell r="P7">
            <v>35392.488995538297</v>
          </cell>
          <cell r="Q7">
            <v>18880.461109087399</v>
          </cell>
          <cell r="R7">
            <v>4376.7144098260405</v>
          </cell>
          <cell r="S7">
            <v>13356.780969453501</v>
          </cell>
        </row>
        <row r="8">
          <cell r="A8">
            <v>19994</v>
          </cell>
          <cell r="B8">
            <v>3660.0644385207302</v>
          </cell>
          <cell r="C8">
            <v>43899.911255999999</v>
          </cell>
          <cell r="D8">
            <v>3221.9367255034499</v>
          </cell>
          <cell r="E8">
            <v>4948.8953608879401</v>
          </cell>
          <cell r="F8">
            <v>7106.9083903978999</v>
          </cell>
          <cell r="G8">
            <v>898.59941979656105</v>
          </cell>
          <cell r="H8">
            <v>2857.5513914838602</v>
          </cell>
          <cell r="I8">
            <v>15242.7035147357</v>
          </cell>
          <cell r="J8">
            <v>6344.6226273647408</v>
          </cell>
          <cell r="K8">
            <v>25183.4147445825</v>
          </cell>
          <cell r="L8">
            <v>2490.4380873620803</v>
          </cell>
          <cell r="M8">
            <v>9434.70073052923</v>
          </cell>
          <cell r="N8">
            <v>63510.305417329699</v>
          </cell>
          <cell r="O8">
            <v>3169.1587840677698</v>
          </cell>
          <cell r="P8">
            <v>39911.678847935305</v>
          </cell>
          <cell r="Q8">
            <v>19222.219339053499</v>
          </cell>
          <cell r="R8">
            <v>6088.2824491266301</v>
          </cell>
          <cell r="S8">
            <v>14598.034873945</v>
          </cell>
        </row>
        <row r="9">
          <cell r="A9">
            <v>20001</v>
          </cell>
          <cell r="B9">
            <v>3213.5786459266201</v>
          </cell>
          <cell r="C9">
            <v>45682.634764000002</v>
          </cell>
          <cell r="D9">
            <v>3199.5681088004899</v>
          </cell>
          <cell r="E9">
            <v>4945.0821861494305</v>
          </cell>
          <cell r="F9">
            <v>7134.5842957567102</v>
          </cell>
          <cell r="G9">
            <v>1014.68325120286</v>
          </cell>
          <cell r="H9">
            <v>2565.97095186861</v>
          </cell>
          <cell r="I9">
            <v>15492.2810964904</v>
          </cell>
          <cell r="J9">
            <v>6563.7717254339104</v>
          </cell>
          <cell r="K9">
            <v>26058.660030245097</v>
          </cell>
          <cell r="L9">
            <v>1241.5481786262901</v>
          </cell>
          <cell r="M9">
            <v>10226.277785136601</v>
          </cell>
          <cell r="N9">
            <v>60738.8718125015</v>
          </cell>
          <cell r="O9">
            <v>3243.02256214004</v>
          </cell>
          <cell r="P9">
            <v>39920.124342493698</v>
          </cell>
          <cell r="Q9">
            <v>19466.046465248502</v>
          </cell>
          <cell r="R9">
            <v>4112.3812486014704</v>
          </cell>
          <cell r="S9">
            <v>13631.0778540756</v>
          </cell>
        </row>
        <row r="10">
          <cell r="A10">
            <v>20002</v>
          </cell>
          <cell r="B10">
            <v>3691.5534585815299</v>
          </cell>
          <cell r="C10">
            <v>46721.981323</v>
          </cell>
          <cell r="D10">
            <v>4145.2514857343203</v>
          </cell>
          <cell r="E10">
            <v>4993.6072163663994</v>
          </cell>
          <cell r="F10">
            <v>7587.0726576714496</v>
          </cell>
          <cell r="G10">
            <v>784.31144751213208</v>
          </cell>
          <cell r="H10">
            <v>2596.6068712146202</v>
          </cell>
          <cell r="I10">
            <v>15735.218415016001</v>
          </cell>
          <cell r="J10">
            <v>7500.1604865066902</v>
          </cell>
          <cell r="K10">
            <v>27589.0590736716</v>
          </cell>
          <cell r="L10">
            <v>1280.45009990528</v>
          </cell>
          <cell r="M10">
            <v>10275.145594227801</v>
          </cell>
          <cell r="N10">
            <v>64276.895582979203</v>
          </cell>
          <cell r="O10">
            <v>3391.6782706858303</v>
          </cell>
          <cell r="P10">
            <v>41747.427344958196</v>
          </cell>
          <cell r="Q10">
            <v>21646.302118017298</v>
          </cell>
          <cell r="R10">
            <v>4377.0314147770296</v>
          </cell>
          <cell r="S10">
            <v>14712.1928023727</v>
          </cell>
        </row>
        <row r="11">
          <cell r="A11">
            <v>20003</v>
          </cell>
          <cell r="B11">
            <v>4256.8119362778898</v>
          </cell>
          <cell r="C11">
            <v>42353.457674999998</v>
          </cell>
          <cell r="D11">
            <v>4467.7626882808399</v>
          </cell>
          <cell r="E11">
            <v>4815.3417877934107</v>
          </cell>
          <cell r="F11">
            <v>7094.8610410699193</v>
          </cell>
          <cell r="G11">
            <v>935.02962852840608</v>
          </cell>
          <cell r="H11">
            <v>3118.8713440162701</v>
          </cell>
          <cell r="I11">
            <v>16193.511462402901</v>
          </cell>
          <cell r="J11">
            <v>7134.07690539954</v>
          </cell>
          <cell r="K11">
            <v>29265.020812445098</v>
          </cell>
          <cell r="L11">
            <v>1323.64800342388</v>
          </cell>
          <cell r="M11">
            <v>9707.8210314996704</v>
          </cell>
          <cell r="N11">
            <v>65888.3824987767</v>
          </cell>
          <cell r="O11">
            <v>3474.7036903366497</v>
          </cell>
          <cell r="P11">
            <v>40111.4906564185</v>
          </cell>
          <cell r="Q11">
            <v>22913.2181052099</v>
          </cell>
          <cell r="R11">
            <v>4888.1816964359796</v>
          </cell>
          <cell r="S11">
            <v>15397.722695553899</v>
          </cell>
        </row>
        <row r="12">
          <cell r="A12">
            <v>20004</v>
          </cell>
          <cell r="B12">
            <v>4202.1368840646501</v>
          </cell>
          <cell r="C12">
            <v>44295.109103000003</v>
          </cell>
          <cell r="D12">
            <v>4552.50232509338</v>
          </cell>
          <cell r="E12">
            <v>5654.3087349422794</v>
          </cell>
          <cell r="F12">
            <v>7588.8379991650108</v>
          </cell>
          <cell r="G12">
            <v>949.38905035551295</v>
          </cell>
          <cell r="H12">
            <v>2773.4038294188099</v>
          </cell>
          <cell r="I12">
            <v>16963.797463684401</v>
          </cell>
          <cell r="J12">
            <v>6884.9468005318095</v>
          </cell>
          <cell r="K12">
            <v>28383.393880608699</v>
          </cell>
          <cell r="L12">
            <v>1980.9179320406001</v>
          </cell>
          <cell r="M12">
            <v>11223.3991080366</v>
          </cell>
          <cell r="N12">
            <v>67678.113867784297</v>
          </cell>
          <cell r="O12">
            <v>3544.84876987799</v>
          </cell>
          <cell r="P12">
            <v>44053.887112754099</v>
          </cell>
          <cell r="Q12">
            <v>21666.547183390201</v>
          </cell>
          <cell r="R12">
            <v>5433.8741832294199</v>
          </cell>
          <cell r="S12">
            <v>15883.381447580699</v>
          </cell>
        </row>
        <row r="13">
          <cell r="A13">
            <v>20011</v>
          </cell>
          <cell r="B13">
            <v>3847.1667427059797</v>
          </cell>
          <cell r="C13">
            <v>42545.451609000003</v>
          </cell>
          <cell r="D13">
            <v>4385.9777965564899</v>
          </cell>
          <cell r="E13">
            <v>5696.3418897721103</v>
          </cell>
          <cell r="F13">
            <v>8322.9957125243909</v>
          </cell>
          <cell r="G13">
            <v>940.98730107683798</v>
          </cell>
          <cell r="H13">
            <v>2775.91618157421</v>
          </cell>
          <cell r="I13">
            <v>16246.430262125499</v>
          </cell>
          <cell r="J13">
            <v>6358.03281097533</v>
          </cell>
          <cell r="K13">
            <v>26677.869474142601</v>
          </cell>
          <cell r="L13">
            <v>1660.5555410862301</v>
          </cell>
          <cell r="M13">
            <v>10525.947519728799</v>
          </cell>
          <cell r="N13">
            <v>65656.05910959201</v>
          </cell>
          <cell r="O13">
            <v>3499.6461414587898</v>
          </cell>
          <cell r="P13">
            <v>43585.990303007202</v>
          </cell>
          <cell r="Q13">
            <v>19858.563164326697</v>
          </cell>
          <cell r="R13">
            <v>5365.1872040786402</v>
          </cell>
          <cell r="S13">
            <v>14758.740137295401</v>
          </cell>
        </row>
        <row r="14">
          <cell r="A14">
            <v>20012</v>
          </cell>
          <cell r="B14">
            <v>4295.0759106587893</v>
          </cell>
          <cell r="C14">
            <v>44550.129675999997</v>
          </cell>
          <cell r="D14">
            <v>4841.6875315431698</v>
          </cell>
          <cell r="E14">
            <v>5096.7453855711701</v>
          </cell>
          <cell r="F14">
            <v>7500.59947974031</v>
          </cell>
          <cell r="G14">
            <v>984.32539539794595</v>
          </cell>
          <cell r="H14">
            <v>2436.5235600124697</v>
          </cell>
          <cell r="I14">
            <v>14704.767829313801</v>
          </cell>
          <cell r="J14">
            <v>5133.7748495401493</v>
          </cell>
          <cell r="K14">
            <v>25300.7941674748</v>
          </cell>
          <cell r="L14">
            <v>1481.9245032035899</v>
          </cell>
          <cell r="M14">
            <v>11498.501515137399</v>
          </cell>
          <cell r="N14">
            <v>63303.117443684896</v>
          </cell>
          <cell r="O14">
            <v>3462.8774576024898</v>
          </cell>
          <cell r="P14">
            <v>41679.740853839598</v>
          </cell>
          <cell r="Q14">
            <v>17807.639867210401</v>
          </cell>
          <cell r="R14">
            <v>5035.6693965061904</v>
          </cell>
          <cell r="S14">
            <v>15350.684761278</v>
          </cell>
        </row>
        <row r="15">
          <cell r="A15">
            <v>20013</v>
          </cell>
          <cell r="B15">
            <v>4160.00137865734</v>
          </cell>
          <cell r="C15">
            <v>37876.138458000001</v>
          </cell>
          <cell r="D15">
            <v>4903.6406445566399</v>
          </cell>
          <cell r="E15">
            <v>4285.5558624074501</v>
          </cell>
          <cell r="F15">
            <v>7012.8885039631296</v>
          </cell>
          <cell r="G15">
            <v>935.58457890129012</v>
          </cell>
          <cell r="H15">
            <v>2147.3078701792701</v>
          </cell>
          <cell r="I15">
            <v>13088.5136211019</v>
          </cell>
          <cell r="J15">
            <v>5525.4372662901205</v>
          </cell>
          <cell r="K15">
            <v>24406.025976463403</v>
          </cell>
          <cell r="L15">
            <v>1478.0113431736399</v>
          </cell>
          <cell r="M15">
            <v>9469.0126601792799</v>
          </cell>
          <cell r="N15">
            <v>55385.962412942703</v>
          </cell>
          <cell r="O15">
            <v>3163.6151248792098</v>
          </cell>
          <cell r="P15">
            <v>35998.042961549399</v>
          </cell>
          <cell r="Q15">
            <v>17927.5741930609</v>
          </cell>
          <cell r="R15">
            <v>4813.1304919470103</v>
          </cell>
          <cell r="S15">
            <v>14594.893260617398</v>
          </cell>
        </row>
        <row r="16">
          <cell r="A16">
            <v>20014</v>
          </cell>
          <cell r="B16">
            <v>3611.6638539574101</v>
          </cell>
          <cell r="C16">
            <v>38425.252496000001</v>
          </cell>
          <cell r="D16">
            <v>5264.78834918139</v>
          </cell>
          <cell r="E16">
            <v>4953.6789756022799</v>
          </cell>
          <cell r="F16">
            <v>7024.5902569928303</v>
          </cell>
          <cell r="G16">
            <v>941.50681181366303</v>
          </cell>
          <cell r="H16">
            <v>2469.1435634476597</v>
          </cell>
          <cell r="I16">
            <v>12666.6564878794</v>
          </cell>
          <cell r="J16">
            <v>5140.9053918694799</v>
          </cell>
          <cell r="K16">
            <v>24940.9741040751</v>
          </cell>
          <cell r="L16">
            <v>1275.82659117712</v>
          </cell>
          <cell r="M16">
            <v>8961.6658848017505</v>
          </cell>
          <cell r="N16">
            <v>58212.497828821703</v>
          </cell>
          <cell r="O16">
            <v>3390.2734829466199</v>
          </cell>
          <cell r="P16">
            <v>37892.257135497704</v>
          </cell>
          <cell r="Q16">
            <v>17140.479109610598</v>
          </cell>
          <cell r="R16">
            <v>4755.8823067406393</v>
          </cell>
          <cell r="S16">
            <v>13801.257228762601</v>
          </cell>
        </row>
        <row r="17">
          <cell r="A17">
            <v>20021</v>
          </cell>
          <cell r="B17">
            <v>3099.4252574969501</v>
          </cell>
          <cell r="C17">
            <v>38366.121030458002</v>
          </cell>
          <cell r="D17">
            <v>4764.5026625748496</v>
          </cell>
          <cell r="E17">
            <v>5277.6993117188995</v>
          </cell>
          <cell r="F17">
            <v>6737.0671623941807</v>
          </cell>
          <cell r="G17">
            <v>933.60497623390609</v>
          </cell>
          <cell r="H17">
            <v>2407.8483757867198</v>
          </cell>
          <cell r="I17">
            <v>12488.3258219569</v>
          </cell>
          <cell r="J17">
            <v>5140.5366837614802</v>
          </cell>
          <cell r="K17">
            <v>22596.229047672001</v>
          </cell>
          <cell r="L17">
            <v>1112.99455955638</v>
          </cell>
          <cell r="M17">
            <v>8505.4930772036096</v>
          </cell>
          <cell r="N17">
            <v>56181.198484323504</v>
          </cell>
          <cell r="O17">
            <v>3262.4254466646298</v>
          </cell>
          <cell r="P17">
            <v>37141.454059744698</v>
          </cell>
          <cell r="Q17">
            <v>16401.5177309678</v>
          </cell>
          <cell r="R17">
            <v>4137.0056371067703</v>
          </cell>
          <cell r="S17">
            <v>12400.028776367701</v>
          </cell>
        </row>
        <row r="18">
          <cell r="A18">
            <v>20022</v>
          </cell>
          <cell r="B18">
            <v>3049.5695224768501</v>
          </cell>
          <cell r="C18">
            <v>42914.289158869906</v>
          </cell>
          <cell r="D18">
            <v>5567.5240417498899</v>
          </cell>
          <cell r="E18">
            <v>4727.8246669623204</v>
          </cell>
          <cell r="F18">
            <v>6423.5232312583703</v>
          </cell>
          <cell r="G18">
            <v>974.61388649344508</v>
          </cell>
          <cell r="H18">
            <v>2514.9834837159301</v>
          </cell>
          <cell r="I18">
            <v>12707.824478956301</v>
          </cell>
          <cell r="J18">
            <v>6005.1429914175096</v>
          </cell>
          <cell r="K18">
            <v>24861.488435265499</v>
          </cell>
          <cell r="L18">
            <v>1266.3790597992001</v>
          </cell>
          <cell r="M18">
            <v>8654.75781615698</v>
          </cell>
          <cell r="N18">
            <v>59221.477539778098</v>
          </cell>
          <cell r="O18">
            <v>3560.3795426015799</v>
          </cell>
          <cell r="P18">
            <v>36122.094296819196</v>
          </cell>
          <cell r="Q18">
            <v>18406.388170554001</v>
          </cell>
          <cell r="R18">
            <v>4769.1732131852705</v>
          </cell>
          <cell r="S18">
            <v>12780.2654684108</v>
          </cell>
        </row>
        <row r="19">
          <cell r="A19">
            <v>20023</v>
          </cell>
          <cell r="B19">
            <v>3168.4950586648897</v>
          </cell>
          <cell r="C19">
            <v>38854.164376000001</v>
          </cell>
          <cell r="D19">
            <v>5763.6794368030696</v>
          </cell>
          <cell r="E19">
            <v>4064.4905134825203</v>
          </cell>
          <cell r="F19">
            <v>6430.0619896683602</v>
          </cell>
          <cell r="G19">
            <v>1020.80550070533</v>
          </cell>
          <cell r="H19">
            <v>2346.66414244302</v>
          </cell>
          <cell r="I19">
            <v>13378.1339482695</v>
          </cell>
          <cell r="J19">
            <v>5921.1779207953996</v>
          </cell>
          <cell r="K19">
            <v>24820.2187724338</v>
          </cell>
          <cell r="L19">
            <v>1247.6848462099499</v>
          </cell>
          <cell r="M19">
            <v>8079.1454568527206</v>
          </cell>
          <cell r="N19">
            <v>58297.586654312203</v>
          </cell>
          <cell r="O19">
            <v>3614.1481835171699</v>
          </cell>
          <cell r="P19">
            <v>34031.980648602999</v>
          </cell>
          <cell r="Q19">
            <v>18777.4944733187</v>
          </cell>
          <cell r="R19">
            <v>4983.3176177757905</v>
          </cell>
          <cell r="S19">
            <v>12883.718181947099</v>
          </cell>
        </row>
        <row r="20">
          <cell r="A20">
            <v>20024</v>
          </cell>
          <cell r="B20">
            <v>3076.0243027371603</v>
          </cell>
          <cell r="C20">
            <v>40752.116459134806</v>
          </cell>
          <cell r="D20">
            <v>6220.9106464934193</v>
          </cell>
          <cell r="E20">
            <v>5141.3146746731099</v>
          </cell>
          <cell r="F20">
            <v>7033.6860496088002</v>
          </cell>
          <cell r="G20">
            <v>1201.90822076324</v>
          </cell>
          <cell r="H20">
            <v>2773.0700788042404</v>
          </cell>
          <cell r="I20">
            <v>12647.711957792</v>
          </cell>
          <cell r="J20">
            <v>5868.6019341915699</v>
          </cell>
          <cell r="K20">
            <v>25196.256017650798</v>
          </cell>
          <cell r="L20">
            <v>1358.72880762615</v>
          </cell>
          <cell r="M20">
            <v>8071.7773008461099</v>
          </cell>
          <cell r="N20">
            <v>58801.306963047798</v>
          </cell>
          <cell r="O20">
            <v>3726.9581638644399</v>
          </cell>
          <cell r="P20">
            <v>37271.122336389999</v>
          </cell>
          <cell r="Q20">
            <v>17476.076937599202</v>
          </cell>
          <cell r="R20">
            <v>4818.50034037976</v>
          </cell>
          <cell r="S20">
            <v>13370.5529128325</v>
          </cell>
        </row>
        <row r="21">
          <cell r="A21">
            <v>20031</v>
          </cell>
          <cell r="B21">
            <v>2547.4534713754501</v>
          </cell>
          <cell r="C21">
            <v>41556.056380943002</v>
          </cell>
          <cell r="D21">
            <v>6602.0490906565601</v>
          </cell>
          <cell r="E21">
            <v>4460.1838407472496</v>
          </cell>
          <cell r="F21">
            <v>7442.9789364841608</v>
          </cell>
          <cell r="G21">
            <v>1197.97297604039</v>
          </cell>
          <cell r="H21">
            <v>2553.1855801741499</v>
          </cell>
          <cell r="I21">
            <v>12531.9827056617</v>
          </cell>
          <cell r="J21">
            <v>6315.3610286979801</v>
          </cell>
          <cell r="K21">
            <v>22689.831752954899</v>
          </cell>
          <cell r="L21">
            <v>1153.26057717764</v>
          </cell>
          <cell r="M21">
            <v>8826.6397772862802</v>
          </cell>
          <cell r="N21">
            <v>57898.567622245901</v>
          </cell>
          <cell r="O21">
            <v>4053.1134938294804</v>
          </cell>
          <cell r="P21">
            <v>38183.873367101696</v>
          </cell>
          <cell r="Q21">
            <v>17388.141077309199</v>
          </cell>
          <cell r="R21">
            <v>4064.7563311397598</v>
          </cell>
          <cell r="S21">
            <v>12565.971856451099</v>
          </cell>
        </row>
        <row r="22">
          <cell r="A22">
            <v>20032</v>
          </cell>
          <cell r="B22">
            <v>2675.5024559154199</v>
          </cell>
          <cell r="C22">
            <v>44886.529263228404</v>
          </cell>
          <cell r="D22">
            <v>6283.4737120242098</v>
          </cell>
          <cell r="E22">
            <v>4531.0688569348204</v>
          </cell>
          <cell r="F22">
            <v>7265.2657940301106</v>
          </cell>
          <cell r="G22">
            <v>1169.7403066087402</v>
          </cell>
          <cell r="H22">
            <v>2717.94668213062</v>
          </cell>
          <cell r="I22">
            <v>13302.4011654469</v>
          </cell>
          <cell r="J22">
            <v>6028.8047759641404</v>
          </cell>
          <cell r="K22">
            <v>23911.067530705201</v>
          </cell>
          <cell r="L22">
            <v>1345.6840298158399</v>
          </cell>
          <cell r="M22">
            <v>8619.9623604513999</v>
          </cell>
          <cell r="N22">
            <v>59064.541763735804</v>
          </cell>
          <cell r="O22">
            <v>3643.8834813134499</v>
          </cell>
          <cell r="P22">
            <v>38414.766976470499</v>
          </cell>
          <cell r="Q22">
            <v>17086.175618487599</v>
          </cell>
          <cell r="R22">
            <v>4317.3014627571292</v>
          </cell>
          <cell r="S22">
            <v>12463.9898189627</v>
          </cell>
        </row>
        <row r="23">
          <cell r="A23">
            <v>20033</v>
          </cell>
          <cell r="B23">
            <v>2918.09854860625</v>
          </cell>
          <cell r="C23">
            <v>39561.029981264801</v>
          </cell>
          <cell r="D23">
            <v>6264.8281352719005</v>
          </cell>
          <cell r="E23">
            <v>3920.5978727469901</v>
          </cell>
          <cell r="F23">
            <v>6728.0146899149904</v>
          </cell>
          <cell r="G23">
            <v>1294.1275967379202</v>
          </cell>
          <cell r="H23">
            <v>2219.1723937797901</v>
          </cell>
          <cell r="I23">
            <v>12663.266621283301</v>
          </cell>
          <cell r="J23">
            <v>5855.2493377782694</v>
          </cell>
          <cell r="K23">
            <v>24394.81185704</v>
          </cell>
          <cell r="L23">
            <v>1146.5163757596499</v>
          </cell>
          <cell r="M23">
            <v>8104.0750080520402</v>
          </cell>
          <cell r="N23">
            <v>62377.139758411795</v>
          </cell>
          <cell r="O23">
            <v>3657.9101992701003</v>
          </cell>
          <cell r="P23">
            <v>36146.590714641199</v>
          </cell>
          <cell r="Q23">
            <v>18662.422022557701</v>
          </cell>
          <cell r="R23">
            <v>4507.8068062602597</v>
          </cell>
          <cell r="S23">
            <v>13189.759223402099</v>
          </cell>
        </row>
        <row r="24">
          <cell r="A24">
            <v>20034</v>
          </cell>
          <cell r="B24">
            <v>3082.9637129082398</v>
          </cell>
          <cell r="C24">
            <v>43988.409601613406</v>
          </cell>
          <cell r="D24">
            <v>9495.3024921626293</v>
          </cell>
          <cell r="E24">
            <v>4344.9805796690898</v>
          </cell>
          <cell r="F24">
            <v>7581.92797238001</v>
          </cell>
          <cell r="G24">
            <v>1377.90559650761</v>
          </cell>
          <cell r="H24">
            <v>3078.5521420763603</v>
          </cell>
          <cell r="I24">
            <v>13307.024363818</v>
          </cell>
          <cell r="J24">
            <v>6651.0890567700008</v>
          </cell>
          <cell r="K24">
            <v>26470.906658903001</v>
          </cell>
          <cell r="L24">
            <v>1119.0090590899899</v>
          </cell>
          <cell r="M24">
            <v>8428.2391356325807</v>
          </cell>
          <cell r="N24">
            <v>66494.763288029193</v>
          </cell>
          <cell r="O24">
            <v>3721.6278254987201</v>
          </cell>
          <cell r="P24">
            <v>40444.783242612197</v>
          </cell>
          <cell r="Q24">
            <v>19745.479470164399</v>
          </cell>
          <cell r="R24">
            <v>4572.9707060900901</v>
          </cell>
          <cell r="S24">
            <v>14012.344523446</v>
          </cell>
        </row>
        <row r="25">
          <cell r="A25">
            <v>20041</v>
          </cell>
          <cell r="B25">
            <v>3630.7971773357199</v>
          </cell>
          <cell r="C25">
            <v>44976.427109001801</v>
          </cell>
          <cell r="D25">
            <v>8998.15304356058</v>
          </cell>
          <cell r="E25">
            <v>5204.8895214182703</v>
          </cell>
          <cell r="F25">
            <v>7726.2042550570495</v>
          </cell>
          <cell r="G25">
            <v>1210.2133254390299</v>
          </cell>
          <cell r="H25">
            <v>2519.2264973124798</v>
          </cell>
          <cell r="I25">
            <v>13189.219750085</v>
          </cell>
          <cell r="J25">
            <v>6594.2475734918808</v>
          </cell>
          <cell r="K25">
            <v>25880.657557103899</v>
          </cell>
          <cell r="L25">
            <v>1138.07397474249</v>
          </cell>
          <cell r="M25">
            <v>9138.3902104347089</v>
          </cell>
          <cell r="N25">
            <v>67363.384646900391</v>
          </cell>
          <cell r="O25">
            <v>3874.9290689043796</v>
          </cell>
          <cell r="P25">
            <v>41762.628512034105</v>
          </cell>
          <cell r="Q25">
            <v>20166.8042056265</v>
          </cell>
          <cell r="R25">
            <v>4601.8371241147897</v>
          </cell>
          <cell r="S25">
            <v>14715.297946307399</v>
          </cell>
        </row>
        <row r="26">
          <cell r="A26">
            <v>20042</v>
          </cell>
          <cell r="B26">
            <v>3310.75372364444</v>
          </cell>
          <cell r="C26">
            <v>48820.919674949502</v>
          </cell>
          <cell r="D26">
            <v>8435.7190235493399</v>
          </cell>
          <cell r="E26">
            <v>5382.6896475830199</v>
          </cell>
          <cell r="F26">
            <v>7855.2217455001401</v>
          </cell>
          <cell r="G26">
            <v>1440.03613814044</v>
          </cell>
          <cell r="H26">
            <v>3001.1620492635298</v>
          </cell>
          <cell r="I26">
            <v>13586.5350826008</v>
          </cell>
          <cell r="J26">
            <v>6664.7311366416498</v>
          </cell>
          <cell r="K26">
            <v>27758.3287900328</v>
          </cell>
          <cell r="L26">
            <v>1301.7815258856499</v>
          </cell>
          <cell r="M26">
            <v>9082.361863404949</v>
          </cell>
          <cell r="N26">
            <v>70826.717194311103</v>
          </cell>
          <cell r="O26">
            <v>3998.7925791671701</v>
          </cell>
          <cell r="P26">
            <v>43547.591832623395</v>
          </cell>
          <cell r="Q26">
            <v>21583.993914775299</v>
          </cell>
          <cell r="R26">
            <v>5418.7708198371001</v>
          </cell>
          <cell r="S26">
            <v>15266.7891175687</v>
          </cell>
        </row>
        <row r="27">
          <cell r="A27">
            <v>20043</v>
          </cell>
          <cell r="B27">
            <v>3518.0255550934098</v>
          </cell>
          <cell r="C27">
            <v>46605.1943724964</v>
          </cell>
          <cell r="D27">
            <v>8167.9452991257804</v>
          </cell>
          <cell r="E27">
            <v>4690.9435109097503</v>
          </cell>
          <cell r="F27">
            <v>7874.3618776029698</v>
          </cell>
          <cell r="G27">
            <v>1770.42805160393</v>
          </cell>
          <cell r="H27">
            <v>2445.1314002874196</v>
          </cell>
          <cell r="I27">
            <v>13073.450775414301</v>
          </cell>
          <cell r="J27">
            <v>6875.8105626905899</v>
          </cell>
          <cell r="K27">
            <v>27888.592838966899</v>
          </cell>
          <cell r="L27">
            <v>1375.9907165831298</v>
          </cell>
          <cell r="M27">
            <v>8801.83385768273</v>
          </cell>
          <cell r="N27">
            <v>69559.487857096203</v>
          </cell>
          <cell r="O27">
            <v>3844.0800380425399</v>
          </cell>
          <cell r="P27">
            <v>41130.900803672201</v>
          </cell>
          <cell r="Q27">
            <v>21798.099516761198</v>
          </cell>
          <cell r="R27">
            <v>5779.3960362765802</v>
          </cell>
          <cell r="S27">
            <v>15239.625108342501</v>
          </cell>
        </row>
        <row r="28">
          <cell r="A28">
            <v>20044</v>
          </cell>
          <cell r="B28">
            <v>3410.0838313639497</v>
          </cell>
          <cell r="C28">
            <v>49639.821669832199</v>
          </cell>
          <cell r="D28">
            <v>9231.3958607834484</v>
          </cell>
          <cell r="E28">
            <v>5878.2430660389791</v>
          </cell>
          <cell r="F28">
            <v>8326.1125377398203</v>
          </cell>
          <cell r="G28">
            <v>1749.660312168</v>
          </cell>
          <cell r="H28">
            <v>2937.6933441574702</v>
          </cell>
          <cell r="I28">
            <v>13608.667204825899</v>
          </cell>
          <cell r="J28">
            <v>6700.2207505738697</v>
          </cell>
          <cell r="K28">
            <v>29309.339688793203</v>
          </cell>
          <cell r="L28">
            <v>1590.76003256286</v>
          </cell>
          <cell r="M28">
            <v>9135.0044720812493</v>
          </cell>
          <cell r="N28">
            <v>74382.688894070292</v>
          </cell>
          <cell r="O28">
            <v>4086.4582533142097</v>
          </cell>
          <cell r="P28">
            <v>45292.050435459605</v>
          </cell>
          <cell r="Q28">
            <v>21240.183216829901</v>
          </cell>
          <cell r="R28">
            <v>6769.6561923647405</v>
          </cell>
          <cell r="S28">
            <v>16569.551987668801</v>
          </cell>
        </row>
        <row r="29">
          <cell r="A29">
            <v>20051</v>
          </cell>
          <cell r="B29">
            <v>3383.0033051354799</v>
          </cell>
          <cell r="C29">
            <v>50691.272343041295</v>
          </cell>
          <cell r="D29">
            <v>9122.9376197647889</v>
          </cell>
          <cell r="E29">
            <v>5776.4288032696804</v>
          </cell>
          <cell r="F29">
            <v>8430.4876512397204</v>
          </cell>
          <cell r="G29">
            <v>1817.2962679511002</v>
          </cell>
          <cell r="H29">
            <v>2940.2576189901301</v>
          </cell>
          <cell r="I29">
            <v>13015.876024090201</v>
          </cell>
          <cell r="J29">
            <v>7036.1070257350393</v>
          </cell>
          <cell r="K29">
            <v>28173.061873127201</v>
          </cell>
          <cell r="L29">
            <v>1427.58709108117</v>
          </cell>
          <cell r="M29">
            <v>9460.7957491337893</v>
          </cell>
          <cell r="N29">
            <v>75446.692442277301</v>
          </cell>
          <cell r="O29">
            <v>3933.6995752908201</v>
          </cell>
          <cell r="P29">
            <v>46321.572453055102</v>
          </cell>
          <cell r="Q29">
            <v>21765.0989502056</v>
          </cell>
          <cell r="R29">
            <v>6921.4225133288501</v>
          </cell>
          <cell r="S29">
            <v>16561.075981449099</v>
          </cell>
        </row>
        <row r="30">
          <cell r="A30">
            <v>20052</v>
          </cell>
          <cell r="B30">
            <v>3824.7016540459699</v>
          </cell>
          <cell r="C30">
            <v>55193.6967927285</v>
          </cell>
          <cell r="D30">
            <v>10014.397574868799</v>
          </cell>
          <cell r="E30">
            <v>5919.6920299904496</v>
          </cell>
          <cell r="F30">
            <v>8628.9156270606309</v>
          </cell>
          <cell r="G30">
            <v>1988.7621349666802</v>
          </cell>
          <cell r="H30">
            <v>2994.0477550036203</v>
          </cell>
          <cell r="I30">
            <v>13510.3133071416</v>
          </cell>
          <cell r="J30">
            <v>7069.3265514018094</v>
          </cell>
          <cell r="K30">
            <v>29930.0982996286</v>
          </cell>
          <cell r="L30">
            <v>1685.5310856312999</v>
          </cell>
          <cell r="M30">
            <v>10351.951723464101</v>
          </cell>
          <cell r="N30">
            <v>80711.652589556004</v>
          </cell>
          <cell r="O30">
            <v>4330.3865586822594</v>
          </cell>
          <cell r="P30">
            <v>48486.242544787601</v>
          </cell>
          <cell r="Q30">
            <v>22251.546260201001</v>
          </cell>
          <cell r="R30">
            <v>7865.9900762281795</v>
          </cell>
          <cell r="S30">
            <v>18879.097917541501</v>
          </cell>
        </row>
        <row r="31">
          <cell r="A31">
            <v>20053</v>
          </cell>
          <cell r="B31">
            <v>4000.7236630932798</v>
          </cell>
          <cell r="C31">
            <v>51464.452708081102</v>
          </cell>
          <cell r="D31">
            <v>10637.4735326506</v>
          </cell>
          <cell r="E31">
            <v>4964.7571163648299</v>
          </cell>
          <cell r="F31">
            <v>8583.0826998305802</v>
          </cell>
          <cell r="G31">
            <v>2152.43030685756</v>
          </cell>
          <cell r="H31">
            <v>2592.9523967202499</v>
          </cell>
          <cell r="I31">
            <v>13978.7348540328</v>
          </cell>
          <cell r="J31">
            <v>7143.3937230478095</v>
          </cell>
          <cell r="K31">
            <v>30169.6488225254</v>
          </cell>
          <cell r="L31">
            <v>1671.3768355817699</v>
          </cell>
          <cell r="M31">
            <v>9356.2894551945901</v>
          </cell>
          <cell r="N31">
            <v>77723.662047648497</v>
          </cell>
          <cell r="O31">
            <v>4185.0877555785801</v>
          </cell>
          <cell r="P31">
            <v>44253.428457374495</v>
          </cell>
          <cell r="Q31">
            <v>22552.902970083</v>
          </cell>
          <cell r="R31">
            <v>7939.9308620986603</v>
          </cell>
          <cell r="S31">
            <v>18413.389082052399</v>
          </cell>
        </row>
        <row r="32">
          <cell r="A32">
            <v>20054</v>
          </cell>
          <cell r="B32">
            <v>4134.9301996637405</v>
          </cell>
          <cell r="C32">
            <v>54990.321234084804</v>
          </cell>
          <cell r="D32">
            <v>12098.9855308817</v>
          </cell>
          <cell r="E32">
            <v>5951.1605685468303</v>
          </cell>
          <cell r="F32">
            <v>9231.6545738538207</v>
          </cell>
          <cell r="G32">
            <v>2055.63850860394</v>
          </cell>
          <cell r="H32">
            <v>3099.3544765281199</v>
          </cell>
          <cell r="I32">
            <v>14312.563984243601</v>
          </cell>
          <cell r="J32">
            <v>7390.4926266267703</v>
          </cell>
          <cell r="K32">
            <v>32171.460914440398</v>
          </cell>
          <cell r="L32">
            <v>2118.9897293287599</v>
          </cell>
          <cell r="M32">
            <v>9700.9261270279403</v>
          </cell>
          <cell r="N32">
            <v>82775.534540762106</v>
          </cell>
          <cell r="O32">
            <v>4499.5902540786201</v>
          </cell>
          <cell r="P32">
            <v>49102.904272713597</v>
          </cell>
          <cell r="Q32">
            <v>22485.008987284698</v>
          </cell>
          <cell r="R32">
            <v>9053.5225730435504</v>
          </cell>
          <cell r="S32">
            <v>19380.1539995889</v>
          </cell>
        </row>
        <row r="33">
          <cell r="A33">
            <v>20061</v>
          </cell>
          <cell r="B33">
            <v>4186.6740220321599</v>
          </cell>
          <cell r="C33">
            <v>56497.6841584535</v>
          </cell>
          <cell r="D33">
            <v>12565.268457042499</v>
          </cell>
          <cell r="E33">
            <v>6177.9159358821098</v>
          </cell>
          <cell r="F33">
            <v>9510.8300650625988</v>
          </cell>
          <cell r="G33">
            <v>2124.8571874855197</v>
          </cell>
          <cell r="H33">
            <v>3084.5377582824003</v>
          </cell>
          <cell r="I33">
            <v>14431.7723597518</v>
          </cell>
          <cell r="J33">
            <v>8188.2559831889203</v>
          </cell>
          <cell r="K33">
            <v>32546.850591158101</v>
          </cell>
          <cell r="L33">
            <v>1611.42123920929</v>
          </cell>
          <cell r="M33">
            <v>10865.670904443001</v>
          </cell>
          <cell r="N33">
            <v>84406.391967124699</v>
          </cell>
          <cell r="O33">
            <v>4598.0050346285198</v>
          </cell>
          <cell r="P33">
            <v>50593.268985743496</v>
          </cell>
          <cell r="Q33">
            <v>23163.028808608698</v>
          </cell>
          <cell r="R33">
            <v>8527.02754596454</v>
          </cell>
          <cell r="S33">
            <v>20266.048624352901</v>
          </cell>
        </row>
        <row r="34">
          <cell r="A34">
            <v>20062</v>
          </cell>
          <cell r="B34">
            <v>4366.4732939359901</v>
          </cell>
          <cell r="C34">
            <v>60625.505341567296</v>
          </cell>
          <cell r="D34">
            <v>13281.460341648599</v>
          </cell>
          <cell r="E34">
            <v>6161.1187600912108</v>
          </cell>
          <cell r="F34">
            <v>10399.4747791386</v>
          </cell>
          <cell r="G34">
            <v>2521.7895569359298</v>
          </cell>
          <cell r="H34">
            <v>3454.7230411799001</v>
          </cell>
          <cell r="I34">
            <v>14651.498857933901</v>
          </cell>
          <cell r="J34">
            <v>8207.72128893636</v>
          </cell>
          <cell r="K34">
            <v>34114.627142300596</v>
          </cell>
          <cell r="L34">
            <v>1948.36195395749</v>
          </cell>
          <cell r="M34">
            <v>12267.414852261101</v>
          </cell>
          <cell r="N34">
            <v>91161.862933004595</v>
          </cell>
          <cell r="O34">
            <v>4979.1678150651105</v>
          </cell>
          <cell r="P34">
            <v>55509.547790214201</v>
          </cell>
          <cell r="Q34">
            <v>24899.243558582599</v>
          </cell>
          <cell r="R34">
            <v>9511.5478914854702</v>
          </cell>
          <cell r="S34">
            <v>21780.7330180678</v>
          </cell>
        </row>
        <row r="35">
          <cell r="A35">
            <v>20063</v>
          </cell>
          <cell r="B35">
            <v>4998.6925180594098</v>
          </cell>
          <cell r="C35">
            <v>56361.636871479597</v>
          </cell>
          <cell r="D35">
            <v>14184.2771468417</v>
          </cell>
          <cell r="E35">
            <v>5585.3029224749207</v>
          </cell>
          <cell r="F35">
            <v>10665.559362120101</v>
          </cell>
          <cell r="G35">
            <v>2575.6313181574301</v>
          </cell>
          <cell r="H35">
            <v>2973.1778044785701</v>
          </cell>
          <cell r="I35">
            <v>14942.082044892099</v>
          </cell>
          <cell r="J35">
            <v>8651.8101769883906</v>
          </cell>
          <cell r="K35">
            <v>33187.2983664243</v>
          </cell>
          <cell r="L35">
            <v>2117.1203261348901</v>
          </cell>
          <cell r="M35">
            <v>11295.212247891199</v>
          </cell>
          <cell r="N35">
            <v>91573.329409172802</v>
          </cell>
          <cell r="O35">
            <v>4939.8945348303096</v>
          </cell>
          <cell r="P35">
            <v>52823.527304709802</v>
          </cell>
          <cell r="Q35">
            <v>25455.658485402699</v>
          </cell>
          <cell r="R35">
            <v>10330.1915904339</v>
          </cell>
          <cell r="S35">
            <v>22803.672558359402</v>
          </cell>
        </row>
        <row r="36">
          <cell r="A36">
            <v>20064</v>
          </cell>
          <cell r="B36">
            <v>5456.5448018899206</v>
          </cell>
          <cell r="C36">
            <v>57861.416465287301</v>
          </cell>
          <cell r="D36">
            <v>14781.860337345401</v>
          </cell>
          <cell r="E36">
            <v>6084.6578803093998</v>
          </cell>
          <cell r="F36">
            <v>11343.0091679211</v>
          </cell>
          <cell r="G36">
            <v>2552.3162490073801</v>
          </cell>
          <cell r="H36">
            <v>3237.9296649407802</v>
          </cell>
          <cell r="I36">
            <v>15250.8831373827</v>
          </cell>
          <cell r="J36">
            <v>8466.7638940400193</v>
          </cell>
          <cell r="K36">
            <v>34149.168368805003</v>
          </cell>
          <cell r="L36">
            <v>2143.4903166089998</v>
          </cell>
          <cell r="M36">
            <v>11244.2769710383</v>
          </cell>
          <cell r="N36">
            <v>99861.227145143595</v>
          </cell>
          <cell r="O36">
            <v>5153.9880581938496</v>
          </cell>
          <cell r="P36">
            <v>56716.437898281802</v>
          </cell>
          <cell r="Q36">
            <v>26490.6075587655</v>
          </cell>
          <cell r="R36">
            <v>10896.323779685301</v>
          </cell>
          <cell r="S36">
            <v>24439.635399151699</v>
          </cell>
        </row>
        <row r="37">
          <cell r="A37">
            <v>20071</v>
          </cell>
          <cell r="B37">
            <v>5588.6481840669703</v>
          </cell>
          <cell r="C37">
            <v>58323.189871055802</v>
          </cell>
          <cell r="D37">
            <v>14631.512477630698</v>
          </cell>
          <cell r="E37">
            <v>6869.6065844089198</v>
          </cell>
          <cell r="F37">
            <v>12038.044213052499</v>
          </cell>
          <cell r="G37">
            <v>2694.58203503923</v>
          </cell>
          <cell r="H37">
            <v>3528.8403696307701</v>
          </cell>
          <cell r="I37">
            <v>15600.1740433788</v>
          </cell>
          <cell r="J37">
            <v>8565.07739177849</v>
          </cell>
          <cell r="K37">
            <v>32212.965682196602</v>
          </cell>
          <cell r="L37">
            <v>1879.0290771861899</v>
          </cell>
          <cell r="M37">
            <v>13016.4584626665</v>
          </cell>
          <cell r="N37">
            <v>97356.330574574487</v>
          </cell>
          <cell r="O37">
            <v>5192.4480924776399</v>
          </cell>
          <cell r="P37">
            <v>62045.8095094499</v>
          </cell>
          <cell r="Q37">
            <v>25334.340492123902</v>
          </cell>
          <cell r="R37">
            <v>9863.9677908291887</v>
          </cell>
          <cell r="S37">
            <v>23897.307699738099</v>
          </cell>
        </row>
        <row r="38">
          <cell r="A38">
            <v>20072</v>
          </cell>
          <cell r="B38">
            <v>5524.6240423046302</v>
          </cell>
          <cell r="C38">
            <v>63986.3917296281</v>
          </cell>
          <cell r="D38">
            <v>15717.674709779199</v>
          </cell>
          <cell r="E38">
            <v>6724.02366680469</v>
          </cell>
          <cell r="F38">
            <v>12426.150185914101</v>
          </cell>
          <cell r="G38">
            <v>3038.0251494243103</v>
          </cell>
          <cell r="H38">
            <v>3530.18927149814</v>
          </cell>
          <cell r="I38">
            <v>15697.551272176701</v>
          </cell>
          <cell r="J38">
            <v>9116.6263108867206</v>
          </cell>
          <cell r="K38">
            <v>34458.413677983706</v>
          </cell>
          <cell r="L38">
            <v>2132.68671496565</v>
          </cell>
          <cell r="M38">
            <v>13541.379896734199</v>
          </cell>
          <cell r="N38">
            <v>103335.074174343</v>
          </cell>
          <cell r="O38">
            <v>5308.2013898433506</v>
          </cell>
          <cell r="P38">
            <v>62245.923879564602</v>
          </cell>
          <cell r="Q38">
            <v>27400.372417780702</v>
          </cell>
          <cell r="R38">
            <v>10840.734059513201</v>
          </cell>
          <cell r="S38">
            <v>25551.214526639302</v>
          </cell>
        </row>
        <row r="39">
          <cell r="A39">
            <v>20073</v>
          </cell>
          <cell r="B39">
            <v>6338.8039159571699</v>
          </cell>
          <cell r="C39">
            <v>61435.818989164494</v>
          </cell>
          <cell r="D39">
            <v>15895.970448165199</v>
          </cell>
          <cell r="E39">
            <v>6531.9211034473401</v>
          </cell>
          <cell r="F39">
            <v>12637.707530227699</v>
          </cell>
          <cell r="G39">
            <v>4813.0020766627395</v>
          </cell>
          <cell r="H39">
            <v>3375.6403254849001</v>
          </cell>
          <cell r="I39">
            <v>15313.4911039939</v>
          </cell>
          <cell r="J39">
            <v>8655.7168097146096</v>
          </cell>
          <cell r="K39">
            <v>34911.037804755702</v>
          </cell>
          <cell r="L39">
            <v>2409.2864949053996</v>
          </cell>
          <cell r="M39">
            <v>11951.2937401771</v>
          </cell>
          <cell r="N39">
            <v>107515.350733974</v>
          </cell>
          <cell r="O39">
            <v>5571.6127941332907</v>
          </cell>
          <cell r="P39">
            <v>60401.672452042701</v>
          </cell>
          <cell r="Q39">
            <v>27432.486341038399</v>
          </cell>
          <cell r="R39">
            <v>12498.9200421841</v>
          </cell>
          <cell r="S39">
            <v>27482.0216826264</v>
          </cell>
        </row>
        <row r="40">
          <cell r="A40">
            <v>20074</v>
          </cell>
          <cell r="B40">
            <v>6851.4164744595</v>
          </cell>
          <cell r="C40">
            <v>66073.973816311991</v>
          </cell>
          <cell r="D40">
            <v>18067.837135043901</v>
          </cell>
          <cell r="E40">
            <v>7091.9646082461704</v>
          </cell>
          <cell r="F40">
            <v>13010.6095466402</v>
          </cell>
          <cell r="G40">
            <v>4501.9903753514</v>
          </cell>
          <cell r="H40">
            <v>3935.1912777924699</v>
          </cell>
          <cell r="I40">
            <v>16186.731848990999</v>
          </cell>
          <cell r="J40">
            <v>9526.1709921042893</v>
          </cell>
          <cell r="K40">
            <v>34584.153298588993</v>
          </cell>
          <cell r="L40">
            <v>3860.0426872211201</v>
          </cell>
          <cell r="M40">
            <v>12591.024496808001</v>
          </cell>
          <cell r="N40">
            <v>115551.886203292</v>
          </cell>
          <cell r="O40">
            <v>6426.2268678783794</v>
          </cell>
          <cell r="P40">
            <v>64174.272778607396</v>
          </cell>
          <cell r="Q40">
            <v>29263.277715159402</v>
          </cell>
          <cell r="R40">
            <v>15562.321641062999</v>
          </cell>
          <cell r="S40">
            <v>30763.358000244098</v>
          </cell>
        </row>
        <row r="41">
          <cell r="A41">
            <v>20081</v>
          </cell>
          <cell r="B41">
            <v>6936.4276777422101</v>
          </cell>
          <cell r="C41">
            <v>65029.346802082495</v>
          </cell>
          <cell r="D41">
            <v>17953.447621951698</v>
          </cell>
          <cell r="E41">
            <v>7141.3688970169696</v>
          </cell>
          <cell r="F41">
            <v>13519.057536225901</v>
          </cell>
          <cell r="G41">
            <v>3762.6818518195901</v>
          </cell>
          <cell r="H41">
            <v>3924.5085023245902</v>
          </cell>
          <cell r="I41">
            <v>16559.874351390499</v>
          </cell>
          <cell r="J41">
            <v>9369.42396403987</v>
          </cell>
          <cell r="K41">
            <v>35819.854341121594</v>
          </cell>
          <cell r="L41">
            <v>2552.55511057278</v>
          </cell>
          <cell r="M41">
            <v>14421.0973451719</v>
          </cell>
          <cell r="N41">
            <v>122819.991152362</v>
          </cell>
          <cell r="O41">
            <v>6133.4086642765797</v>
          </cell>
          <cell r="P41">
            <v>69315.476301768605</v>
          </cell>
          <cell r="Q41">
            <v>29429.3575108287</v>
          </cell>
          <cell r="R41">
            <v>13706.024982148199</v>
          </cell>
          <cell r="S41">
            <v>31453.6101094191</v>
          </cell>
        </row>
        <row r="42">
          <cell r="A42">
            <v>20082</v>
          </cell>
          <cell r="B42">
            <v>7908.0877163846899</v>
          </cell>
          <cell r="C42">
            <v>71896.511965949598</v>
          </cell>
          <cell r="D42">
            <v>18579.1501465929</v>
          </cell>
          <cell r="E42">
            <v>7936.7243696701607</v>
          </cell>
          <cell r="F42">
            <v>14736.333585853501</v>
          </cell>
          <cell r="G42">
            <v>4423.2397414283796</v>
          </cell>
          <cell r="H42">
            <v>4531.4585916231399</v>
          </cell>
          <cell r="I42">
            <v>17778.097860606202</v>
          </cell>
          <cell r="J42">
            <v>10156.103444862101</v>
          </cell>
          <cell r="K42">
            <v>38273.857478259801</v>
          </cell>
          <cell r="L42">
            <v>2754.12603328161</v>
          </cell>
          <cell r="M42">
            <v>15205.0218426868</v>
          </cell>
          <cell r="N42">
            <v>131159.45802531901</v>
          </cell>
          <cell r="O42">
            <v>6639.6842485525704</v>
          </cell>
          <cell r="P42">
            <v>73832.0410166152</v>
          </cell>
          <cell r="Q42">
            <v>31612.167096045501</v>
          </cell>
          <cell r="R42">
            <v>15235.3570995765</v>
          </cell>
          <cell r="S42">
            <v>35862.747202059996</v>
          </cell>
        </row>
        <row r="43">
          <cell r="A43">
            <v>20083</v>
          </cell>
          <cell r="B43">
            <v>9605.5138998600905</v>
          </cell>
          <cell r="C43">
            <v>66986.010902274502</v>
          </cell>
          <cell r="D43">
            <v>18133.944787717497</v>
          </cell>
          <cell r="E43">
            <v>7354.77996846921</v>
          </cell>
          <cell r="F43">
            <v>13910.1310652217</v>
          </cell>
          <cell r="G43">
            <v>5776.0930179664801</v>
          </cell>
          <cell r="H43">
            <v>3828.8302687687401</v>
          </cell>
          <cell r="I43">
            <v>17538.128593251702</v>
          </cell>
          <cell r="J43">
            <v>9632.8363833063595</v>
          </cell>
          <cell r="K43">
            <v>40466.067697794293</v>
          </cell>
          <cell r="L43">
            <v>3147.1456607299601</v>
          </cell>
          <cell r="M43">
            <v>13460.2177364831</v>
          </cell>
          <cell r="N43">
            <v>132867.456315597</v>
          </cell>
          <cell r="O43">
            <v>6876.5743099893198</v>
          </cell>
          <cell r="P43">
            <v>69829.34445186051</v>
          </cell>
          <cell r="Q43">
            <v>29843.4075776594</v>
          </cell>
          <cell r="R43">
            <v>17476.236781403899</v>
          </cell>
          <cell r="S43">
            <v>38290.959285086799</v>
          </cell>
        </row>
        <row r="44">
          <cell r="A44">
            <v>20084</v>
          </cell>
          <cell r="B44">
            <v>7984.7654104549802</v>
          </cell>
          <cell r="C44">
            <v>58369.805023015797</v>
          </cell>
          <cell r="D44">
            <v>16679.955376639602</v>
          </cell>
          <cell r="E44">
            <v>7247.7038473627008</v>
          </cell>
          <cell r="F44">
            <v>13155.033123455099</v>
          </cell>
          <cell r="G44">
            <v>3882.3582426330299</v>
          </cell>
          <cell r="H44">
            <v>3469.5576076080797</v>
          </cell>
          <cell r="I44">
            <v>15253.6098944272</v>
          </cell>
          <cell r="J44">
            <v>7581.8393020416006</v>
          </cell>
          <cell r="K44">
            <v>37050.314415970803</v>
          </cell>
          <cell r="L44">
            <v>4122.3761933219103</v>
          </cell>
          <cell r="M44">
            <v>11780.9147410475</v>
          </cell>
          <cell r="N44">
            <v>114361.613219333</v>
          </cell>
          <cell r="O44">
            <v>5870.0156819596205</v>
          </cell>
          <cell r="P44">
            <v>64159.775978631107</v>
          </cell>
          <cell r="Q44">
            <v>23404.571183432203</v>
          </cell>
          <cell r="R44">
            <v>18974.733258390999</v>
          </cell>
          <cell r="S44">
            <v>32566.277398361599</v>
          </cell>
        </row>
        <row r="45">
          <cell r="A45">
            <v>20091</v>
          </cell>
          <cell r="B45">
            <v>5925.4499330029294</v>
          </cell>
          <cell r="C45">
            <v>47330.659093733499</v>
          </cell>
          <cell r="D45">
            <v>14585.773948707299</v>
          </cell>
          <cell r="E45">
            <v>7082.3117507622101</v>
          </cell>
          <cell r="F45">
            <v>11275.970958584801</v>
          </cell>
          <cell r="G45">
            <v>3319.42743827501</v>
          </cell>
          <cell r="H45">
            <v>2982.4819086870698</v>
          </cell>
          <cell r="I45">
            <v>13254.904480285801</v>
          </cell>
          <cell r="J45">
            <v>5891.88553144055</v>
          </cell>
          <cell r="K45">
            <v>29122.783021048101</v>
          </cell>
          <cell r="L45">
            <v>2775.4546043773698</v>
          </cell>
          <cell r="M45">
            <v>11904.639307799102</v>
          </cell>
          <cell r="N45">
            <v>94132.061299829598</v>
          </cell>
          <cell r="O45">
            <v>4756.5225375378996</v>
          </cell>
          <cell r="P45">
            <v>57427.437910987996</v>
          </cell>
          <cell r="Q45">
            <v>19340.432634238099</v>
          </cell>
          <cell r="R45">
            <v>13345.0967576815</v>
          </cell>
          <cell r="S45">
            <v>25764.444336281202</v>
          </cell>
        </row>
        <row r="46">
          <cell r="A46">
            <v>20092</v>
          </cell>
          <cell r="B46">
            <v>5944.4727089748003</v>
          </cell>
          <cell r="C46">
            <v>49268.379212603599</v>
          </cell>
          <cell r="D46">
            <v>16186.083577735701</v>
          </cell>
          <cell r="E46">
            <v>6936.1639023163498</v>
          </cell>
          <cell r="F46">
            <v>10210.854535184</v>
          </cell>
          <cell r="G46">
            <v>4161.5598333668295</v>
          </cell>
          <cell r="H46">
            <v>3183.2326600400202</v>
          </cell>
          <cell r="I46">
            <v>12328.4137113533</v>
          </cell>
          <cell r="J46">
            <v>7176.8950600349399</v>
          </cell>
          <cell r="K46">
            <v>29588.145351968702</v>
          </cell>
          <cell r="L46">
            <v>2588.6622800227601</v>
          </cell>
          <cell r="M46">
            <v>11590.291253121099</v>
          </cell>
          <cell r="N46">
            <v>96070.497989617797</v>
          </cell>
          <cell r="O46">
            <v>4814.2323800766499</v>
          </cell>
          <cell r="P46">
            <v>55663.796461797996</v>
          </cell>
          <cell r="Q46">
            <v>21887.356572565601</v>
          </cell>
          <cell r="R46">
            <v>11730.638138881101</v>
          </cell>
          <cell r="S46">
            <v>25864.195223691502</v>
          </cell>
        </row>
        <row r="47">
          <cell r="A47">
            <v>20093</v>
          </cell>
          <cell r="B47">
            <v>6884.2475153802898</v>
          </cell>
          <cell r="C47">
            <v>52679.339058390506</v>
          </cell>
          <cell r="D47">
            <v>16848.5354819983</v>
          </cell>
          <cell r="E47">
            <v>5945.7808976281003</v>
          </cell>
          <cell r="F47">
            <v>10541.1011868358</v>
          </cell>
          <cell r="G47">
            <v>5001.6223530407397</v>
          </cell>
          <cell r="H47">
            <v>2967.4728765397199</v>
          </cell>
          <cell r="I47">
            <v>12979.404268705401</v>
          </cell>
          <cell r="J47">
            <v>7920.3645483520204</v>
          </cell>
          <cell r="K47">
            <v>33878.429815855903</v>
          </cell>
          <cell r="L47">
            <v>2785.74406074425</v>
          </cell>
          <cell r="M47">
            <v>11384.763279599099</v>
          </cell>
          <cell r="N47">
            <v>97683.648100213104</v>
          </cell>
          <cell r="O47">
            <v>4964.2003682995</v>
          </cell>
          <cell r="P47">
            <v>52993.6267064528</v>
          </cell>
          <cell r="Q47">
            <v>24804.493094466998</v>
          </cell>
          <cell r="R47">
            <v>11488.5491802376</v>
          </cell>
          <cell r="S47">
            <v>27319.777178861303</v>
          </cell>
        </row>
        <row r="48">
          <cell r="A48">
            <v>20094</v>
          </cell>
          <cell r="B48">
            <v>7343.0465596239992</v>
          </cell>
          <cell r="C48">
            <v>56178.533156905403</v>
          </cell>
          <cell r="D48">
            <v>23015.563224352201</v>
          </cell>
          <cell r="E48">
            <v>7024.5151168763396</v>
          </cell>
          <cell r="F48">
            <v>11921.3376099006</v>
          </cell>
          <cell r="G48">
            <v>3997.55543249122</v>
          </cell>
          <cell r="H48">
            <v>3292.3859514764299</v>
          </cell>
          <cell r="I48">
            <v>14380.216333076</v>
          </cell>
          <cell r="J48">
            <v>8706.2844930403808</v>
          </cell>
          <cell r="K48">
            <v>36624.4956996123</v>
          </cell>
          <cell r="L48">
            <v>2953.5816900935797</v>
          </cell>
          <cell r="M48">
            <v>12003.940284945998</v>
          </cell>
          <cell r="N48">
            <v>110571.716143614</v>
          </cell>
          <cell r="O48">
            <v>5526.2220162591893</v>
          </cell>
          <cell r="P48">
            <v>59197.4221018967</v>
          </cell>
          <cell r="Q48">
            <v>27655.6908976825</v>
          </cell>
          <cell r="R48">
            <v>13837.497103698701</v>
          </cell>
          <cell r="S48">
            <v>31215.5284053367</v>
          </cell>
        </row>
        <row r="49">
          <cell r="A49">
            <v>20101</v>
          </cell>
          <cell r="B49">
            <v>7693.3276929514595</v>
          </cell>
          <cell r="C49">
            <v>58216.693980493597</v>
          </cell>
          <cell r="D49">
            <v>21329.980922733899</v>
          </cell>
          <cell r="E49">
            <v>6478.8134494680207</v>
          </cell>
          <cell r="F49">
            <v>11640.441057182399</v>
          </cell>
          <cell r="G49">
            <v>4006.6407878056402</v>
          </cell>
          <cell r="H49">
            <v>3325.0610172006504</v>
          </cell>
          <cell r="I49">
            <v>14853.579491573701</v>
          </cell>
          <cell r="J49">
            <v>9550.4608457922895</v>
          </cell>
          <cell r="K49">
            <v>37462.339762857104</v>
          </cell>
          <cell r="L49">
            <v>2734.4905794977103</v>
          </cell>
          <cell r="M49">
            <v>12677.182266897</v>
          </cell>
          <cell r="N49">
            <v>109964.670353473</v>
          </cell>
          <cell r="O49">
            <v>5774.58198594232</v>
          </cell>
          <cell r="P49">
            <v>58108.159562714107</v>
          </cell>
          <cell r="Q49">
            <v>28889.970367969101</v>
          </cell>
          <cell r="R49">
            <v>12665.4892614207</v>
          </cell>
          <cell r="S49">
            <v>31928.111308525698</v>
          </cell>
        </row>
        <row r="50">
          <cell r="A50">
            <v>20102</v>
          </cell>
          <cell r="B50">
            <v>8681.5878118203509</v>
          </cell>
          <cell r="C50">
            <v>64879.742530399402</v>
          </cell>
          <cell r="D50">
            <v>20349.978555341597</v>
          </cell>
          <cell r="E50">
            <v>6629.2150093412201</v>
          </cell>
          <cell r="F50">
            <v>11692.9086923006</v>
          </cell>
          <cell r="G50">
            <v>5239.8682340850901</v>
          </cell>
          <cell r="H50">
            <v>3709.3230695949301</v>
          </cell>
          <cell r="I50">
            <v>14893.140109542699</v>
          </cell>
          <cell r="J50">
            <v>10027.213107101401</v>
          </cell>
          <cell r="K50">
            <v>40437.957357176696</v>
          </cell>
          <cell r="L50">
            <v>2873.68314931335</v>
          </cell>
          <cell r="M50">
            <v>12024.1205561772</v>
          </cell>
          <cell r="N50">
            <v>116535.965723157</v>
          </cell>
          <cell r="O50">
            <v>6241.5322742619692</v>
          </cell>
          <cell r="P50">
            <v>59564.025246167199</v>
          </cell>
          <cell r="Q50">
            <v>30127.271310301603</v>
          </cell>
          <cell r="R50">
            <v>13810.572509449199</v>
          </cell>
          <cell r="S50">
            <v>34762.974347916897</v>
          </cell>
        </row>
        <row r="51">
          <cell r="A51">
            <v>20103</v>
          </cell>
          <cell r="B51">
            <v>9747.78497214454</v>
          </cell>
          <cell r="C51">
            <v>62942.215494072101</v>
          </cell>
          <cell r="D51">
            <v>21945.718623415101</v>
          </cell>
          <cell r="E51">
            <v>6441.78666964074</v>
          </cell>
          <cell r="F51">
            <v>12037.775867939101</v>
          </cell>
          <cell r="G51">
            <v>5015.3859988427002</v>
          </cell>
          <cell r="H51">
            <v>3516.5686493123399</v>
          </cell>
          <cell r="I51">
            <v>15349.986039421499</v>
          </cell>
          <cell r="J51">
            <v>9853.6321377727108</v>
          </cell>
          <cell r="K51">
            <v>41372.391804764899</v>
          </cell>
          <cell r="L51">
            <v>2831.8601739526403</v>
          </cell>
          <cell r="M51">
            <v>12005.8809975271</v>
          </cell>
          <cell r="N51">
            <v>118384.33323012601</v>
          </cell>
          <cell r="O51">
            <v>5843.9428975795799</v>
          </cell>
          <cell r="P51">
            <v>59210.393211647301</v>
          </cell>
          <cell r="Q51">
            <v>31318.5001488173</v>
          </cell>
          <cell r="R51">
            <v>13376.6782401852</v>
          </cell>
          <cell r="S51">
            <v>35047.7850224129</v>
          </cell>
        </row>
        <row r="52">
          <cell r="A52">
            <v>20104</v>
          </cell>
          <cell r="B52">
            <v>9222.5855996055798</v>
          </cell>
          <cell r="C52">
            <v>64244.109846428197</v>
          </cell>
          <cell r="D52">
            <v>29433.099355955001</v>
          </cell>
          <cell r="E52">
            <v>7809.6032972294506</v>
          </cell>
          <cell r="F52">
            <v>13148.918870912901</v>
          </cell>
          <cell r="G52">
            <v>5070.98315146801</v>
          </cell>
          <cell r="H52">
            <v>3845.1229394391798</v>
          </cell>
          <cell r="I52">
            <v>16346.9915117042</v>
          </cell>
          <cell r="J52">
            <v>10334.983423367999</v>
          </cell>
          <cell r="K52">
            <v>44450.706969369698</v>
          </cell>
          <cell r="L52">
            <v>3020.0998883276402</v>
          </cell>
          <cell r="M52">
            <v>12514.572268616699</v>
          </cell>
          <cell r="N52">
            <v>131477.297773575</v>
          </cell>
          <cell r="O52">
            <v>6408.4361161507795</v>
          </cell>
          <cell r="P52">
            <v>65911.999448455404</v>
          </cell>
          <cell r="Q52">
            <v>32795.875573674901</v>
          </cell>
          <cell r="R52">
            <v>14548.185916795401</v>
          </cell>
          <cell r="S52">
            <v>37601.988807359005</v>
          </cell>
        </row>
        <row r="53">
          <cell r="A53">
            <v>20111</v>
          </cell>
          <cell r="B53">
            <v>9660.9849324033403</v>
          </cell>
          <cell r="C53">
            <v>67193.558555890893</v>
          </cell>
          <cell r="D53">
            <v>26227.224378244999</v>
          </cell>
          <cell r="E53">
            <v>7083.1894848562206</v>
          </cell>
          <cell r="F53">
            <v>12045.1572078955</v>
          </cell>
          <cell r="G53">
            <v>4561.1192699264093</v>
          </cell>
          <cell r="H53">
            <v>3965.92496011207</v>
          </cell>
          <cell r="I53">
            <v>16507.2199745658</v>
          </cell>
          <cell r="J53">
            <v>10582.863520253301</v>
          </cell>
          <cell r="K53">
            <v>46186.917918182902</v>
          </cell>
          <cell r="L53">
            <v>3175.31499765633</v>
          </cell>
          <cell r="M53">
            <v>13452.0662079135</v>
          </cell>
          <cell r="N53">
            <v>135132.96044185001</v>
          </cell>
          <cell r="O53">
            <v>7209.3387366349298</v>
          </cell>
          <cell r="P53">
            <v>65616.071351847102</v>
          </cell>
          <cell r="Q53">
            <v>33457.361072953499</v>
          </cell>
          <cell r="R53">
            <v>14301.280913368098</v>
          </cell>
          <cell r="S53">
            <v>38970.452954384396</v>
          </cell>
        </row>
        <row r="54">
          <cell r="A54">
            <v>20112</v>
          </cell>
          <cell r="B54">
            <v>10611.641476717899</v>
          </cell>
          <cell r="C54">
            <v>73004.557966475302</v>
          </cell>
          <cell r="D54">
            <v>24048.692864981898</v>
          </cell>
          <cell r="E54">
            <v>7545.41392169746</v>
          </cell>
          <cell r="F54">
            <v>12764.2017726698</v>
          </cell>
          <cell r="G54">
            <v>6025.6882456548901</v>
          </cell>
          <cell r="H54">
            <v>4477.0056735285698</v>
          </cell>
          <cell r="I54">
            <v>16667.195019556802</v>
          </cell>
          <cell r="J54">
            <v>11913.790167998801</v>
          </cell>
          <cell r="K54">
            <v>49725.968204158897</v>
          </cell>
          <cell r="L54">
            <v>3388.2246214356096</v>
          </cell>
          <cell r="M54">
            <v>15037.733033325001</v>
          </cell>
          <cell r="N54">
            <v>142137.69054452301</v>
          </cell>
          <cell r="O54">
            <v>7912.5855986102397</v>
          </cell>
          <cell r="P54">
            <v>70789.334249699095</v>
          </cell>
          <cell r="Q54">
            <v>35474.894511878505</v>
          </cell>
          <cell r="R54">
            <v>16071.126964535801</v>
          </cell>
          <cell r="S54">
            <v>42344.518460431202</v>
          </cell>
        </row>
        <row r="55">
          <cell r="A55">
            <v>20113</v>
          </cell>
          <cell r="B55">
            <v>11717.482105229099</v>
          </cell>
          <cell r="C55">
            <v>71550.920369761705</v>
          </cell>
          <cell r="D55">
            <v>25310.976396288399</v>
          </cell>
          <cell r="E55">
            <v>6830.6917280878097</v>
          </cell>
          <cell r="F55">
            <v>12047.783352272101</v>
          </cell>
          <cell r="G55">
            <v>5417.4876472327496</v>
          </cell>
          <cell r="H55">
            <v>3842.06242915244</v>
          </cell>
          <cell r="I55">
            <v>16583.317425323101</v>
          </cell>
          <cell r="J55">
            <v>11353.351105671301</v>
          </cell>
          <cell r="K55">
            <v>50985.113693468498</v>
          </cell>
          <cell r="L55">
            <v>3323.5326672511901</v>
          </cell>
          <cell r="M55">
            <v>14757.092796025101</v>
          </cell>
          <cell r="N55">
            <v>144931.637945125</v>
          </cell>
          <cell r="O55">
            <v>7581.7535260069799</v>
          </cell>
          <cell r="P55">
            <v>68147.049815924503</v>
          </cell>
          <cell r="Q55">
            <v>36708.0848357348</v>
          </cell>
          <cell r="R55">
            <v>16446.588441763201</v>
          </cell>
          <cell r="S55">
            <v>43996.3423907498</v>
          </cell>
        </row>
        <row r="56">
          <cell r="A56">
            <v>20114</v>
          </cell>
          <cell r="B56">
            <v>10905.2464596674</v>
          </cell>
          <cell r="C56">
            <v>70929.284538825799</v>
          </cell>
          <cell r="D56">
            <v>29858.453688890302</v>
          </cell>
          <cell r="E56">
            <v>6960.7679653044597</v>
          </cell>
          <cell r="F56">
            <v>12901.1120938146</v>
          </cell>
          <cell r="G56">
            <v>5651.8652072763398</v>
          </cell>
          <cell r="H56">
            <v>3991.0618412941699</v>
          </cell>
          <cell r="I56">
            <v>17492.974041809801</v>
          </cell>
          <cell r="J56">
            <v>11369.089647790001</v>
          </cell>
          <cell r="K56">
            <v>51724.104249675496</v>
          </cell>
          <cell r="L56">
            <v>4208.9569247848203</v>
          </cell>
          <cell r="M56">
            <v>14102.9521012686</v>
          </cell>
          <cell r="N56">
            <v>147370.30336598199</v>
          </cell>
          <cell r="O56">
            <v>7648.8756792344402</v>
          </cell>
          <cell r="P56">
            <v>69159.256243014897</v>
          </cell>
          <cell r="Q56">
            <v>35755.464671818198</v>
          </cell>
          <cell r="R56">
            <v>18406.3408016168</v>
          </cell>
          <cell r="S56">
            <v>44614.111343076795</v>
          </cell>
        </row>
        <row r="57">
          <cell r="A57">
            <v>20121</v>
          </cell>
          <cell r="B57">
            <v>10168.591273100799</v>
          </cell>
          <cell r="C57">
            <v>72379.063748291199</v>
          </cell>
          <cell r="D57">
            <v>27258.981614519598</v>
          </cell>
          <cell r="E57">
            <v>7650.5413145988505</v>
          </cell>
          <cell r="F57">
            <v>12583.701873325199</v>
          </cell>
          <cell r="G57">
            <v>4676.9379448590498</v>
          </cell>
          <cell r="H57">
            <v>4386.3069085081997</v>
          </cell>
          <cell r="I57">
            <v>17637.9342945883</v>
          </cell>
          <cell r="J57">
            <v>11940.850864280199</v>
          </cell>
          <cell r="K57">
            <v>53067.723073025496</v>
          </cell>
          <cell r="L57">
            <v>4521.9077415252596</v>
          </cell>
          <cell r="M57">
            <v>15496.1541563555</v>
          </cell>
          <cell r="N57">
            <v>144001.207670298</v>
          </cell>
          <cell r="O57">
            <v>7726.7548081793402</v>
          </cell>
          <cell r="P57">
            <v>69804.875427282299</v>
          </cell>
          <cell r="Q57">
            <v>35303.322211317201</v>
          </cell>
          <cell r="R57">
            <v>18155.287646366502</v>
          </cell>
          <cell r="S57">
            <v>43146.695062780796</v>
          </cell>
        </row>
        <row r="58">
          <cell r="A58">
            <v>20122</v>
          </cell>
          <cell r="B58">
            <v>10662.839993899001</v>
          </cell>
          <cell r="C58">
            <v>76635.951066005102</v>
          </cell>
          <cell r="D58">
            <v>26218.507259579401</v>
          </cell>
          <cell r="E58">
            <v>8280.0151691587489</v>
          </cell>
          <cell r="F58">
            <v>12794.423325452</v>
          </cell>
          <cell r="G58">
            <v>5358.0376955548199</v>
          </cell>
          <cell r="H58">
            <v>4360.3831827720096</v>
          </cell>
          <cell r="I58">
            <v>17822.180351032999</v>
          </cell>
          <cell r="J58">
            <v>11293.191223996901</v>
          </cell>
          <cell r="K58">
            <v>53255.185040495904</v>
          </cell>
          <cell r="L58">
            <v>4310.1688970093201</v>
          </cell>
          <cell r="M58">
            <v>13993.2027066632</v>
          </cell>
          <cell r="N58">
            <v>150257.54170720401</v>
          </cell>
          <cell r="O58">
            <v>7596.9865604122297</v>
          </cell>
          <cell r="P58">
            <v>69579.308823655389</v>
          </cell>
          <cell r="Q58">
            <v>36203.523338030602</v>
          </cell>
          <cell r="R58">
            <v>19630.0394082774</v>
          </cell>
          <cell r="S58">
            <v>46117.984105894502</v>
          </cell>
        </row>
        <row r="59">
          <cell r="A59">
            <v>20123</v>
          </cell>
          <cell r="B59">
            <v>11185.415622245198</v>
          </cell>
          <cell r="C59">
            <v>72083.053569607</v>
          </cell>
          <cell r="D59">
            <v>26277.794667377202</v>
          </cell>
          <cell r="E59">
            <v>7652.8553747469905</v>
          </cell>
          <cell r="F59">
            <v>11959.1491077833</v>
          </cell>
          <cell r="G59">
            <v>6130.2990809940793</v>
          </cell>
          <cell r="H59">
            <v>3793.3545518247702</v>
          </cell>
          <cell r="I59">
            <v>18275.751779706297</v>
          </cell>
          <cell r="J59">
            <v>10696.1716905883</v>
          </cell>
          <cell r="K59">
            <v>54373.063110433402</v>
          </cell>
          <cell r="L59">
            <v>4199.141851032</v>
          </cell>
          <cell r="M59">
            <v>13548.8322273583</v>
          </cell>
          <cell r="N59">
            <v>142387.63741013</v>
          </cell>
          <cell r="O59">
            <v>7117.2927386499596</v>
          </cell>
          <cell r="P59">
            <v>64417.626973838895</v>
          </cell>
          <cell r="Q59">
            <v>32360.173612511699</v>
          </cell>
          <cell r="R59">
            <v>20268.049328527999</v>
          </cell>
          <cell r="S59">
            <v>45895.6969547587</v>
          </cell>
        </row>
        <row r="60">
          <cell r="A60">
            <v>20124</v>
          </cell>
          <cell r="B60">
            <v>11560.136413906401</v>
          </cell>
          <cell r="C60">
            <v>72991.841864458213</v>
          </cell>
          <cell r="D60">
            <v>32033.793729302502</v>
          </cell>
          <cell r="E60">
            <v>7673.7753012474495</v>
          </cell>
          <cell r="F60">
            <v>11928.671383669202</v>
          </cell>
          <cell r="G60">
            <v>6110.4243929261402</v>
          </cell>
          <cell r="H60">
            <v>3691.0511827465102</v>
          </cell>
          <cell r="I60">
            <v>17744.245150888601</v>
          </cell>
          <cell r="J60">
            <v>10406.7161653892</v>
          </cell>
          <cell r="K60">
            <v>55730.182285449897</v>
          </cell>
          <cell r="L60">
            <v>4957.5945083889001</v>
          </cell>
          <cell r="M60">
            <v>12974.1720282434</v>
          </cell>
          <cell r="N60">
            <v>150312.828787006</v>
          </cell>
          <cell r="O60">
            <v>7443.2067033473504</v>
          </cell>
          <cell r="P60">
            <v>65595.290395343109</v>
          </cell>
          <cell r="Q60">
            <v>35429.472501264398</v>
          </cell>
          <cell r="R60">
            <v>22711.8507837744</v>
          </cell>
          <cell r="S60">
            <v>48543.530156116205</v>
          </cell>
        </row>
        <row r="61">
          <cell r="A61">
            <v>20131</v>
          </cell>
          <cell r="B61">
            <v>10374.309159832899</v>
          </cell>
          <cell r="C61">
            <v>73072.290073974393</v>
          </cell>
          <cell r="D61">
            <v>28287.929552547601</v>
          </cell>
          <cell r="E61">
            <v>7394.9011107023798</v>
          </cell>
          <cell r="F61">
            <v>12161.2609732362</v>
          </cell>
          <cell r="G61">
            <v>5175.6713639474201</v>
          </cell>
          <cell r="H61">
            <v>4068.88776898175</v>
          </cell>
          <cell r="I61">
            <v>16049.9190141954</v>
          </cell>
          <cell r="J61">
            <v>10879.725003460899</v>
          </cell>
          <cell r="K61">
            <v>53827.174339719</v>
          </cell>
          <cell r="L61">
            <v>4732.5007072491098</v>
          </cell>
          <cell r="M61">
            <v>12603.472990710599</v>
          </cell>
          <cell r="N61">
            <v>148295.78827269399</v>
          </cell>
          <cell r="O61">
            <v>7423.8063197953797</v>
          </cell>
          <cell r="P61">
            <v>64307.744990771796</v>
          </cell>
          <cell r="Q61">
            <v>35638.900560897106</v>
          </cell>
          <cell r="R61">
            <v>22332.034087655702</v>
          </cell>
          <cell r="S61">
            <v>45374.591307134695</v>
          </cell>
        </row>
        <row r="62">
          <cell r="A62">
            <v>20132</v>
          </cell>
          <cell r="B62">
            <v>10593.3968468163</v>
          </cell>
          <cell r="C62">
            <v>78695.568719282004</v>
          </cell>
          <cell r="D62">
            <v>27186.601033963401</v>
          </cell>
          <cell r="E62">
            <v>7994.3544893213193</v>
          </cell>
          <cell r="F62">
            <v>11804.843581359301</v>
          </cell>
          <cell r="G62">
            <v>5995.0187614505503</v>
          </cell>
          <cell r="H62">
            <v>4509.50041010517</v>
          </cell>
          <cell r="I62">
            <v>16799.304049711001</v>
          </cell>
          <cell r="J62">
            <v>10333.480456933799</v>
          </cell>
          <cell r="K62">
            <v>57165.022804255401</v>
          </cell>
          <cell r="L62">
            <v>4966.3197894533196</v>
          </cell>
          <cell r="M62">
            <v>12364.004150856101</v>
          </cell>
          <cell r="N62">
            <v>151563.75310879</v>
          </cell>
          <cell r="O62">
            <v>7145.56215949121</v>
          </cell>
          <cell r="P62">
            <v>67133.040479123403</v>
          </cell>
          <cell r="Q62">
            <v>35087.932015050697</v>
          </cell>
          <cell r="R62">
            <v>20863.104617419602</v>
          </cell>
          <cell r="S62">
            <v>44833.4621363396</v>
          </cell>
        </row>
        <row r="63">
          <cell r="A63">
            <v>20133</v>
          </cell>
          <cell r="B63">
            <v>12338.006946587098</v>
          </cell>
          <cell r="C63">
            <v>74373.042503996709</v>
          </cell>
          <cell r="D63">
            <v>27885.512785023202</v>
          </cell>
          <cell r="E63">
            <v>8110.5676896969007</v>
          </cell>
          <cell r="F63">
            <v>11600.381613749099</v>
          </cell>
          <cell r="G63">
            <v>5642.8801630353</v>
          </cell>
          <cell r="H63">
            <v>4295.3157342687</v>
          </cell>
          <cell r="I63">
            <v>16699.364120832601</v>
          </cell>
          <cell r="J63">
            <v>10440.105815020501</v>
          </cell>
          <cell r="K63">
            <v>56989.171785888197</v>
          </cell>
          <cell r="L63">
            <v>4084.1460518440799</v>
          </cell>
          <cell r="M63">
            <v>11621.7724279049</v>
          </cell>
          <cell r="N63">
            <v>148083.273100961</v>
          </cell>
          <cell r="O63">
            <v>7522.84212193855</v>
          </cell>
          <cell r="P63">
            <v>66445.624673942701</v>
          </cell>
          <cell r="Q63">
            <v>35545.316359335295</v>
          </cell>
          <cell r="R63">
            <v>19300.313838414299</v>
          </cell>
          <cell r="S63">
            <v>48119.110776271897</v>
          </cell>
        </row>
        <row r="64">
          <cell r="A64">
            <v>20134</v>
          </cell>
          <cell r="B64">
            <v>10766.700619322701</v>
          </cell>
          <cell r="C64">
            <v>76907.152937417603</v>
          </cell>
          <cell r="D64">
            <v>39478.058898181902</v>
          </cell>
          <cell r="E64">
            <v>8589.3215237887489</v>
          </cell>
          <cell r="F64">
            <v>12155.980610747101</v>
          </cell>
          <cell r="G64">
            <v>5411.3269315567795</v>
          </cell>
          <cell r="H64">
            <v>4022.4037849810802</v>
          </cell>
          <cell r="I64">
            <v>16962.927768159101</v>
          </cell>
          <cell r="J64">
            <v>11850.653160187499</v>
          </cell>
          <cell r="K64">
            <v>58778.3242632896</v>
          </cell>
          <cell r="L64">
            <v>4987.3976788539694</v>
          </cell>
          <cell r="M64">
            <v>11811.135828538201</v>
          </cell>
          <cell r="N64">
            <v>152003.96592637399</v>
          </cell>
          <cell r="O64">
            <v>7561.4220528246096</v>
          </cell>
          <cell r="P64">
            <v>67767.565184034494</v>
          </cell>
          <cell r="Q64">
            <v>37316.1092968761</v>
          </cell>
          <cell r="R64">
            <v>20597.5777655811</v>
          </cell>
          <cell r="S64">
            <v>46767.042236869602</v>
          </cell>
        </row>
        <row r="65">
          <cell r="A65">
            <v>20141</v>
          </cell>
          <cell r="B65">
            <v>10734.4752781967</v>
          </cell>
          <cell r="C65">
            <v>73350.4007833371</v>
          </cell>
          <cell r="D65">
            <v>31269.925220926998</v>
          </cell>
          <cell r="E65">
            <v>7582.0363886163104</v>
          </cell>
          <cell r="F65">
            <v>12954.076923408002</v>
          </cell>
          <cell r="G65">
            <v>4743.3188528951705</v>
          </cell>
          <cell r="H65">
            <v>4469.2336704641402</v>
          </cell>
          <cell r="I65">
            <v>17168.982102271701</v>
          </cell>
          <cell r="J65">
            <v>11744.0806506545</v>
          </cell>
          <cell r="K65">
            <v>57474.215355706401</v>
          </cell>
          <cell r="L65">
            <v>4042.3078192234302</v>
          </cell>
          <cell r="M65">
            <v>12180.322769120899</v>
          </cell>
          <cell r="N65">
            <v>148273.83966962798</v>
          </cell>
          <cell r="O65">
            <v>7900.3518658182402</v>
          </cell>
          <cell r="P65">
            <v>67774.338867735292</v>
          </cell>
          <cell r="Q65">
            <v>37144.261787898802</v>
          </cell>
          <cell r="R65">
            <v>17975.266819383498</v>
          </cell>
          <cell r="S65">
            <v>44843.9337248023</v>
          </cell>
        </row>
        <row r="66">
          <cell r="A66">
            <v>20142</v>
          </cell>
          <cell r="B66">
            <v>10536.650720460899</v>
          </cell>
          <cell r="C66">
            <v>81835.690643071794</v>
          </cell>
          <cell r="D66">
            <v>27896.236161744098</v>
          </cell>
          <cell r="E66">
            <v>8508.7047967926701</v>
          </cell>
          <cell r="F66">
            <v>12638.041372591901</v>
          </cell>
          <cell r="G66">
            <v>5107.7766831528597</v>
          </cell>
          <cell r="H66">
            <v>4371.6665885904104</v>
          </cell>
          <cell r="I66">
            <v>16660.055213348402</v>
          </cell>
          <cell r="J66">
            <v>11784.716420753799</v>
          </cell>
          <cell r="K66">
            <v>61056.2914327334</v>
          </cell>
          <cell r="L66">
            <v>4776.0424931784801</v>
          </cell>
          <cell r="M66">
            <v>14058.736654881901</v>
          </cell>
          <cell r="N66">
            <v>155005.09053725601</v>
          </cell>
          <cell r="O66">
            <v>8041.5707645077</v>
          </cell>
          <cell r="P66">
            <v>73060.856617009005</v>
          </cell>
          <cell r="Q66">
            <v>36424.956183713301</v>
          </cell>
          <cell r="R66">
            <v>20924.937141465001</v>
          </cell>
          <cell r="S66">
            <v>46554.5232720231</v>
          </cell>
        </row>
        <row r="67">
          <cell r="A67">
            <v>20143</v>
          </cell>
          <cell r="B67">
            <v>10913.365378264602</v>
          </cell>
          <cell r="C67">
            <v>79550.109039423405</v>
          </cell>
          <cell r="D67">
            <v>28552.439808526797</v>
          </cell>
          <cell r="E67">
            <v>7729.2168561270601</v>
          </cell>
          <cell r="F67">
            <v>12335.6884237176</v>
          </cell>
          <cell r="G67">
            <v>5776.2991105165702</v>
          </cell>
          <cell r="H67">
            <v>4152.3966399872297</v>
          </cell>
          <cell r="I67">
            <v>17506.945469930302</v>
          </cell>
          <cell r="J67">
            <v>11437.7777106593</v>
          </cell>
          <cell r="K67">
            <v>61257.5434578981</v>
          </cell>
          <cell r="L67">
            <v>4072.4230743694302</v>
          </cell>
          <cell r="M67">
            <v>14581.4548915654</v>
          </cell>
          <cell r="N67">
            <v>149806.71650581501</v>
          </cell>
          <cell r="O67">
            <v>7684.4403180417503</v>
          </cell>
          <cell r="P67">
            <v>70002.532817308587</v>
          </cell>
          <cell r="Q67">
            <v>35354.915972233801</v>
          </cell>
          <cell r="R67">
            <v>20683.163385034</v>
          </cell>
          <cell r="S67">
            <v>47548.844493124197</v>
          </cell>
        </row>
        <row r="68">
          <cell r="A68">
            <v>20144</v>
          </cell>
          <cell r="B68">
            <v>10217.201039581301</v>
          </cell>
          <cell r="C68">
            <v>78390.433938304792</v>
          </cell>
          <cell r="D68">
            <v>37360.912086427001</v>
          </cell>
          <cell r="E68">
            <v>7750.5304048023099</v>
          </cell>
          <cell r="F68">
            <v>11794.4049713688</v>
          </cell>
          <cell r="G68">
            <v>6915.8846515506093</v>
          </cell>
          <cell r="H68">
            <v>4146.94662560095</v>
          </cell>
          <cell r="I68">
            <v>16808.105309152601</v>
          </cell>
          <cell r="J68">
            <v>11194.161436584101</v>
          </cell>
          <cell r="K68">
            <v>60977.516755305704</v>
          </cell>
          <cell r="L68">
            <v>4946.9360320258702</v>
          </cell>
          <cell r="M68">
            <v>13753.2305241455</v>
          </cell>
          <cell r="N68">
            <v>153077.198113789</v>
          </cell>
          <cell r="O68">
            <v>7701.9923466784894</v>
          </cell>
          <cell r="P68">
            <v>68864.542955027297</v>
          </cell>
          <cell r="Q68">
            <v>36914.056078597801</v>
          </cell>
          <cell r="R68">
            <v>22118.391848071398</v>
          </cell>
          <cell r="S68">
            <v>46473.243519863798</v>
          </cell>
        </row>
        <row r="69">
          <cell r="A69">
            <v>20151</v>
          </cell>
        </row>
        <row r="70">
          <cell r="A70">
            <v>20152</v>
          </cell>
        </row>
        <row r="71">
          <cell r="A71">
            <v>20153</v>
          </cell>
        </row>
        <row r="72">
          <cell r="A72">
            <v>20154</v>
          </cell>
        </row>
        <row r="76">
          <cell r="A76" t="str">
            <v>20133 YTD</v>
          </cell>
          <cell r="B76">
            <v>33305.712953236296</v>
          </cell>
          <cell r="C76">
            <v>226140.90129725309</v>
          </cell>
          <cell r="D76">
            <v>83360.043371534208</v>
          </cell>
          <cell r="E76">
            <v>23499.8232897206</v>
          </cell>
          <cell r="F76">
            <v>35566.4861683446</v>
          </cell>
          <cell r="G76">
            <v>16813.570288433271</v>
          </cell>
          <cell r="H76">
            <v>12873.703913355621</v>
          </cell>
          <cell r="I76">
            <v>49548.587184739001</v>
          </cell>
          <cell r="J76">
            <v>31653.311275415195</v>
          </cell>
          <cell r="K76">
            <v>167981.3689298626</v>
          </cell>
          <cell r="L76">
            <v>13782.966548546508</v>
          </cell>
          <cell r="M76">
            <v>36589.249569471598</v>
          </cell>
          <cell r="N76">
            <v>447942.81448244501</v>
          </cell>
          <cell r="O76">
            <v>22092.210601225139</v>
          </cell>
          <cell r="P76">
            <v>197886.41014383791</v>
          </cell>
          <cell r="Q76">
            <v>106272.1489352831</v>
          </cell>
          <cell r="R76">
            <v>62495.452543489606</v>
          </cell>
          <cell r="S76">
            <v>138327.16421974619</v>
          </cell>
        </row>
        <row r="77">
          <cell r="A77" t="str">
            <v>20143 YTD</v>
          </cell>
          <cell r="B77">
            <v>32183.477414208799</v>
          </cell>
          <cell r="C77">
            <v>234734.9104559464</v>
          </cell>
          <cell r="D77">
            <v>87715.435060884687</v>
          </cell>
          <cell r="E77">
            <v>23816.916920867239</v>
          </cell>
          <cell r="F77">
            <v>37922.425052459999</v>
          </cell>
          <cell r="G77">
            <v>15625.799681086071</v>
          </cell>
          <cell r="H77">
            <v>12991.94334941673</v>
          </cell>
          <cell r="I77">
            <v>51328.6660900032</v>
          </cell>
          <cell r="J77">
            <v>34959.847872903301</v>
          </cell>
          <cell r="K77">
            <v>179788.40537993712</v>
          </cell>
          <cell r="L77">
            <v>12895.55976326101</v>
          </cell>
          <cell r="M77">
            <v>40840.1849339162</v>
          </cell>
          <cell r="N77">
            <v>452996.17759091605</v>
          </cell>
          <cell r="O77">
            <v>23626.20206237676</v>
          </cell>
          <cell r="P77">
            <v>210840.12508892498</v>
          </cell>
          <cell r="Q77">
            <v>108895.4066513998</v>
          </cell>
          <cell r="R77">
            <v>59602.985878308602</v>
          </cell>
          <cell r="S77">
            <v>138938.74536250299</v>
          </cell>
        </row>
        <row r="78">
          <cell r="A78" t="str">
            <v>$ Chg</v>
          </cell>
          <cell r="B78">
            <v>-1122.235539027497</v>
          </cell>
          <cell r="C78">
            <v>8594.0091586933122</v>
          </cell>
          <cell r="D78">
            <v>4355.3916893504793</v>
          </cell>
          <cell r="E78">
            <v>317.09363114663938</v>
          </cell>
          <cell r="F78">
            <v>2355.9388841153996</v>
          </cell>
          <cell r="G78">
            <v>-1187.7706073472</v>
          </cell>
          <cell r="H78">
            <v>118.23943606110879</v>
          </cell>
          <cell r="I78">
            <v>1780.0789052641994</v>
          </cell>
          <cell r="J78">
            <v>3306.5365974881061</v>
          </cell>
          <cell r="K78">
            <v>11807.03645007452</v>
          </cell>
          <cell r="L78">
            <v>-887.4067852854987</v>
          </cell>
          <cell r="M78">
            <v>4250.9353644446019</v>
          </cell>
          <cell r="N78">
            <v>5053.363108471036</v>
          </cell>
          <cell r="O78">
            <v>1533.9914611516215</v>
          </cell>
          <cell r="P78">
            <v>12953.714945087064</v>
          </cell>
          <cell r="Q78">
            <v>2623.2577161166992</v>
          </cell>
          <cell r="R78">
            <v>-2892.4666651810039</v>
          </cell>
          <cell r="S78">
            <v>611.58114275679691</v>
          </cell>
        </row>
        <row r="79">
          <cell r="A79" t="str">
            <v>% Chg</v>
          </cell>
          <cell r="B79">
            <v>-3.3694986220628255E-2</v>
          </cell>
          <cell r="C79">
            <v>3.8002896023646926E-2</v>
          </cell>
          <cell r="D79">
            <v>5.2247953734123879E-2</v>
          </cell>
          <cell r="E79">
            <v>1.3493447471383495E-2</v>
          </cell>
          <cell r="F79">
            <v>6.6240417255845382E-2</v>
          </cell>
          <cell r="G79">
            <v>-7.0643568675257215E-2</v>
          </cell>
          <cell r="H79">
            <v>9.1845701017283111E-3</v>
          </cell>
          <cell r="I79">
            <v>3.5925926578436629E-2</v>
          </cell>
          <cell r="J79">
            <v>0.10446100152739025</v>
          </cell>
          <cell r="K79">
            <v>7.0287773729265909E-2</v>
          </cell>
          <cell r="L79">
            <v>-6.4384309586754437E-2</v>
          </cell>
          <cell r="M79">
            <v>0.11617990022925719</v>
          </cell>
          <cell r="N79">
            <v>1.128126837866506E-2</v>
          </cell>
          <cell r="O79">
            <v>6.9435851795951686E-2</v>
          </cell>
          <cell r="P79">
            <v>6.5460356452327284E-2</v>
          </cell>
          <cell r="Q79">
            <v>2.4684338675735194E-2</v>
          </cell>
          <cell r="R79">
            <v>-4.628283414970364E-2</v>
          </cell>
          <cell r="S79">
            <v>4.4212656726284119E-3</v>
          </cell>
        </row>
        <row r="80">
          <cell r="N80">
            <v>1179058.5392723575</v>
          </cell>
        </row>
        <row r="81">
          <cell r="N81">
            <v>1217799.7495658067</v>
          </cell>
        </row>
        <row r="82">
          <cell r="N82">
            <v>38741.210293449229</v>
          </cell>
        </row>
        <row r="83">
          <cell r="N83">
            <v>3.2857749639265514E-2</v>
          </cell>
        </row>
        <row r="500">
          <cell r="A500" t="str">
            <v>x</v>
          </cell>
        </row>
      </sheetData>
      <sheetData sheetId="13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0.91038156505038936</v>
          </cell>
          <cell r="C5">
            <v>1.0031233166215607</v>
          </cell>
          <cell r="D5">
            <v>0.93491273628955707</v>
          </cell>
          <cell r="E5">
            <v>1.0644965041431593</v>
          </cell>
          <cell r="F5">
            <v>1.0350995144154926</v>
          </cell>
          <cell r="G5">
            <v>0.97635797906190647</v>
          </cell>
          <cell r="H5">
            <v>1.0190168578398036</v>
          </cell>
          <cell r="I5">
            <v>1.0141147158791863</v>
          </cell>
          <cell r="J5">
            <v>0.97483319394516732</v>
          </cell>
          <cell r="K5">
            <v>0.97262404056724971</v>
          </cell>
          <cell r="L5">
            <v>0.96876019274943959</v>
          </cell>
          <cell r="M5">
            <v>1.0371828622917607</v>
          </cell>
          <cell r="N5">
            <v>0.98437997538800481</v>
          </cell>
          <cell r="O5">
            <v>0.98730467812728662</v>
          </cell>
          <cell r="P5">
            <v>1.0322058882041021</v>
          </cell>
          <cell r="Q5">
            <v>0.97259212079471358</v>
          </cell>
          <cell r="R5">
            <v>0.95714224264811054</v>
          </cell>
          <cell r="S5">
            <v>0.95364174054406703</v>
          </cell>
        </row>
        <row r="6">
          <cell r="A6">
            <v>19992</v>
          </cell>
          <cell r="B6">
            <v>0.97830850250935475</v>
          </cell>
          <cell r="C6">
            <v>1.0459451077632151</v>
          </cell>
          <cell r="D6">
            <v>0.98383881156694242</v>
          </cell>
          <cell r="E6">
            <v>1.0101751341437228</v>
          </cell>
          <cell r="F6">
            <v>0.99742533045266113</v>
          </cell>
          <cell r="G6">
            <v>0.97396607473260444</v>
          </cell>
          <cell r="H6">
            <v>1.0081846804160148</v>
          </cell>
          <cell r="I6">
            <v>0.98953248227557555</v>
          </cell>
          <cell r="J6">
            <v>1.0373619276563315</v>
          </cell>
          <cell r="K6">
            <v>0.98226513680922778</v>
          </cell>
          <cell r="L6">
            <v>1.0071394922983046</v>
          </cell>
          <cell r="M6">
            <v>1.0314744335277122</v>
          </cell>
          <cell r="N6">
            <v>1.0026422614132151</v>
          </cell>
          <cell r="O6">
            <v>1.020526955321537</v>
          </cell>
          <cell r="P6">
            <v>1.0155889326551126</v>
          </cell>
          <cell r="Q6">
            <v>0.9981246217755031</v>
          </cell>
          <cell r="R6">
            <v>0.98472641085627022</v>
          </cell>
          <cell r="S6">
            <v>1.0025766560063423</v>
          </cell>
        </row>
        <row r="7">
          <cell r="A7">
            <v>19993</v>
          </cell>
          <cell r="B7">
            <v>1.02761851936983</v>
          </cell>
          <cell r="C7">
            <v>0.94771003023174305</v>
          </cell>
          <cell r="D7">
            <v>0.98890902743149667</v>
          </cell>
          <cell r="E7">
            <v>0.88879153735810135</v>
          </cell>
          <cell r="F7">
            <v>0.93754379436257551</v>
          </cell>
          <cell r="G7">
            <v>1.0327755600786186</v>
          </cell>
          <cell r="H7">
            <v>0.90540333152319907</v>
          </cell>
          <cell r="I7">
            <v>0.98084039652354638</v>
          </cell>
          <cell r="J7">
            <v>0.9799896525648164</v>
          </cell>
          <cell r="K7">
            <v>1.0053774586139979</v>
          </cell>
          <cell r="L7">
            <v>0.91396608383534939</v>
          </cell>
          <cell r="M7">
            <v>0.94511945086361704</v>
          </cell>
          <cell r="N7">
            <v>0.97518368984990189</v>
          </cell>
          <cell r="O7">
            <v>0.9836759600320627</v>
          </cell>
          <cell r="P7">
            <v>0.92910538956752531</v>
          </cell>
          <cell r="Q7">
            <v>1.003584369689644</v>
          </cell>
          <cell r="R7">
            <v>0.99708143100308921</v>
          </cell>
          <cell r="S7">
            <v>1.003904102082819</v>
          </cell>
        </row>
        <row r="8">
          <cell r="A8">
            <v>19994</v>
          </cell>
          <cell r="B8">
            <v>1.0818676725902121</v>
          </cell>
          <cell r="C8">
            <v>1.0042314855761378</v>
          </cell>
          <cell r="D8">
            <v>1.1001943808822878</v>
          </cell>
          <cell r="E8">
            <v>1.0316699477541207</v>
          </cell>
          <cell r="F8">
            <v>1.0276706411045657</v>
          </cell>
          <cell r="G8">
            <v>1.0166124639633483</v>
          </cell>
          <cell r="H8">
            <v>1.0666044892895989</v>
          </cell>
          <cell r="I8">
            <v>1.0134698082594997</v>
          </cell>
          <cell r="J8">
            <v>1.0061066331917352</v>
          </cell>
          <cell r="K8">
            <v>1.0319782091723535</v>
          </cell>
          <cell r="L8">
            <v>1.0835202005392219</v>
          </cell>
          <cell r="M8">
            <v>0.9883900140620876</v>
          </cell>
          <cell r="N8">
            <v>1.035462518979571</v>
          </cell>
          <cell r="O8">
            <v>1.0083531591899819</v>
          </cell>
          <cell r="P8">
            <v>1.0231661393216238</v>
          </cell>
          <cell r="Q8">
            <v>1.0222044266048957</v>
          </cell>
          <cell r="R8">
            <v>1.0555080861308981</v>
          </cell>
          <cell r="S8">
            <v>1.0406283530784799</v>
          </cell>
        </row>
        <row r="9">
          <cell r="A9">
            <v>20001</v>
          </cell>
          <cell r="B9">
            <v>0.91238695857641217</v>
          </cell>
          <cell r="C9">
            <v>1.0132432432776659</v>
          </cell>
          <cell r="D9">
            <v>0.93853236531426298</v>
          </cell>
          <cell r="E9">
            <v>1.0767171142035383</v>
          </cell>
          <cell r="F9">
            <v>1.038940436602189</v>
          </cell>
          <cell r="G9">
            <v>0.96353999918384359</v>
          </cell>
          <cell r="H9">
            <v>1.0451900275679926</v>
          </cell>
          <cell r="I9">
            <v>1.0190330109306549</v>
          </cell>
          <cell r="J9">
            <v>0.97842059151442906</v>
          </cell>
          <cell r="K9">
            <v>0.98343078642367676</v>
          </cell>
          <cell r="L9">
            <v>0.96110886830633246</v>
          </cell>
          <cell r="M9">
            <v>1.0261120575463056</v>
          </cell>
          <cell r="N9">
            <v>0.99369713157859141</v>
          </cell>
          <cell r="O9">
            <v>1.0050440899757951</v>
          </cell>
          <cell r="P9">
            <v>1.0397176819064589</v>
          </cell>
          <cell r="Q9">
            <v>0.97588034995842232</v>
          </cell>
          <cell r="R9">
            <v>0.94607703687794831</v>
          </cell>
          <cell r="S9">
            <v>0.96871964044157877</v>
          </cell>
        </row>
        <row r="10">
          <cell r="A10">
            <v>20002</v>
          </cell>
          <cell r="B10">
            <v>0.98395803774872026</v>
          </cell>
          <cell r="C10">
            <v>1.0493132187591208</v>
          </cell>
          <cell r="D10">
            <v>0.99001264966954794</v>
          </cell>
          <cell r="E10">
            <v>1.0167712681720955</v>
          </cell>
          <cell r="F10">
            <v>0.99594292358888126</v>
          </cell>
          <cell r="G10">
            <v>0.9711440811054991</v>
          </cell>
          <cell r="H10">
            <v>1.0090745795173501</v>
          </cell>
          <cell r="I10">
            <v>0.99034787034532079</v>
          </cell>
          <cell r="J10">
            <v>1.0362853907670913</v>
          </cell>
          <cell r="K10">
            <v>0.98661321980798478</v>
          </cell>
          <cell r="L10">
            <v>1.0299750781800994</v>
          </cell>
          <cell r="M10">
            <v>1.0419848892213603</v>
          </cell>
          <cell r="N10">
            <v>1.0024267003152285</v>
          </cell>
          <cell r="O10">
            <v>1.0173380109316927</v>
          </cell>
          <cell r="P10">
            <v>1.0133021432169422</v>
          </cell>
          <cell r="Q10">
            <v>0.99443869430784926</v>
          </cell>
          <cell r="R10">
            <v>0.98264892696622663</v>
          </cell>
          <cell r="S10">
            <v>1.0004523545255166</v>
          </cell>
        </row>
        <row r="11">
          <cell r="A11">
            <v>20003</v>
          </cell>
          <cell r="B11">
            <v>1.0332224971837842</v>
          </cell>
          <cell r="C11">
            <v>0.94184545689879584</v>
          </cell>
          <cell r="D11">
            <v>0.9809409617588668</v>
          </cell>
          <cell r="E11">
            <v>0.88762372722650185</v>
          </cell>
          <cell r="F11">
            <v>0.95056705998751267</v>
          </cell>
          <cell r="G11">
            <v>1.0683429374701097</v>
          </cell>
          <cell r="H11">
            <v>0.90998320728468718</v>
          </cell>
          <cell r="I11">
            <v>0.98948784420652913</v>
          </cell>
          <cell r="J11">
            <v>0.98123771893100209</v>
          </cell>
          <cell r="K11">
            <v>0.99994802320825449</v>
          </cell>
          <cell r="L11">
            <v>0.95519693669454586</v>
          </cell>
          <cell r="M11">
            <v>0.95088077624541933</v>
          </cell>
          <cell r="N11">
            <v>0.9795832623673576</v>
          </cell>
          <cell r="O11">
            <v>0.97760265054086226</v>
          </cell>
          <cell r="P11">
            <v>0.93641581919111139</v>
          </cell>
          <cell r="Q11">
            <v>1.0132413828040661</v>
          </cell>
          <cell r="R11">
            <v>1.0037750922185189</v>
          </cell>
          <cell r="S11">
            <v>0.99927368203938349</v>
          </cell>
        </row>
        <row r="12">
          <cell r="A12">
            <v>20004</v>
          </cell>
          <cell r="B12">
            <v>1.0584091734075318</v>
          </cell>
          <cell r="C12">
            <v>0.99600465619156442</v>
          </cell>
          <cell r="D12">
            <v>1.0802438344436494</v>
          </cell>
          <cell r="E12">
            <v>1.0319250828510391</v>
          </cell>
          <cell r="F12">
            <v>1.0177639111986321</v>
          </cell>
          <cell r="G12">
            <v>1.001989424383841</v>
          </cell>
          <cell r="H12">
            <v>1.0670324476086983</v>
          </cell>
          <cell r="I12">
            <v>1.0021289522006598</v>
          </cell>
          <cell r="J12">
            <v>1.0027030414919933</v>
          </cell>
          <cell r="K12">
            <v>1.0295593740364648</v>
          </cell>
          <cell r="L12">
            <v>1.039383604701315</v>
          </cell>
          <cell r="M12">
            <v>0.98483880667960844</v>
          </cell>
          <cell r="N12">
            <v>1.0242589904993469</v>
          </cell>
          <cell r="O12">
            <v>1.0015619868521457</v>
          </cell>
          <cell r="P12">
            <v>1.0149903416863539</v>
          </cell>
          <cell r="Q12">
            <v>1.0141704979911441</v>
          </cell>
          <cell r="R12">
            <v>1.0570546704897161</v>
          </cell>
          <cell r="S12">
            <v>1.0288037947966115</v>
          </cell>
        </row>
        <row r="13">
          <cell r="A13">
            <v>20011</v>
          </cell>
          <cell r="B13">
            <v>0.92979592245909526</v>
          </cell>
          <cell r="C13">
            <v>1.0011791089986952</v>
          </cell>
          <cell r="D13">
            <v>0.95674493249577763</v>
          </cell>
          <cell r="E13">
            <v>1.07374479631412</v>
          </cell>
          <cell r="F13">
            <v>1.0275209612586749</v>
          </cell>
          <cell r="G13">
            <v>0.95889792091298232</v>
          </cell>
          <cell r="H13">
            <v>1.0204839549735978</v>
          </cell>
          <cell r="I13">
            <v>1.0069998794830088</v>
          </cell>
          <cell r="J13">
            <v>0.98623946397290918</v>
          </cell>
          <cell r="K13">
            <v>0.97240661989162258</v>
          </cell>
          <cell r="L13">
            <v>0.98199782687983694</v>
          </cell>
          <cell r="M13">
            <v>1.014465687698503</v>
          </cell>
          <cell r="N13">
            <v>0.98835294000090879</v>
          </cell>
          <cell r="O13">
            <v>0.99827109662234226</v>
          </cell>
          <cell r="P13">
            <v>1.0279231413431003</v>
          </cell>
          <cell r="Q13">
            <v>0.97776811464493785</v>
          </cell>
          <cell r="R13">
            <v>0.95874816457139911</v>
          </cell>
          <cell r="S13">
            <v>0.96490157812593969</v>
          </cell>
        </row>
        <row r="14">
          <cell r="A14">
            <v>20012</v>
          </cell>
          <cell r="B14">
            <v>0.98713017547419646</v>
          </cell>
          <cell r="C14">
            <v>1.0524556533151037</v>
          </cell>
          <cell r="D14">
            <v>0.99419092042048895</v>
          </cell>
          <cell r="E14">
            <v>1.0107656912731338</v>
          </cell>
          <cell r="F14">
            <v>1.0020058876926863</v>
          </cell>
          <cell r="G14">
            <v>0.98857857771255597</v>
          </cell>
          <cell r="H14">
            <v>1.0082962268330566</v>
          </cell>
          <cell r="I14">
            <v>0.99616832816406931</v>
          </cell>
          <cell r="J14">
            <v>1.0322636389831299</v>
          </cell>
          <cell r="K14">
            <v>0.99323027885623882</v>
          </cell>
          <cell r="L14">
            <v>1.0284340758196746</v>
          </cell>
          <cell r="M14">
            <v>1.0466767369299728</v>
          </cell>
          <cell r="N14">
            <v>1.0069744146172845</v>
          </cell>
          <cell r="O14">
            <v>1.01754595044805</v>
          </cell>
          <cell r="P14">
            <v>1.0175548059609305</v>
          </cell>
          <cell r="Q14">
            <v>0.99374685098613247</v>
          </cell>
          <cell r="R14">
            <v>0.98823536767418085</v>
          </cell>
          <cell r="S14">
            <v>1.0041393655697108</v>
          </cell>
        </row>
        <row r="15">
          <cell r="A15">
            <v>20013</v>
          </cell>
          <cell r="B15">
            <v>1.0482345934805151</v>
          </cell>
          <cell r="C15">
            <v>0.94057148595913742</v>
          </cell>
          <cell r="D15">
            <v>0.97678698320363755</v>
          </cell>
          <cell r="E15">
            <v>0.88149844471153649</v>
          </cell>
          <cell r="F15">
            <v>0.95090728435294691</v>
          </cell>
          <cell r="G15">
            <v>1.0344393303212511</v>
          </cell>
          <cell r="H15">
            <v>0.90226014643452501</v>
          </cell>
          <cell r="I15">
            <v>0.98755772696000166</v>
          </cell>
          <cell r="J15">
            <v>0.98656986667629254</v>
          </cell>
          <cell r="K15">
            <v>1.0014083453896563</v>
          </cell>
          <cell r="L15">
            <v>0.95182169203159739</v>
          </cell>
          <cell r="M15">
            <v>0.95042879701598482</v>
          </cell>
          <cell r="N15">
            <v>0.98016355348746897</v>
          </cell>
          <cell r="O15">
            <v>0.97811513250014592</v>
          </cell>
          <cell r="P15">
            <v>0.93252926048754625</v>
          </cell>
          <cell r="Q15">
            <v>1.0226587508704623</v>
          </cell>
          <cell r="R15">
            <v>1.0130427359455449</v>
          </cell>
          <cell r="S15">
            <v>0.99877678089043009</v>
          </cell>
        </row>
        <row r="16">
          <cell r="A16">
            <v>20014</v>
          </cell>
          <cell r="B16">
            <v>1.0448573747087389</v>
          </cell>
          <cell r="C16">
            <v>1.0032009537015107</v>
          </cell>
          <cell r="D16">
            <v>1.0697154170623422</v>
          </cell>
          <cell r="E16">
            <v>1.0270792643241915</v>
          </cell>
          <cell r="F16">
            <v>1.0179870316684203</v>
          </cell>
          <cell r="G16">
            <v>1.0223231415874605</v>
          </cell>
          <cell r="H16">
            <v>1.0678308330552251</v>
          </cell>
          <cell r="I16">
            <v>1.0086422649056381</v>
          </cell>
          <cell r="J16">
            <v>1.0006756027842074</v>
          </cell>
          <cell r="K16">
            <v>1.0372265936766558</v>
          </cell>
          <cell r="L16">
            <v>1.0530578005535403</v>
          </cell>
          <cell r="M16">
            <v>0.98149100806641554</v>
          </cell>
          <cell r="N16">
            <v>1.0256563867289026</v>
          </cell>
          <cell r="O16">
            <v>1.0050794389214348</v>
          </cell>
          <cell r="P16">
            <v>1.0188619792987692</v>
          </cell>
          <cell r="Q16">
            <v>1.0098014100310955</v>
          </cell>
          <cell r="R16">
            <v>1.0505464461292726</v>
          </cell>
          <cell r="S16">
            <v>1.0369235559452372</v>
          </cell>
        </row>
        <row r="17">
          <cell r="A17">
            <v>20021</v>
          </cell>
          <cell r="B17">
            <v>0.93805568935671446</v>
          </cell>
          <cell r="C17">
            <v>0.98243474714337709</v>
          </cell>
          <cell r="D17">
            <v>0.96599237679674588</v>
          </cell>
          <cell r="E17">
            <v>1.0716257191863079</v>
          </cell>
          <cell r="F17">
            <v>1.0330247086171418</v>
          </cell>
          <cell r="G17">
            <v>0.96274215322922918</v>
          </cell>
          <cell r="H17">
            <v>1.0139602698172403</v>
          </cell>
          <cell r="I17">
            <v>0.99924071228133937</v>
          </cell>
          <cell r="J17">
            <v>0.9956290688887004</v>
          </cell>
          <cell r="K17">
            <v>0.9467406557996576</v>
          </cell>
          <cell r="L17">
            <v>0.94721049595426432</v>
          </cell>
          <cell r="M17">
            <v>1.0107689935465578</v>
          </cell>
          <cell r="N17">
            <v>0.98810178831470408</v>
          </cell>
          <cell r="O17">
            <v>1.0002961763707172</v>
          </cell>
          <cell r="P17">
            <v>1.0231082879205518</v>
          </cell>
          <cell r="Q17">
            <v>0.98356325483838503</v>
          </cell>
          <cell r="R17">
            <v>0.94619889858762862</v>
          </cell>
          <cell r="S17">
            <v>0.96089340382896038</v>
          </cell>
        </row>
        <row r="18">
          <cell r="A18">
            <v>20022</v>
          </cell>
          <cell r="B18">
            <v>0.98496110691327465</v>
          </cell>
          <cell r="C18">
            <v>1.0640616844846726</v>
          </cell>
          <cell r="D18">
            <v>0.99751251306529765</v>
          </cell>
          <cell r="E18">
            <v>1.0139569405676865</v>
          </cell>
          <cell r="F18">
            <v>0.99761363200956155</v>
          </cell>
          <cell r="G18">
            <v>0.97848392413832963</v>
          </cell>
          <cell r="H18">
            <v>1.0213660903153767</v>
          </cell>
          <cell r="I18">
            <v>1.0032988109592775</v>
          </cell>
          <cell r="J18">
            <v>1.0184534595454899</v>
          </cell>
          <cell r="K18">
            <v>1.0127093051008345</v>
          </cell>
          <cell r="L18">
            <v>1.0222922791115872</v>
          </cell>
          <cell r="M18">
            <v>1.0515891592056237</v>
          </cell>
          <cell r="N18">
            <v>1.0092031711964131</v>
          </cell>
          <cell r="O18">
            <v>1.0183972419485634</v>
          </cell>
          <cell r="P18">
            <v>1.0201794990856532</v>
          </cell>
          <cell r="Q18">
            <v>0.98957563169597318</v>
          </cell>
          <cell r="R18">
            <v>0.98759090645114678</v>
          </cell>
          <cell r="S18">
            <v>1.0057917095080398</v>
          </cell>
        </row>
        <row r="19">
          <cell r="A19">
            <v>20023</v>
          </cell>
          <cell r="B19">
            <v>1.0505285966941291</v>
          </cell>
          <cell r="C19">
            <v>0.95200104730536528</v>
          </cell>
          <cell r="D19">
            <v>0.96615973400189858</v>
          </cell>
          <cell r="E19">
            <v>0.87885669811186617</v>
          </cell>
          <cell r="F19">
            <v>0.95018267346202323</v>
          </cell>
          <cell r="G19">
            <v>1.0333256682878158</v>
          </cell>
          <cell r="H19">
            <v>0.90093992549605662</v>
          </cell>
          <cell r="I19">
            <v>0.99263703864712505</v>
          </cell>
          <cell r="J19">
            <v>0.98689569445037573</v>
          </cell>
          <cell r="K19">
            <v>1.0057476441063928</v>
          </cell>
          <cell r="L19">
            <v>0.9627396173867887</v>
          </cell>
          <cell r="M19">
            <v>0.95801817536146172</v>
          </cell>
          <cell r="N19">
            <v>0.9821864267555217</v>
          </cell>
          <cell r="O19">
            <v>0.97832652635457851</v>
          </cell>
          <cell r="P19">
            <v>0.93584454493428315</v>
          </cell>
          <cell r="Q19">
            <v>1.0229675834881029</v>
          </cell>
          <cell r="R19">
            <v>1.0165098834734982</v>
          </cell>
          <cell r="S19">
            <v>1.0034970034721726</v>
          </cell>
        </row>
        <row r="20">
          <cell r="A20">
            <v>20024</v>
          </cell>
          <cell r="B20">
            <v>1.0331967930735544</v>
          </cell>
          <cell r="C20">
            <v>1.0015064703881673</v>
          </cell>
          <cell r="D20">
            <v>1.0656957129102536</v>
          </cell>
          <cell r="E20">
            <v>1.0284916753696969</v>
          </cell>
          <cell r="F20">
            <v>1.019881132148776</v>
          </cell>
          <cell r="G20">
            <v>1.0209292386915672</v>
          </cell>
          <cell r="H20">
            <v>1.0662322056435365</v>
          </cell>
          <cell r="I20">
            <v>1.0053208097958712</v>
          </cell>
          <cell r="J20">
            <v>0.99870376124040261</v>
          </cell>
          <cell r="K20">
            <v>1.0335253324704883</v>
          </cell>
          <cell r="L20">
            <v>1.064812527175405</v>
          </cell>
          <cell r="M20">
            <v>0.98042416613077665</v>
          </cell>
          <cell r="N20">
            <v>1.020722512519493</v>
          </cell>
          <cell r="O20">
            <v>1.0039821943436373</v>
          </cell>
          <cell r="P20">
            <v>1.0213642924070663</v>
          </cell>
          <cell r="Q20">
            <v>1.002662024043897</v>
          </cell>
          <cell r="R20">
            <v>1.0465258544195601</v>
          </cell>
          <cell r="S20">
            <v>1.0297409254968271</v>
          </cell>
        </row>
        <row r="21">
          <cell r="A21">
            <v>20031</v>
          </cell>
          <cell r="B21">
            <v>0.94852485824239907</v>
          </cell>
          <cell r="C21">
            <v>0.98911288333344083</v>
          </cell>
          <cell r="D21">
            <v>0.97933603046260487</v>
          </cell>
          <cell r="E21">
            <v>1.076896751568347</v>
          </cell>
          <cell r="F21">
            <v>1.0209409341676587</v>
          </cell>
          <cell r="G21">
            <v>0.9392463200985236</v>
          </cell>
          <cell r="H21">
            <v>1.0057294049823984</v>
          </cell>
          <cell r="I21">
            <v>0.99340232978006937</v>
          </cell>
          <cell r="J21">
            <v>1.0038378271397577</v>
          </cell>
          <cell r="K21">
            <v>0.96303631947262536</v>
          </cell>
          <cell r="L21">
            <v>0.93981849178487042</v>
          </cell>
          <cell r="M21">
            <v>1.0135532274585881</v>
          </cell>
          <cell r="N21">
            <v>0.98667258712206318</v>
          </cell>
          <cell r="O21">
            <v>0.99997882814792016</v>
          </cell>
          <cell r="P21">
            <v>1.0171490678076707</v>
          </cell>
          <cell r="Q21">
            <v>0.98238708852000578</v>
          </cell>
          <cell r="R21">
            <v>0.9518193613095367</v>
          </cell>
          <cell r="S21">
            <v>0.96722316687847176</v>
          </cell>
        </row>
        <row r="22">
          <cell r="A22">
            <v>20032</v>
          </cell>
          <cell r="B22">
            <v>0.98475653672039598</v>
          </cell>
          <cell r="C22">
            <v>1.055582293194085</v>
          </cell>
          <cell r="D22">
            <v>0.9823949642404568</v>
          </cell>
          <cell r="E22">
            <v>1.0190309021925918</v>
          </cell>
          <cell r="F22">
            <v>0.99751957932371593</v>
          </cell>
          <cell r="G22">
            <v>0.99031177424768724</v>
          </cell>
          <cell r="H22">
            <v>1.0332326303527741</v>
          </cell>
          <cell r="I22">
            <v>1.0049899789410031</v>
          </cell>
          <cell r="J22">
            <v>1.0094147025936819</v>
          </cell>
          <cell r="K22">
            <v>1.0013046928725835</v>
          </cell>
          <cell r="L22">
            <v>1.0124963957555706</v>
          </cell>
          <cell r="M22">
            <v>1.0547022250809026</v>
          </cell>
          <cell r="N22">
            <v>1.010841885969485</v>
          </cell>
          <cell r="O22">
            <v>1.0166515959387543</v>
          </cell>
          <cell r="P22">
            <v>1.0246118867177341</v>
          </cell>
          <cell r="Q22">
            <v>0.99270749099275346</v>
          </cell>
          <cell r="R22">
            <v>0.98752702207633514</v>
          </cell>
          <cell r="S22">
            <v>1.0059162867730698</v>
          </cell>
        </row>
        <row r="23">
          <cell r="A23">
            <v>20033</v>
          </cell>
          <cell r="B23">
            <v>1.0463241186767911</v>
          </cell>
          <cell r="C23">
            <v>0.95455996565839962</v>
          </cell>
          <cell r="D23">
            <v>0.95948461409573171</v>
          </cell>
          <cell r="E23">
            <v>0.88066534200190549</v>
          </cell>
          <cell r="F23">
            <v>0.96136841356481861</v>
          </cell>
          <cell r="G23">
            <v>1.049913230807149</v>
          </cell>
          <cell r="H23">
            <v>0.89567559428779009</v>
          </cell>
          <cell r="I23">
            <v>0.99256669047792312</v>
          </cell>
          <cell r="J23">
            <v>0.99207612016925095</v>
          </cell>
          <cell r="K23">
            <v>1.0030458174033539</v>
          </cell>
          <cell r="L23">
            <v>0.98014054058065425</v>
          </cell>
          <cell r="M23">
            <v>0.96059129012235889</v>
          </cell>
          <cell r="N23">
            <v>0.98120278939836159</v>
          </cell>
          <cell r="O23">
            <v>0.96952833724403364</v>
          </cell>
          <cell r="P23">
            <v>0.94137104624626755</v>
          </cell>
          <cell r="Q23">
            <v>1.022200903945413</v>
          </cell>
          <cell r="R23">
            <v>1.0128487553884982</v>
          </cell>
          <cell r="S23">
            <v>0.9974877252034906</v>
          </cell>
        </row>
        <row r="24">
          <cell r="A24">
            <v>20034</v>
          </cell>
          <cell r="B24">
            <v>1.0166425560248309</v>
          </cell>
          <cell r="C24">
            <v>0.99947985991032784</v>
          </cell>
          <cell r="D24">
            <v>1.0575180291642636</v>
          </cell>
          <cell r="E24">
            <v>1.0303920320742792</v>
          </cell>
          <cell r="F24">
            <v>1.0182319248530713</v>
          </cell>
          <cell r="G24">
            <v>1.0202957396120542</v>
          </cell>
          <cell r="H24">
            <v>1.0535637759137471</v>
          </cell>
          <cell r="I24">
            <v>1.0084893335013476</v>
          </cell>
          <cell r="J24">
            <v>0.99497243479414288</v>
          </cell>
          <cell r="K24">
            <v>1.0297860793881322</v>
          </cell>
          <cell r="L24">
            <v>1.0774851051902117</v>
          </cell>
          <cell r="M24">
            <v>0.97313995207954995</v>
          </cell>
          <cell r="N24">
            <v>1.0206218189539247</v>
          </cell>
          <cell r="O24">
            <v>1.0151023037780509</v>
          </cell>
          <cell r="P24">
            <v>1.0172207056348874</v>
          </cell>
          <cell r="Q24">
            <v>1.0016201501377846</v>
          </cell>
          <cell r="R24">
            <v>1.0464775428141202</v>
          </cell>
          <cell r="S24">
            <v>1.0283080890853054</v>
          </cell>
        </row>
        <row r="25">
          <cell r="A25">
            <v>20041</v>
          </cell>
          <cell r="B25">
            <v>0.95399755502870442</v>
          </cell>
          <cell r="C25">
            <v>0.99964177386065689</v>
          </cell>
          <cell r="D25">
            <v>0.99409618675550115</v>
          </cell>
          <cell r="E25">
            <v>1.072952748218714</v>
          </cell>
          <cell r="F25">
            <v>1.027158696666022</v>
          </cell>
          <cell r="G25">
            <v>0.94919245554818876</v>
          </cell>
          <cell r="H25">
            <v>1.0091619384112696</v>
          </cell>
          <cell r="I25">
            <v>1.002832661731937</v>
          </cell>
          <cell r="J25">
            <v>1.0081865622694781</v>
          </cell>
          <cell r="K25">
            <v>0.97639969478909205</v>
          </cell>
          <cell r="L25">
            <v>0.92780391157525155</v>
          </cell>
          <cell r="M25">
            <v>1.0183931467191873</v>
          </cell>
          <cell r="N25">
            <v>0.99472588270393192</v>
          </cell>
          <cell r="O25">
            <v>1.0051676176875488</v>
          </cell>
          <cell r="P25">
            <v>1.0274737829929239</v>
          </cell>
          <cell r="Q25">
            <v>0.98456308260838599</v>
          </cell>
          <cell r="R25">
            <v>0.94582659973766825</v>
          </cell>
          <cell r="S25">
            <v>0.9736539610449475</v>
          </cell>
        </row>
        <row r="26">
          <cell r="A26">
            <v>20042</v>
          </cell>
          <cell r="B26">
            <v>0.98748503261035225</v>
          </cell>
          <cell r="C26">
            <v>1.0509562972319195</v>
          </cell>
          <cell r="D26">
            <v>0.9816906221228936</v>
          </cell>
          <cell r="E26">
            <v>1.0161921205643607</v>
          </cell>
          <cell r="F26">
            <v>0.99696554445429153</v>
          </cell>
          <cell r="G26">
            <v>0.9881272067689546</v>
          </cell>
          <cell r="H26">
            <v>1.0346076373261912</v>
          </cell>
          <cell r="I26">
            <v>1.0031947160417034</v>
          </cell>
          <cell r="J26">
            <v>1.0010716442477048</v>
          </cell>
          <cell r="K26">
            <v>0.99991819485385924</v>
          </cell>
          <cell r="L26">
            <v>0.99882769066777066</v>
          </cell>
          <cell r="M26">
            <v>1.054797037174686</v>
          </cell>
          <cell r="N26">
            <v>1.0087829417299257</v>
          </cell>
          <cell r="O26">
            <v>1.0125591232549966</v>
          </cell>
          <cell r="P26">
            <v>1.0234361284946427</v>
          </cell>
          <cell r="Q26">
            <v>0.99519354215358946</v>
          </cell>
          <cell r="R26">
            <v>0.9832852042651159</v>
          </cell>
          <cell r="S26">
            <v>1.0018307046779484</v>
          </cell>
        </row>
        <row r="27">
          <cell r="A27">
            <v>20043</v>
          </cell>
          <cell r="B27">
            <v>1.048158384370423</v>
          </cell>
          <cell r="C27">
            <v>0.95568828819923857</v>
          </cell>
          <cell r="D27">
            <v>0.96506384748558371</v>
          </cell>
          <cell r="E27">
            <v>0.88928052946541569</v>
          </cell>
          <cell r="F27">
            <v>0.96168933430051484</v>
          </cell>
          <cell r="G27">
            <v>1.0422380923806673</v>
          </cell>
          <cell r="H27">
            <v>0.89488084358670184</v>
          </cell>
          <cell r="I27">
            <v>0.98805405436508009</v>
          </cell>
          <cell r="J27">
            <v>0.9931405032928956</v>
          </cell>
          <cell r="K27">
            <v>0.99779248509299934</v>
          </cell>
          <cell r="L27">
            <v>0.97902878157172957</v>
          </cell>
          <cell r="M27">
            <v>0.96360364271013088</v>
          </cell>
          <cell r="N27">
            <v>0.9781746168883112</v>
          </cell>
          <cell r="O27">
            <v>0.97042263426454267</v>
          </cell>
          <cell r="P27">
            <v>0.9388555304563142</v>
          </cell>
          <cell r="Q27">
            <v>1.0170642320821204</v>
          </cell>
          <cell r="R27">
            <v>1.0019569457357724</v>
          </cell>
          <cell r="S27">
            <v>0.99654270951691748</v>
          </cell>
        </row>
        <row r="28">
          <cell r="A28">
            <v>20044</v>
          </cell>
          <cell r="B28">
            <v>1.0165143868455113</v>
          </cell>
          <cell r="C28">
            <v>0.99618528529190098</v>
          </cell>
          <cell r="D28">
            <v>1.058047308126365</v>
          </cell>
          <cell r="E28">
            <v>1.0251805753909455</v>
          </cell>
          <cell r="F28">
            <v>1.0162719799913809</v>
          </cell>
          <cell r="G28">
            <v>1.0059407792180195</v>
          </cell>
          <cell r="H28">
            <v>1.0591125860982189</v>
          </cell>
          <cell r="I28">
            <v>1.0057305636706444</v>
          </cell>
          <cell r="J28">
            <v>0.99803526443334845</v>
          </cell>
          <cell r="K28">
            <v>1.0240926221489126</v>
          </cell>
          <cell r="L28">
            <v>1.081267159306105</v>
          </cell>
          <cell r="M28">
            <v>0.96774966910926241</v>
          </cell>
          <cell r="N28">
            <v>1.0176843485335243</v>
          </cell>
          <cell r="O28">
            <v>1.0117964101389165</v>
          </cell>
          <cell r="P28">
            <v>1.0126276984642093</v>
          </cell>
          <cell r="Q28">
            <v>1.0025824761629811</v>
          </cell>
          <cell r="R28">
            <v>1.053601204911341</v>
          </cell>
          <cell r="S28">
            <v>1.0262072661791415</v>
          </cell>
        </row>
        <row r="29">
          <cell r="A29">
            <v>20051</v>
          </cell>
          <cell r="B29">
            <v>0.95493798046893774</v>
          </cell>
          <cell r="C29">
            <v>0.97802845344037881</v>
          </cell>
          <cell r="D29">
            <v>0.99434536017654906</v>
          </cell>
          <cell r="E29">
            <v>1.0573121864753561</v>
          </cell>
          <cell r="F29">
            <v>1.0072164794842395</v>
          </cell>
          <cell r="G29">
            <v>0.91959775645483444</v>
          </cell>
          <cell r="H29">
            <v>0.99070191371709848</v>
          </cell>
          <cell r="I29">
            <v>0.98910497231730443</v>
          </cell>
          <cell r="J29">
            <v>1.0036637136904523</v>
          </cell>
          <cell r="K29">
            <v>0.95303087614942084</v>
          </cell>
          <cell r="L29">
            <v>0.91625958201834468</v>
          </cell>
          <cell r="M29">
            <v>1.0238681164817567</v>
          </cell>
          <cell r="N29">
            <v>0.98342060697835521</v>
          </cell>
          <cell r="O29">
            <v>0.98765902770886449</v>
          </cell>
          <cell r="P29">
            <v>1.012926887875053</v>
          </cell>
          <cell r="Q29">
            <v>0.980915925604533</v>
          </cell>
          <cell r="R29">
            <v>0.95467426380406673</v>
          </cell>
          <cell r="S29">
            <v>0.96501286384602092</v>
          </cell>
        </row>
        <row r="30">
          <cell r="A30">
            <v>20052</v>
          </cell>
          <cell r="B30">
            <v>0.98224584556228933</v>
          </cell>
          <cell r="C30">
            <v>1.0630168382609217</v>
          </cell>
          <cell r="D30">
            <v>0.97488930131474538</v>
          </cell>
          <cell r="E30">
            <v>1.0163159853566264</v>
          </cell>
          <cell r="F30">
            <v>0.99927079524603946</v>
          </cell>
          <cell r="G30">
            <v>0.99761386423240905</v>
          </cell>
          <cell r="H30">
            <v>1.0491419076482482</v>
          </cell>
          <cell r="I30">
            <v>1.0070613092972025</v>
          </cell>
          <cell r="J30">
            <v>1.0014653494999992</v>
          </cell>
          <cell r="K30">
            <v>1.0219924480982585</v>
          </cell>
          <cell r="L30">
            <v>0.98824723047100382</v>
          </cell>
          <cell r="M30">
            <v>1.051156747987575</v>
          </cell>
          <cell r="N30">
            <v>1.0119251797437834</v>
          </cell>
          <cell r="O30">
            <v>1.0165857930644611</v>
          </cell>
          <cell r="P30">
            <v>1.026608621505736</v>
          </cell>
          <cell r="Q30">
            <v>1.0022474984759928</v>
          </cell>
          <cell r="R30">
            <v>0.98041198502305804</v>
          </cell>
          <cell r="S30">
            <v>1.005947580415131</v>
          </cell>
        </row>
        <row r="31">
          <cell r="A31">
            <v>20053</v>
          </cell>
          <cell r="B31">
            <v>1.0471412293317179</v>
          </cell>
          <cell r="C31">
            <v>0.96685867980213547</v>
          </cell>
          <cell r="D31">
            <v>0.97224325385921984</v>
          </cell>
          <cell r="E31">
            <v>0.90285096306397583</v>
          </cell>
          <cell r="F31">
            <v>0.97602550256046394</v>
          </cell>
          <cell r="G31">
            <v>1.0842806057521457</v>
          </cell>
          <cell r="H31">
            <v>0.91563904638313087</v>
          </cell>
          <cell r="I31">
            <v>0.99517571183187159</v>
          </cell>
          <cell r="J31">
            <v>0.99552237029121349</v>
          </cell>
          <cell r="K31">
            <v>1.0052439262980399</v>
          </cell>
          <cell r="L31">
            <v>0.98813562921305431</v>
          </cell>
          <cell r="M31">
            <v>0.96306375087908125</v>
          </cell>
          <cell r="N31">
            <v>0.98447947622641474</v>
          </cell>
          <cell r="O31">
            <v>0.9807677669116166</v>
          </cell>
          <cell r="P31">
            <v>0.94866664494796593</v>
          </cell>
          <cell r="Q31">
            <v>1.0114602366409673</v>
          </cell>
          <cell r="R31">
            <v>0.99453874462106706</v>
          </cell>
          <cell r="S31">
            <v>1.0014056174496506</v>
          </cell>
        </row>
        <row r="32">
          <cell r="A32">
            <v>20054</v>
          </cell>
          <cell r="B32">
            <v>1.0119086211263912</v>
          </cell>
          <cell r="C32">
            <v>0.99333275460049919</v>
          </cell>
          <cell r="D32">
            <v>1.053416814792892</v>
          </cell>
          <cell r="E32">
            <v>1.0216427326656818</v>
          </cell>
          <cell r="F32">
            <v>1.0172699853158953</v>
          </cell>
          <cell r="G32">
            <v>0.9982223252611927</v>
          </cell>
          <cell r="H32">
            <v>1.0424645328533273</v>
          </cell>
          <cell r="I32">
            <v>1.0081996212064384</v>
          </cell>
          <cell r="J32">
            <v>0.99947274583203949</v>
          </cell>
          <cell r="K32">
            <v>1.0185859323348663</v>
          </cell>
          <cell r="L32">
            <v>1.0875515249145944</v>
          </cell>
          <cell r="M32">
            <v>0.96369058119861906</v>
          </cell>
          <cell r="N32">
            <v>1.0190339913217668</v>
          </cell>
          <cell r="O32">
            <v>1.0136444658622896</v>
          </cell>
          <cell r="P32">
            <v>1.0112598482274133</v>
          </cell>
          <cell r="Q32">
            <v>1.0052763720392199</v>
          </cell>
          <cell r="R32">
            <v>1.0621024660562082</v>
          </cell>
          <cell r="S32">
            <v>1.0244732496877369</v>
          </cell>
        </row>
        <row r="33">
          <cell r="A33">
            <v>20061</v>
          </cell>
          <cell r="B33">
            <v>0.94979879809945167</v>
          </cell>
          <cell r="C33">
            <v>0.99194711481439157</v>
          </cell>
          <cell r="D33">
            <v>0.99583074260452187</v>
          </cell>
          <cell r="E33">
            <v>1.044361587210856</v>
          </cell>
          <cell r="F33">
            <v>1.0011812487571972</v>
          </cell>
          <cell r="G33">
            <v>0.91012379322347381</v>
          </cell>
          <cell r="H33">
            <v>1.0005219187330072</v>
          </cell>
          <cell r="I33">
            <v>0.99372498755824579</v>
          </cell>
          <cell r="J33">
            <v>1.0047024437670709</v>
          </cell>
          <cell r="K33">
            <v>0.98016795795873257</v>
          </cell>
          <cell r="L33">
            <v>0.90755321824022384</v>
          </cell>
          <cell r="M33">
            <v>1.0317254836098853</v>
          </cell>
          <cell r="N33">
            <v>0.98305825263345259</v>
          </cell>
          <cell r="O33">
            <v>0.98734991014350737</v>
          </cell>
          <cell r="P33">
            <v>1.0143775706375733</v>
          </cell>
          <cell r="Q33">
            <v>0.97889673006261613</v>
          </cell>
          <cell r="R33">
            <v>0.94958069389381305</v>
          </cell>
          <cell r="S33">
            <v>0.97067509577008171</v>
          </cell>
        </row>
        <row r="34">
          <cell r="A34">
            <v>20062</v>
          </cell>
          <cell r="B34">
            <v>0.98066011488944171</v>
          </cell>
          <cell r="C34">
            <v>1.0519035280629445</v>
          </cell>
          <cell r="D34">
            <v>0.97405368826411221</v>
          </cell>
          <cell r="E34">
            <v>1.0186025908546243</v>
          </cell>
          <cell r="F34">
            <v>1.0008047753495886</v>
          </cell>
          <cell r="G34">
            <v>1.0148140988380359</v>
          </cell>
          <cell r="H34">
            <v>1.0525188265580869</v>
          </cell>
          <cell r="I34">
            <v>1.007270613445487</v>
          </cell>
          <cell r="J34">
            <v>1.0038678679263073</v>
          </cell>
          <cell r="K34">
            <v>1.0031190721468544</v>
          </cell>
          <cell r="L34">
            <v>0.9830511194007544</v>
          </cell>
          <cell r="M34">
            <v>1.0498874877524684</v>
          </cell>
          <cell r="N34">
            <v>1.0128142708082233</v>
          </cell>
          <cell r="O34">
            <v>1.0171829676912507</v>
          </cell>
          <cell r="P34">
            <v>1.0255868018709753</v>
          </cell>
          <cell r="Q34">
            <v>1.0078158788979881</v>
          </cell>
          <cell r="R34">
            <v>0.97977366936638211</v>
          </cell>
          <cell r="S34">
            <v>1.0068306669502789</v>
          </cell>
        </row>
        <row r="35">
          <cell r="A35">
            <v>20063</v>
          </cell>
          <cell r="B35">
            <v>1.0505337048363788</v>
          </cell>
          <cell r="C35">
            <v>0.96305183942011974</v>
          </cell>
          <cell r="D35">
            <v>0.97397176471513447</v>
          </cell>
          <cell r="E35">
            <v>0.9168633542525384</v>
          </cell>
          <cell r="F35">
            <v>0.98557710646867813</v>
          </cell>
          <cell r="G35">
            <v>1.1080407525203104</v>
          </cell>
          <cell r="H35">
            <v>0.9154535243396863</v>
          </cell>
          <cell r="I35">
            <v>0.99782989912712639</v>
          </cell>
          <cell r="J35">
            <v>0.99456840295050397</v>
          </cell>
          <cell r="K35">
            <v>0.99632048575275212</v>
          </cell>
          <cell r="L35">
            <v>1.003794581514668</v>
          </cell>
          <cell r="M35">
            <v>0.95997934240138194</v>
          </cell>
          <cell r="N35">
            <v>0.98632606228003805</v>
          </cell>
          <cell r="O35">
            <v>0.97859636686363249</v>
          </cell>
          <cell r="P35">
            <v>0.95646594961205922</v>
          </cell>
          <cell r="Q35">
            <v>1.0054458406671694</v>
          </cell>
          <cell r="R35">
            <v>0.98737572261687245</v>
          </cell>
          <cell r="S35">
            <v>0.99681429679201539</v>
          </cell>
        </row>
        <row r="36">
          <cell r="A36">
            <v>20064</v>
          </cell>
          <cell r="B36">
            <v>1.0124212923799365</v>
          </cell>
          <cell r="C36">
            <v>0.9936392841321523</v>
          </cell>
          <cell r="D36">
            <v>1.0561179143710562</v>
          </cell>
          <cell r="E36">
            <v>1.0220903777628312</v>
          </cell>
          <cell r="F36">
            <v>1.0121800083543886</v>
          </cell>
          <cell r="G36">
            <v>0.97030172668750658</v>
          </cell>
          <cell r="H36">
            <v>1.0320633380261575</v>
          </cell>
          <cell r="I36">
            <v>1.0011731939432262</v>
          </cell>
          <cell r="J36">
            <v>0.99732623011956889</v>
          </cell>
          <cell r="K36">
            <v>1.0201653969739826</v>
          </cell>
          <cell r="L36">
            <v>1.0971124775957071</v>
          </cell>
          <cell r="M36">
            <v>0.96183694350544591</v>
          </cell>
          <cell r="N36">
            <v>1.015980904207737</v>
          </cell>
          <cell r="O36">
            <v>1.0163361597433969</v>
          </cell>
          <cell r="P36">
            <v>1.0053588570067926</v>
          </cell>
          <cell r="Q36">
            <v>1.0063967532006874</v>
          </cell>
          <cell r="R36">
            <v>1.0772296356878159</v>
          </cell>
          <cell r="S36">
            <v>1.0224817362864707</v>
          </cell>
        </row>
        <row r="37">
          <cell r="A37">
            <v>20071</v>
          </cell>
          <cell r="B37">
            <v>0.94366310717211244</v>
          </cell>
          <cell r="C37">
            <v>0.9887621871522545</v>
          </cell>
          <cell r="D37">
            <v>0.98757036378883944</v>
          </cell>
          <cell r="E37">
            <v>1.0261102831211222</v>
          </cell>
          <cell r="F37">
            <v>1.0051172272060918</v>
          </cell>
          <cell r="G37">
            <v>0.90395402267975988</v>
          </cell>
          <cell r="H37">
            <v>1.0019936303019839</v>
          </cell>
          <cell r="I37">
            <v>1.0058048551001075</v>
          </cell>
          <cell r="J37">
            <v>0.99772363310684642</v>
          </cell>
          <cell r="K37">
            <v>0.97853780762520348</v>
          </cell>
          <cell r="L37">
            <v>0.90001402206564884</v>
          </cell>
          <cell r="M37">
            <v>1.0365103795255781</v>
          </cell>
          <cell r="N37">
            <v>0.98536123922906538</v>
          </cell>
          <cell r="O37">
            <v>0.98062170500507451</v>
          </cell>
          <cell r="P37">
            <v>1.0186840052733712</v>
          </cell>
          <cell r="Q37">
            <v>0.9753631240178503</v>
          </cell>
          <cell r="R37">
            <v>0.94796812727818092</v>
          </cell>
          <cell r="S37">
            <v>0.97061412199912844</v>
          </cell>
        </row>
        <row r="38">
          <cell r="A38">
            <v>20072</v>
          </cell>
          <cell r="B38">
            <v>0.97899750167839317</v>
          </cell>
          <cell r="C38">
            <v>1.0481183319000416</v>
          </cell>
          <cell r="D38">
            <v>0.97197827420929028</v>
          </cell>
          <cell r="E38">
            <v>1.0218566847880501</v>
          </cell>
          <cell r="F38">
            <v>1.0024364535807029</v>
          </cell>
          <cell r="G38">
            <v>1.0281154609715921</v>
          </cell>
          <cell r="H38">
            <v>1.0545551729373059</v>
          </cell>
          <cell r="I38">
            <v>1.0004909670642061</v>
          </cell>
          <cell r="J38">
            <v>1.0080395228970558</v>
          </cell>
          <cell r="K38">
            <v>0.99837317715106721</v>
          </cell>
          <cell r="L38">
            <v>0.96190632726519321</v>
          </cell>
          <cell r="M38">
            <v>1.0436039938874559</v>
          </cell>
          <cell r="N38">
            <v>1.0111675279447536</v>
          </cell>
          <cell r="O38">
            <v>1.020370188199506</v>
          </cell>
          <cell r="P38">
            <v>1.0206414203116114</v>
          </cell>
          <cell r="Q38">
            <v>1.0116126519446025</v>
          </cell>
          <cell r="R38">
            <v>0.96956077714549893</v>
          </cell>
          <cell r="S38">
            <v>1.0055883190798383</v>
          </cell>
        </row>
        <row r="39">
          <cell r="A39">
            <v>20073</v>
          </cell>
          <cell r="B39">
            <v>1.0568534987950415</v>
          </cell>
          <cell r="C39">
            <v>0.96490841341877365</v>
          </cell>
          <cell r="D39">
            <v>0.9723252658454814</v>
          </cell>
          <cell r="E39">
            <v>0.93059965402490796</v>
          </cell>
          <cell r="F39">
            <v>0.98353227390375564</v>
          </cell>
          <cell r="G39">
            <v>1.0763290373691514</v>
          </cell>
          <cell r="H39">
            <v>0.92513622514438576</v>
          </cell>
          <cell r="I39">
            <v>0.9877444414972153</v>
          </cell>
          <cell r="J39">
            <v>0.99663012490368896</v>
          </cell>
          <cell r="K39">
            <v>0.99613118212989094</v>
          </cell>
          <cell r="L39">
            <v>0.99539351967269862</v>
          </cell>
          <cell r="M39">
            <v>0.95753438431773563</v>
          </cell>
          <cell r="N39">
            <v>0.98275330215489465</v>
          </cell>
          <cell r="O39">
            <v>0.98229815265358433</v>
          </cell>
          <cell r="P39">
            <v>0.95370578712625076</v>
          </cell>
          <cell r="Q39">
            <v>1.0014993563781009</v>
          </cell>
          <cell r="R39">
            <v>0.97537152172795649</v>
          </cell>
          <cell r="S39">
            <v>0.99166364448058064</v>
          </cell>
        </row>
        <row r="40">
          <cell r="A40">
            <v>20074</v>
          </cell>
          <cell r="B40">
            <v>1.0164930539005455</v>
          </cell>
          <cell r="C40">
            <v>0.99938881276295244</v>
          </cell>
          <cell r="D40">
            <v>1.0641841188118706</v>
          </cell>
          <cell r="E40">
            <v>1.0243374597705566</v>
          </cell>
          <cell r="F40">
            <v>1.0093176305418163</v>
          </cell>
          <cell r="G40">
            <v>0.97023827832967202</v>
          </cell>
          <cell r="H40">
            <v>1.0216828079508671</v>
          </cell>
          <cell r="I40">
            <v>1.0057328203602776</v>
          </cell>
          <cell r="J40">
            <v>0.99749742925860674</v>
          </cell>
          <cell r="K40">
            <v>1.0266658385597487</v>
          </cell>
          <cell r="L40">
            <v>1.0855973969718054</v>
          </cell>
          <cell r="M40">
            <v>0.96222804481041813</v>
          </cell>
          <cell r="N40">
            <v>1.0193359511518587</v>
          </cell>
          <cell r="O40">
            <v>1.0153327777047383</v>
          </cell>
          <cell r="P40">
            <v>1.0084086638053533</v>
          </cell>
          <cell r="Q40">
            <v>1.0098111486544095</v>
          </cell>
          <cell r="R40">
            <v>1.0833525782477786</v>
          </cell>
          <cell r="S40">
            <v>1.0271289763107723</v>
          </cell>
        </row>
        <row r="41">
          <cell r="A41">
            <v>20081</v>
          </cell>
          <cell r="B41">
            <v>0.93057752548850148</v>
          </cell>
          <cell r="C41">
            <v>0.97958803670118699</v>
          </cell>
          <cell r="D41">
            <v>0.98851181035527913</v>
          </cell>
          <cell r="E41">
            <v>1.0144515014878304</v>
          </cell>
          <cell r="F41">
            <v>1.0041298049986558</v>
          </cell>
          <cell r="G41">
            <v>0.89115543688208043</v>
          </cell>
          <cell r="H41">
            <v>1.0049961042498079</v>
          </cell>
          <cell r="I41">
            <v>1.0089034256471658</v>
          </cell>
          <cell r="J41">
            <v>0.99474955381727714</v>
          </cell>
          <cell r="K41">
            <v>0.96419589504308512</v>
          </cell>
          <cell r="L41">
            <v>0.90953967680848902</v>
          </cell>
          <cell r="M41">
            <v>1.0286958956963661</v>
          </cell>
          <cell r="N41">
            <v>0.99107563265943466</v>
          </cell>
          <cell r="O41">
            <v>0.98730548448865918</v>
          </cell>
          <cell r="P41">
            <v>1.0184485649454738</v>
          </cell>
          <cell r="Q41">
            <v>0.97703501620220112</v>
          </cell>
          <cell r="R41">
            <v>0.9479791266331582</v>
          </cell>
          <cell r="S41">
            <v>0.97743181303263604</v>
          </cell>
        </row>
        <row r="42">
          <cell r="A42">
            <v>20082</v>
          </cell>
          <cell r="B42">
            <v>0.97761188801200061</v>
          </cell>
          <cell r="C42">
            <v>1.0524783225577063</v>
          </cell>
          <cell r="D42">
            <v>0.97221353816029354</v>
          </cell>
          <cell r="E42">
            <v>1.025304945530233</v>
          </cell>
          <cell r="F42">
            <v>0.99719959055151686</v>
          </cell>
          <cell r="G42">
            <v>1.0159738542917967</v>
          </cell>
          <cell r="H42">
            <v>1.0569817967934769</v>
          </cell>
          <cell r="I42">
            <v>0.99441175048454</v>
          </cell>
          <cell r="J42">
            <v>1.0126878873698746</v>
          </cell>
          <cell r="K42">
            <v>1.00752910947171</v>
          </cell>
          <cell r="L42">
            <v>0.97080185855860934</v>
          </cell>
          <cell r="M42">
            <v>1.0379801273062328</v>
          </cell>
          <cell r="N42">
            <v>1.007077383648453</v>
          </cell>
          <cell r="O42">
            <v>1.0181515792879179</v>
          </cell>
          <cell r="P42">
            <v>1.0128629529914446</v>
          </cell>
          <cell r="Q42">
            <v>1.0130020652133371</v>
          </cell>
          <cell r="R42">
            <v>0.97451117916250107</v>
          </cell>
          <cell r="S42">
            <v>1.0048605114351103</v>
          </cell>
        </row>
        <row r="43">
          <cell r="A43">
            <v>20083</v>
          </cell>
          <cell r="B43">
            <v>1.0628140669468729</v>
          </cell>
          <cell r="C43">
            <v>0.97120059151437177</v>
          </cell>
          <cell r="D43">
            <v>0.97162523988881733</v>
          </cell>
          <cell r="E43">
            <v>0.94034946187498525</v>
          </cell>
          <cell r="F43">
            <v>0.98157641344173752</v>
          </cell>
          <cell r="G43">
            <v>1.091460180678494</v>
          </cell>
          <cell r="H43">
            <v>0.93094109120330337</v>
          </cell>
          <cell r="I43">
            <v>0.98798409586229108</v>
          </cell>
          <cell r="J43">
            <v>0.99322005907772637</v>
          </cell>
          <cell r="K43">
            <v>1.0038548423702351</v>
          </cell>
          <cell r="L43">
            <v>0.99643298741983133</v>
          </cell>
          <cell r="M43">
            <v>0.95797647181969658</v>
          </cell>
          <cell r="N43">
            <v>0.98411064695641792</v>
          </cell>
          <cell r="O43">
            <v>0.97939455419579979</v>
          </cell>
          <cell r="P43">
            <v>0.95943537436799642</v>
          </cell>
          <cell r="Q43">
            <v>1.0021762444497455</v>
          </cell>
          <cell r="R43">
            <v>0.97949816098124776</v>
          </cell>
          <cell r="S43">
            <v>0.99389569184135662</v>
          </cell>
        </row>
        <row r="44">
          <cell r="A44">
            <v>20084</v>
          </cell>
          <cell r="B44">
            <v>1.0166627858609265</v>
          </cell>
          <cell r="C44">
            <v>0.99584598104309974</v>
          </cell>
          <cell r="D44">
            <v>1.0823598922024775</v>
          </cell>
          <cell r="E44">
            <v>1.023864506859602</v>
          </cell>
          <cell r="F44">
            <v>1.0191248566153694</v>
          </cell>
          <cell r="G44">
            <v>0.97636256570142443</v>
          </cell>
          <cell r="H44">
            <v>1.0058647059112324</v>
          </cell>
          <cell r="I44">
            <v>1.0110739578108099</v>
          </cell>
          <cell r="J44">
            <v>0.9984150601587749</v>
          </cell>
          <cell r="K44">
            <v>1.0245762283790221</v>
          </cell>
          <cell r="L44">
            <v>1.0921920397068703</v>
          </cell>
          <cell r="M44">
            <v>0.96969473743609225</v>
          </cell>
          <cell r="N44">
            <v>1.0207929924113761</v>
          </cell>
          <cell r="O44">
            <v>1.0182425632737104</v>
          </cell>
          <cell r="P44">
            <v>1.0119733536652435</v>
          </cell>
          <cell r="Q44">
            <v>1.0095403147415538</v>
          </cell>
          <cell r="R44">
            <v>1.0868587545720079</v>
          </cell>
          <cell r="S44">
            <v>1.024795140645208</v>
          </cell>
        </row>
        <row r="45">
          <cell r="A45">
            <v>20091</v>
          </cell>
          <cell r="B45">
            <v>0.92852613902644399</v>
          </cell>
          <cell r="C45">
            <v>0.9790480058774822</v>
          </cell>
          <cell r="D45">
            <v>0.98206302513553023</v>
          </cell>
          <cell r="E45">
            <v>1.0006646051087627</v>
          </cell>
          <cell r="F45">
            <v>0.989701046430283</v>
          </cell>
          <cell r="G45">
            <v>0.8737812362019497</v>
          </cell>
          <cell r="H45">
            <v>0.99764727677748499</v>
          </cell>
          <cell r="I45">
            <v>0.99482378293445783</v>
          </cell>
          <cell r="J45">
            <v>0.99502768003244135</v>
          </cell>
          <cell r="K45">
            <v>0.9713884458749833</v>
          </cell>
          <cell r="L45">
            <v>0.92737561532854818</v>
          </cell>
          <cell r="M45">
            <v>1.040368073257766</v>
          </cell>
          <cell r="N45">
            <v>0.98009911779164605</v>
          </cell>
          <cell r="O45">
            <v>0.97702102371442301</v>
          </cell>
          <cell r="P45">
            <v>1.0047752714762435</v>
          </cell>
          <cell r="Q45">
            <v>0.97879242633702013</v>
          </cell>
          <cell r="R45">
            <v>0.95751230353795336</v>
          </cell>
          <cell r="S45">
            <v>0.96873396557796043</v>
          </cell>
        </row>
        <row r="46">
          <cell r="A46">
            <v>20092</v>
          </cell>
          <cell r="B46">
            <v>0.98155162793904083</v>
          </cell>
          <cell r="C46">
            <v>1.0493616647274684</v>
          </cell>
          <cell r="D46">
            <v>0.95347831080395784</v>
          </cell>
          <cell r="E46">
            <v>1.024678055335899</v>
          </cell>
          <cell r="F46">
            <v>1.0047242478131755</v>
          </cell>
          <cell r="G46">
            <v>1.0351514722421269</v>
          </cell>
          <cell r="H46">
            <v>1.0647589338725876</v>
          </cell>
          <cell r="I46">
            <v>0.99386462018377597</v>
          </cell>
          <cell r="J46">
            <v>1.0143268680826982</v>
          </cell>
          <cell r="K46">
            <v>0.99615340323269186</v>
          </cell>
          <cell r="L46">
            <v>0.98737088295162523</v>
          </cell>
          <cell r="M46">
            <v>1.0289486360606612</v>
          </cell>
          <cell r="N46">
            <v>1.0080267156303717</v>
          </cell>
          <cell r="O46">
            <v>1.024631676030344</v>
          </cell>
          <cell r="P46">
            <v>1.0129927788766202</v>
          </cell>
          <cell r="Q46">
            <v>1.007457194115319</v>
          </cell>
          <cell r="R46">
            <v>0.97335539718293951</v>
          </cell>
          <cell r="S46">
            <v>1.0064369115974212</v>
          </cell>
        </row>
        <row r="47">
          <cell r="A47">
            <v>20093</v>
          </cell>
          <cell r="B47">
            <v>1.0673573027380137</v>
          </cell>
          <cell r="C47">
            <v>0.98108227006426663</v>
          </cell>
          <cell r="D47">
            <v>0.95072992601067341</v>
          </cell>
          <cell r="E47">
            <v>0.95044407128184882</v>
          </cell>
          <cell r="F47">
            <v>0.99073182114086322</v>
          </cell>
          <cell r="G47">
            <v>1.0925072527726898</v>
          </cell>
          <cell r="H47">
            <v>0.9374408282222495</v>
          </cell>
          <cell r="I47">
            <v>0.99848455100256661</v>
          </cell>
          <cell r="J47">
            <v>0.9935334631828866</v>
          </cell>
          <cell r="K47">
            <v>1.0085616054950797</v>
          </cell>
          <cell r="L47">
            <v>0.98433648728336465</v>
          </cell>
          <cell r="M47">
            <v>0.96190826915418992</v>
          </cell>
          <cell r="N47">
            <v>0.98904739217489623</v>
          </cell>
          <cell r="O47">
            <v>0.99228013132446968</v>
          </cell>
          <cell r="P47">
            <v>0.96773382724020773</v>
          </cell>
          <cell r="Q47">
            <v>0.99972256277432714</v>
          </cell>
          <cell r="R47">
            <v>0.98076925217999777</v>
          </cell>
          <cell r="S47">
            <v>0.99627146034932834</v>
          </cell>
        </row>
        <row r="48">
          <cell r="A48">
            <v>20094</v>
          </cell>
          <cell r="B48">
            <v>1.0185030698710218</v>
          </cell>
          <cell r="C48">
            <v>0.99488401781754987</v>
          </cell>
          <cell r="D48">
            <v>1.0914953784705066</v>
          </cell>
          <cell r="E48">
            <v>1.0200775563090143</v>
          </cell>
          <cell r="F48">
            <v>1.0142884735673712</v>
          </cell>
          <cell r="G48">
            <v>0.9791003685118943</v>
          </cell>
          <cell r="H48">
            <v>1.0034928335906859</v>
          </cell>
          <cell r="I48">
            <v>1.0115911387155565</v>
          </cell>
          <cell r="J48">
            <v>0.99766500727265073</v>
          </cell>
          <cell r="K48">
            <v>1.019044285796622</v>
          </cell>
          <cell r="L48">
            <v>1.1108737565572206</v>
          </cell>
          <cell r="M48">
            <v>0.97267948175188812</v>
          </cell>
          <cell r="N48">
            <v>1.0205650959492176</v>
          </cell>
          <cell r="O48">
            <v>1.0063298036085964</v>
          </cell>
          <cell r="P48">
            <v>1.0133527630491552</v>
          </cell>
          <cell r="Q48">
            <v>1.009635164274006</v>
          </cell>
          <cell r="R48">
            <v>1.0896563175313552</v>
          </cell>
          <cell r="S48">
            <v>1.0252363382241729</v>
          </cell>
        </row>
        <row r="49">
          <cell r="A49">
            <v>20101</v>
          </cell>
          <cell r="B49">
            <v>0.92953271351014688</v>
          </cell>
          <cell r="C49">
            <v>0.98150482036444697</v>
          </cell>
          <cell r="D49">
            <v>0.97983656360463145</v>
          </cell>
          <cell r="E49">
            <v>1.000172141113314</v>
          </cell>
          <cell r="F49">
            <v>0.99757869578911229</v>
          </cell>
          <cell r="G49">
            <v>0.88896451615913885</v>
          </cell>
          <cell r="H49">
            <v>0.98489029978256715</v>
          </cell>
          <cell r="I49">
            <v>0.99632652093763618</v>
          </cell>
          <cell r="J49">
            <v>1.0020635617703368</v>
          </cell>
          <cell r="K49">
            <v>0.97728339910872952</v>
          </cell>
          <cell r="L49">
            <v>0.94341048484349821</v>
          </cell>
          <cell r="M49">
            <v>1.0399240339107891</v>
          </cell>
          <cell r="N49">
            <v>0.98310828588679255</v>
          </cell>
          <cell r="O49">
            <v>0.99035764319451813</v>
          </cell>
          <cell r="P49">
            <v>1.0031136486407433</v>
          </cell>
          <cell r="Q49">
            <v>0.98518005739280923</v>
          </cell>
          <cell r="R49">
            <v>0.96172282351134131</v>
          </cell>
          <cell r="S49">
            <v>0.96889581387490609</v>
          </cell>
        </row>
        <row r="50">
          <cell r="A50">
            <v>20102</v>
          </cell>
          <cell r="B50">
            <v>0.98168587997910894</v>
          </cell>
          <cell r="C50">
            <v>1.046379236718318</v>
          </cell>
          <cell r="D50">
            <v>0.94684152196135729</v>
          </cell>
          <cell r="E50">
            <v>1.0316837427651508</v>
          </cell>
          <cell r="F50">
            <v>1.0037983907476469</v>
          </cell>
          <cell r="G50">
            <v>1.0316727408716087</v>
          </cell>
          <cell r="H50">
            <v>1.0686754507435954</v>
          </cell>
          <cell r="I50">
            <v>0.9916202016891067</v>
          </cell>
          <cell r="J50">
            <v>1.0108360205419609</v>
          </cell>
          <cell r="K50">
            <v>0.9958794962559373</v>
          </cell>
          <cell r="L50">
            <v>0.99224402378626642</v>
          </cell>
          <cell r="M50">
            <v>1.0200928602800072</v>
          </cell>
          <cell r="N50">
            <v>1.006587491337209</v>
          </cell>
          <cell r="O50">
            <v>1.0248399300605919</v>
          </cell>
          <cell r="P50">
            <v>1.011887155231294</v>
          </cell>
          <cell r="Q50">
            <v>1.0042020848187543</v>
          </cell>
          <cell r="R50">
            <v>0.97692121921868058</v>
          </cell>
          <cell r="S50">
            <v>1.0035169970784392</v>
          </cell>
        </row>
        <row r="51">
          <cell r="A51">
            <v>20103</v>
          </cell>
          <cell r="B51">
            <v>1.066975831898199</v>
          </cell>
          <cell r="C51">
            <v>0.98076717275538938</v>
          </cell>
          <cell r="D51">
            <v>0.94339525924502476</v>
          </cell>
          <cell r="E51">
            <v>0.95402820392390308</v>
          </cell>
          <cell r="F51">
            <v>0.97869655138093159</v>
          </cell>
          <cell r="G51">
            <v>1.0717470206283606</v>
          </cell>
          <cell r="H51">
            <v>0.95247910861917473</v>
          </cell>
          <cell r="I51">
            <v>0.99402979211872244</v>
          </cell>
          <cell r="J51">
            <v>0.99252091251033792</v>
          </cell>
          <cell r="K51">
            <v>1.0087300561725183</v>
          </cell>
          <cell r="L51">
            <v>0.96194379385592932</v>
          </cell>
          <cell r="M51">
            <v>0.96413512547464508</v>
          </cell>
          <cell r="N51">
            <v>0.98566021743399168</v>
          </cell>
          <cell r="O51">
            <v>0.98055575322395794</v>
          </cell>
          <cell r="P51">
            <v>0.96729699902402511</v>
          </cell>
          <cell r="Q51">
            <v>1.0003870769349474</v>
          </cell>
          <cell r="R51">
            <v>0.98141029080235576</v>
          </cell>
          <cell r="S51">
            <v>0.99885011898232678</v>
          </cell>
        </row>
        <row r="52">
          <cell r="A52">
            <v>20104</v>
          </cell>
          <cell r="B52">
            <v>1.0146660208029492</v>
          </cell>
          <cell r="C52">
            <v>0.99159747978862267</v>
          </cell>
          <cell r="D52">
            <v>1.1092226570172163</v>
          </cell>
          <cell r="E52">
            <v>1.0137213233781615</v>
          </cell>
          <cell r="F52">
            <v>1.019068259838696</v>
          </cell>
          <cell r="G52">
            <v>1.0007559993365081</v>
          </cell>
          <cell r="H52">
            <v>0.99691214647058812</v>
          </cell>
          <cell r="I52">
            <v>1.0169722328278707</v>
          </cell>
          <cell r="J52">
            <v>0.99490693562386467</v>
          </cell>
          <cell r="K52">
            <v>1.0155367880154436</v>
          </cell>
          <cell r="L52">
            <v>1.109686894997076</v>
          </cell>
          <cell r="M52">
            <v>0.97835071962976894</v>
          </cell>
          <cell r="N52">
            <v>1.0221495248440666</v>
          </cell>
          <cell r="O52">
            <v>1.0032603186252032</v>
          </cell>
          <cell r="P52">
            <v>1.017313206379419</v>
          </cell>
          <cell r="Q52">
            <v>1.0091202308447706</v>
          </cell>
          <cell r="R52">
            <v>1.0804885468689582</v>
          </cell>
          <cell r="S52">
            <v>1.0257373749292018</v>
          </cell>
        </row>
        <row r="53">
          <cell r="A53">
            <v>20111</v>
          </cell>
          <cell r="B53">
            <v>0.92760299253710043</v>
          </cell>
          <cell r="C53">
            <v>0.98451098375152146</v>
          </cell>
          <cell r="D53">
            <v>0.9873588215857102</v>
          </cell>
          <cell r="E53">
            <v>0.99933667166709805</v>
          </cell>
          <cell r="F53">
            <v>0.98872676516183511</v>
          </cell>
          <cell r="G53">
            <v>0.87801362126932925</v>
          </cell>
          <cell r="H53">
            <v>0.98521378136889082</v>
          </cell>
          <cell r="I53">
            <v>0.98826893713953334</v>
          </cell>
          <cell r="J53">
            <v>1.0063802978652265</v>
          </cell>
          <cell r="K53">
            <v>0.98147429332774316</v>
          </cell>
          <cell r="L53">
            <v>0.96884937125920134</v>
          </cell>
          <cell r="M53">
            <v>1.039312652950495</v>
          </cell>
          <cell r="N53">
            <v>0.98197439788582008</v>
          </cell>
          <cell r="O53">
            <v>0.99253334902987334</v>
          </cell>
          <cell r="P53">
            <v>0.99528844551645468</v>
          </cell>
          <cell r="Q53">
            <v>0.98988354219180485</v>
          </cell>
          <cell r="R53">
            <v>0.96505784501570635</v>
          </cell>
          <cell r="S53">
            <v>0.96836985874404913</v>
          </cell>
        </row>
        <row r="54">
          <cell r="A54">
            <v>20112</v>
          </cell>
          <cell r="B54">
            <v>0.98409073543763326</v>
          </cell>
          <cell r="C54">
            <v>1.047759853393458</v>
          </cell>
          <cell r="D54">
            <v>0.94358328280270498</v>
          </cell>
          <cell r="E54">
            <v>1.0332046881160384</v>
          </cell>
          <cell r="F54">
            <v>1.0039545187654748</v>
          </cell>
          <cell r="G54">
            <v>1.0302027483223453</v>
          </cell>
          <cell r="H54">
            <v>1.077662063840618</v>
          </cell>
          <cell r="I54">
            <v>0.99120537113607554</v>
          </cell>
          <cell r="J54">
            <v>1.0076209624572736</v>
          </cell>
          <cell r="K54">
            <v>0.99956326530388717</v>
          </cell>
          <cell r="L54">
            <v>0.99363577573981943</v>
          </cell>
          <cell r="M54">
            <v>1.0135079021493321</v>
          </cell>
          <cell r="N54">
            <v>1.0078227793730443</v>
          </cell>
          <cell r="O54">
            <v>1.0257343938157717</v>
          </cell>
          <cell r="P54">
            <v>1.0132122762905911</v>
          </cell>
          <cell r="Q54">
            <v>1.0016655081912502</v>
          </cell>
          <cell r="R54">
            <v>0.97969530681750394</v>
          </cell>
          <cell r="S54">
            <v>1.0035516141836593</v>
          </cell>
        </row>
        <row r="55">
          <cell r="A55">
            <v>20113</v>
          </cell>
          <cell r="B55">
            <v>1.0669743982271196</v>
          </cell>
          <cell r="C55">
            <v>0.98412707668699573</v>
          </cell>
          <cell r="D55">
            <v>0.94219945908212421</v>
          </cell>
          <cell r="E55">
            <v>0.95665440127467738</v>
          </cell>
          <cell r="F55">
            <v>0.98479311430430305</v>
          </cell>
          <cell r="G55">
            <v>1.087541597939661</v>
          </cell>
          <cell r="H55">
            <v>0.96503924302968092</v>
          </cell>
          <cell r="I55">
            <v>1.0033528610658764</v>
          </cell>
          <cell r="J55">
            <v>0.99212796925451696</v>
          </cell>
          <cell r="K55">
            <v>1.0096870861642393</v>
          </cell>
          <cell r="L55">
            <v>0.9422266733637098</v>
          </cell>
          <cell r="M55">
            <v>0.96995887263784797</v>
          </cell>
          <cell r="N55">
            <v>0.98755536430378688</v>
          </cell>
          <cell r="O55">
            <v>0.98381987372451418</v>
          </cell>
          <cell r="P55">
            <v>0.97403335140288039</v>
          </cell>
          <cell r="Q55">
            <v>0.99910243384742259</v>
          </cell>
          <cell r="R55">
            <v>0.97833325854816477</v>
          </cell>
          <cell r="S55">
            <v>1.0029200037100965</v>
          </cell>
        </row>
        <row r="56">
          <cell r="A56">
            <v>20114</v>
          </cell>
          <cell r="B56">
            <v>1.0177371183825301</v>
          </cell>
          <cell r="C56">
            <v>0.9845018502239018</v>
          </cell>
          <cell r="D56">
            <v>1.1253725860028054</v>
          </cell>
          <cell r="E56">
            <v>1.0104086782295603</v>
          </cell>
          <cell r="F56">
            <v>1.0216262794499034</v>
          </cell>
          <cell r="G56">
            <v>1.0037222471482576</v>
          </cell>
          <cell r="H56">
            <v>0.96988371370062787</v>
          </cell>
          <cell r="I56">
            <v>1.0167637225075667</v>
          </cell>
          <cell r="J56">
            <v>0.99413105148177838</v>
          </cell>
          <cell r="K56">
            <v>1.0078793034157694</v>
          </cell>
          <cell r="L56">
            <v>1.0843978095265112</v>
          </cell>
          <cell r="M56">
            <v>0.98243113475731381</v>
          </cell>
          <cell r="N56">
            <v>1.0222217475855937</v>
          </cell>
          <cell r="O56">
            <v>0.99744524340222329</v>
          </cell>
          <cell r="P56">
            <v>1.0177212821040504</v>
          </cell>
          <cell r="Q56">
            <v>1.0089143682124351</v>
          </cell>
          <cell r="R56">
            <v>1.0706831640248269</v>
          </cell>
          <cell r="S56">
            <v>1.0228098930380414</v>
          </cell>
        </row>
        <row r="57">
          <cell r="A57">
            <v>20121</v>
          </cell>
          <cell r="B57">
            <v>0.93162765732504005</v>
          </cell>
          <cell r="C57">
            <v>0.99379241251512651</v>
          </cell>
          <cell r="D57">
            <v>0.98621875799616388</v>
          </cell>
          <cell r="E57">
            <v>1.0067752109430763</v>
          </cell>
          <cell r="F57">
            <v>1.0058143331699543</v>
          </cell>
          <cell r="G57">
            <v>0.90728168533017683</v>
          </cell>
          <cell r="H57">
            <v>1.0078970100073203</v>
          </cell>
          <cell r="I57">
            <v>0.99879447928477683</v>
          </cell>
          <cell r="J57">
            <v>1.0088054267840321</v>
          </cell>
          <cell r="K57">
            <v>0.99038705760539081</v>
          </cell>
          <cell r="L57">
            <v>0.9787799348517312</v>
          </cell>
          <cell r="M57">
            <v>1.0300422510979803</v>
          </cell>
          <cell r="N57">
            <v>0.99507778337575048</v>
          </cell>
          <cell r="O57">
            <v>1.0085501626249727</v>
          </cell>
          <cell r="P57">
            <v>1.00487987981033</v>
          </cell>
          <cell r="Q57">
            <v>0.99210740310738388</v>
          </cell>
          <cell r="R57">
            <v>0.96843621415184011</v>
          </cell>
          <cell r="S57">
            <v>0.98058250519412593</v>
          </cell>
        </row>
        <row r="58">
          <cell r="A58">
            <v>20122</v>
          </cell>
          <cell r="B58">
            <v>0.98478349109252694</v>
          </cell>
          <cell r="C58">
            <v>1.0435827855292077</v>
          </cell>
          <cell r="D58">
            <v>0.93921620870552636</v>
          </cell>
          <cell r="E58">
            <v>1.0321806636333242</v>
          </cell>
          <cell r="F58">
            <v>1.0064189031987179</v>
          </cell>
          <cell r="G58">
            <v>1.0283652001666257</v>
          </cell>
          <cell r="H58">
            <v>1.0780137949991768</v>
          </cell>
          <cell r="I58">
            <v>0.99265274605369169</v>
          </cell>
          <cell r="J58">
            <v>1.0059121782191358</v>
          </cell>
          <cell r="K58">
            <v>0.99785616289293044</v>
          </cell>
          <cell r="L58">
            <v>1.0026384242497492</v>
          </cell>
          <cell r="M58">
            <v>1.0093080105114525</v>
          </cell>
          <cell r="N58">
            <v>1.0067472947315812</v>
          </cell>
          <cell r="O58">
            <v>1.0203709622224912</v>
          </cell>
          <cell r="P58">
            <v>1.0153446559967891</v>
          </cell>
          <cell r="Q58">
            <v>1.0010920476314371</v>
          </cell>
          <cell r="R58">
            <v>0.98517956190028277</v>
          </cell>
          <cell r="S58">
            <v>1.0008673475456014</v>
          </cell>
        </row>
        <row r="59">
          <cell r="A59">
            <v>20123</v>
          </cell>
          <cell r="B59">
            <v>1.067941076842909</v>
          </cell>
          <cell r="C59">
            <v>0.97320819282089344</v>
          </cell>
          <cell r="D59">
            <v>0.94195863718507433</v>
          </cell>
          <cell r="E59">
            <v>0.95810123049251616</v>
          </cell>
          <cell r="F59">
            <v>0.9804911866261331</v>
          </cell>
          <cell r="G59">
            <v>1.0542575579193569</v>
          </cell>
          <cell r="H59">
            <v>0.94971382996178677</v>
          </cell>
          <cell r="I59">
            <v>0.99787539466626118</v>
          </cell>
          <cell r="J59">
            <v>0.9887872389263056</v>
          </cell>
          <cell r="K59">
            <v>0.99504414191939439</v>
          </cell>
          <cell r="L59">
            <v>0.93315334827838514</v>
          </cell>
          <cell r="M59">
            <v>0.9711408473498806</v>
          </cell>
          <cell r="N59">
            <v>0.98030264217207785</v>
          </cell>
          <cell r="O59">
            <v>0.97625714613180847</v>
          </cell>
          <cell r="P59">
            <v>0.96926299262557991</v>
          </cell>
          <cell r="Q59">
            <v>0.99548425698904741</v>
          </cell>
          <cell r="R59">
            <v>0.97659976244676006</v>
          </cell>
          <cell r="S59">
            <v>0.99343740584583962</v>
          </cell>
        </row>
        <row r="60">
          <cell r="A60">
            <v>20124</v>
          </cell>
          <cell r="B60">
            <v>1.0175544606791924</v>
          </cell>
          <cell r="C60">
            <v>0.98964131333379357</v>
          </cell>
          <cell r="D60">
            <v>1.1304619702921941</v>
          </cell>
          <cell r="E60">
            <v>1.0032728504284982</v>
          </cell>
          <cell r="F60">
            <v>1.0070582721925458</v>
          </cell>
          <cell r="G60">
            <v>1.0024059502266947</v>
          </cell>
          <cell r="H60">
            <v>0.96118179503322665</v>
          </cell>
          <cell r="I60">
            <v>1.0109452958075604</v>
          </cell>
          <cell r="J60">
            <v>0.99528426738196574</v>
          </cell>
          <cell r="K60">
            <v>1.016420091177197</v>
          </cell>
          <cell r="L60">
            <v>1.0847903326155244</v>
          </cell>
          <cell r="M60">
            <v>0.98643747683397198</v>
          </cell>
          <cell r="N60">
            <v>1.0173695358303423</v>
          </cell>
          <cell r="O60">
            <v>0.99411286918820607</v>
          </cell>
          <cell r="P60">
            <v>1.0100437921202701</v>
          </cell>
          <cell r="Q60">
            <v>1.0110769741369858</v>
          </cell>
          <cell r="R60">
            <v>1.0643262910023015</v>
          </cell>
          <cell r="S60">
            <v>1.0235653773300029</v>
          </cell>
        </row>
        <row r="61">
          <cell r="A61">
            <v>20131</v>
          </cell>
          <cell r="B61">
            <v>0.9281719154997744</v>
          </cell>
          <cell r="C61">
            <v>0.97369972123207227</v>
          </cell>
          <cell r="D61">
            <v>0.97654572951747498</v>
          </cell>
          <cell r="E61">
            <v>1.0097326503817887</v>
          </cell>
          <cell r="F61">
            <v>1.0004844699914175</v>
          </cell>
          <cell r="G61">
            <v>0.90323687664425101</v>
          </cell>
          <cell r="H61">
            <v>1.0048738078036361</v>
          </cell>
          <cell r="I61">
            <v>0.98636084560871895</v>
          </cell>
          <cell r="J61">
            <v>1.0087978671225288</v>
          </cell>
          <cell r="K61">
            <v>0.96266303066240244</v>
          </cell>
          <cell r="L61">
            <v>0.98936698330928063</v>
          </cell>
          <cell r="M61">
            <v>1.0240186583156932</v>
          </cell>
          <cell r="N61">
            <v>0.98571679520193767</v>
          </cell>
          <cell r="O61">
            <v>1.004289894020054</v>
          </cell>
          <cell r="P61">
            <v>0.99352525555705606</v>
          </cell>
          <cell r="Q61">
            <v>0.99258854083661363</v>
          </cell>
          <cell r="R61">
            <v>0.97076223583094767</v>
          </cell>
          <cell r="S61">
            <v>0.96817286493532118</v>
          </cell>
        </row>
        <row r="62">
          <cell r="A62">
            <v>20132</v>
          </cell>
          <cell r="B62">
            <v>0.98440839730276763</v>
          </cell>
          <cell r="C62">
            <v>1.0537033844207553</v>
          </cell>
          <cell r="D62">
            <v>0.93313302323177405</v>
          </cell>
          <cell r="E62">
            <v>1.0349342895055551</v>
          </cell>
          <cell r="F62">
            <v>1.0095647637013325</v>
          </cell>
          <cell r="G62">
            <v>1.025139302214602</v>
          </cell>
          <cell r="H62">
            <v>1.0864845615084897</v>
          </cell>
          <cell r="I62">
            <v>0.99858788116339336</v>
          </cell>
          <cell r="J62">
            <v>1.0070906939144812</v>
          </cell>
          <cell r="K62">
            <v>1.0159347779505916</v>
          </cell>
          <cell r="L62">
            <v>1.0003881741631995</v>
          </cell>
          <cell r="M62">
            <v>1.0102600501995507</v>
          </cell>
          <cell r="N62">
            <v>1.0099906564800281</v>
          </cell>
          <cell r="O62">
            <v>1.0212066319197721</v>
          </cell>
          <cell r="P62">
            <v>1.0183123910547651</v>
          </cell>
          <cell r="Q62">
            <v>1.0027315324787955</v>
          </cell>
          <cell r="R62">
            <v>0.99304309311622141</v>
          </cell>
          <cell r="S62">
            <v>1.0046792993409972</v>
          </cell>
        </row>
        <row r="63">
          <cell r="A63">
            <v>20133</v>
          </cell>
          <cell r="B63">
            <v>1.0672565690775762</v>
          </cell>
          <cell r="C63">
            <v>0.98246781267835981</v>
          </cell>
          <cell r="D63">
            <v>0.93956995700658952</v>
          </cell>
          <cell r="E63">
            <v>0.96015306214221885</v>
          </cell>
          <cell r="F63">
            <v>0.97486159046109644</v>
          </cell>
          <cell r="G63">
            <v>1.0608061548098617</v>
          </cell>
          <cell r="H63">
            <v>0.95767712260533744</v>
          </cell>
          <cell r="I63">
            <v>1.0038219141402234</v>
          </cell>
          <cell r="J63">
            <v>0.98847480654278297</v>
          </cell>
          <cell r="K63">
            <v>1.00461457781751</v>
          </cell>
          <cell r="L63">
            <v>0.9284354417463655</v>
          </cell>
          <cell r="M63">
            <v>0.97401810500811981</v>
          </cell>
          <cell r="N63">
            <v>0.98459730736032802</v>
          </cell>
          <cell r="O63">
            <v>0.98139615205701702</v>
          </cell>
          <cell r="P63">
            <v>0.97400067579274974</v>
          </cell>
          <cell r="Q63">
            <v>0.99295791851015203</v>
          </cell>
          <cell r="R63">
            <v>0.97836182221353762</v>
          </cell>
          <cell r="S63">
            <v>1.0054884198413443</v>
          </cell>
        </row>
        <row r="64">
          <cell r="A64">
            <v>20134</v>
          </cell>
          <cell r="B64">
            <v>1.0182622689152185</v>
          </cell>
          <cell r="C64">
            <v>0.99085379325112299</v>
          </cell>
          <cell r="D64">
            <v>1.1261107830460462</v>
          </cell>
          <cell r="E64">
            <v>0.99947231757219079</v>
          </cell>
          <cell r="F64">
            <v>1.0151491967116726</v>
          </cell>
          <cell r="G64">
            <v>1.0157672595469194</v>
          </cell>
          <cell r="H64">
            <v>0.95515164822675247</v>
          </cell>
          <cell r="I64">
            <v>1.0108522686710577</v>
          </cell>
          <cell r="J64">
            <v>0.99614072708342805</v>
          </cell>
          <cell r="K64">
            <v>1.0160641277094655</v>
          </cell>
          <cell r="L64">
            <v>1.0786702095727501</v>
          </cell>
          <cell r="M64">
            <v>0.99067506154865537</v>
          </cell>
          <cell r="N64">
            <v>1.0199020012382418</v>
          </cell>
          <cell r="O64">
            <v>0.99506626999483383</v>
          </cell>
          <cell r="P64">
            <v>1.0147567462038023</v>
          </cell>
          <cell r="Q64">
            <v>1.0114549734838851</v>
          </cell>
          <cell r="R64">
            <v>1.0643668221091358</v>
          </cell>
          <cell r="S64">
            <v>1.0222998472384233</v>
          </cell>
        </row>
        <row r="65">
          <cell r="A65">
            <v>20141</v>
          </cell>
          <cell r="B65">
            <v>0.93031265641925953</v>
          </cell>
          <cell r="C65">
            <v>0.98409194020187563</v>
          </cell>
          <cell r="D65">
            <v>0.9811086617812087</v>
          </cell>
          <cell r="E65">
            <v>1.0080255534165388</v>
          </cell>
          <cell r="F65">
            <v>0.99450347815461559</v>
          </cell>
          <cell r="G65">
            <v>0.90102021791924014</v>
          </cell>
          <cell r="H65">
            <v>1.012254394698624</v>
          </cell>
          <cell r="I65">
            <v>0.98389704165568881</v>
          </cell>
          <cell r="J65">
            <v>1.0109589017964811</v>
          </cell>
          <cell r="K65">
            <v>0.97903911745520289</v>
          </cell>
          <cell r="L65">
            <v>0.99990952630072472</v>
          </cell>
          <cell r="M65">
            <v>1.0234900115553762</v>
          </cell>
          <cell r="N65">
            <v>0.98495322524044249</v>
          </cell>
          <cell r="O65">
            <v>1.0085615613730969</v>
          </cell>
          <cell r="P65">
            <v>0.98876689811281915</v>
          </cell>
          <cell r="Q65">
            <v>0.98893130206516422</v>
          </cell>
          <cell r="R65">
            <v>0.9716411189972699</v>
          </cell>
          <cell r="S65">
            <v>0.97452054785531139</v>
          </cell>
        </row>
        <row r="66">
          <cell r="A66">
            <v>20142</v>
          </cell>
          <cell r="B66">
            <v>0.98232483817141258</v>
          </cell>
          <cell r="C66">
            <v>1.043150708889035</v>
          </cell>
          <cell r="D66">
            <v>0.94082147719117903</v>
          </cell>
          <cell r="E66">
            <v>1.0347837063326017</v>
          </cell>
          <cell r="F66">
            <v>1.0088212705088166</v>
          </cell>
          <cell r="G66">
            <v>1.0172484374359798</v>
          </cell>
          <cell r="H66">
            <v>1.0780084207851122</v>
          </cell>
          <cell r="I66">
            <v>0.99770819573498526</v>
          </cell>
          <cell r="J66">
            <v>1.0065326953755194</v>
          </cell>
          <cell r="K66">
            <v>0.99953846110972566</v>
          </cell>
          <cell r="L66">
            <v>1.0025138320052196</v>
          </cell>
          <cell r="M66">
            <v>1.0101863049336322</v>
          </cell>
          <cell r="N66">
            <v>1.0091716124232577</v>
          </cell>
          <cell r="O66">
            <v>1.0156966199416573</v>
          </cell>
          <cell r="P66">
            <v>1.0191488998606473</v>
          </cell>
          <cell r="Q66">
            <v>1.0039678225741122</v>
          </cell>
          <cell r="R66">
            <v>0.99326525374579344</v>
          </cell>
          <cell r="S66">
            <v>1.0022105254519305</v>
          </cell>
        </row>
        <row r="67">
          <cell r="A67">
            <v>20143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A68">
            <v>20144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>
            <v>20151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14"/>
      <sheetData sheetId="15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3293.2419709661799</v>
          </cell>
          <cell r="C5">
            <v>40101.412838732715</v>
          </cell>
          <cell r="D5">
            <v>2987.8661813681424</v>
          </cell>
          <cell r="E5">
            <v>4699.8471182810881</v>
          </cell>
          <cell r="F5">
            <v>6662.7821506432601</v>
          </cell>
          <cell r="G5">
            <v>951.7266615318581</v>
          </cell>
          <cell r="H5">
            <v>2231.5269836854291</v>
          </cell>
          <cell r="I5">
            <v>14714.459990919517</v>
          </cell>
          <cell r="J5">
            <v>5181.0484170182572</v>
          </cell>
          <cell r="K5">
            <v>19461.88514345785</v>
          </cell>
          <cell r="L5">
            <v>2270.7693423421092</v>
          </cell>
          <cell r="M5">
            <v>9572.9058377972815</v>
          </cell>
          <cell r="N5">
            <v>55661.873317155223</v>
          </cell>
          <cell r="O5">
            <v>3224.1426892261111</v>
          </cell>
          <cell r="P5">
            <v>37800.949343712178</v>
          </cell>
          <cell r="Q5">
            <v>16501.209481812752</v>
          </cell>
          <cell r="R5">
            <v>5370.5201368010448</v>
          </cell>
          <cell r="S5">
            <v>14170.688792425019</v>
          </cell>
        </row>
        <row r="6">
          <cell r="A6">
            <v>19992</v>
          </cell>
          <cell r="B6">
            <v>3302.0918672493799</v>
          </cell>
          <cell r="C6">
            <v>41043.555891575998</v>
          </cell>
          <cell r="D6">
            <v>3640.0857444547801</v>
          </cell>
          <cell r="E6">
            <v>4681.1837785897596</v>
          </cell>
          <cell r="F6">
            <v>6575.83446004915</v>
          </cell>
          <cell r="G6">
            <v>903.58318306889601</v>
          </cell>
          <cell r="H6">
            <v>2537.1896765055199</v>
          </cell>
          <cell r="I6">
            <v>13611.962715700702</v>
          </cell>
          <cell r="J6">
            <v>5859.8461054660902</v>
          </cell>
          <cell r="K6">
            <v>20714.552385865099</v>
          </cell>
          <cell r="L6">
            <v>2137.6188544939</v>
          </cell>
          <cell r="M6">
            <v>9302.2070160539897</v>
          </cell>
          <cell r="N6">
            <v>56176.974336948202</v>
          </cell>
          <cell r="O6">
            <v>3146.5845942272899</v>
          </cell>
          <cell r="P6">
            <v>37174.839555839302</v>
          </cell>
          <cell r="Q6">
            <v>17445.3660201151</v>
          </cell>
          <cell r="R6">
            <v>5054.2762358624095</v>
          </cell>
          <cell r="S6">
            <v>13601.570940682301</v>
          </cell>
        </row>
        <row r="7">
          <cell r="A7">
            <v>19993</v>
          </cell>
          <cell r="B7">
            <v>3251.3018604194804</v>
          </cell>
          <cell r="C7">
            <v>41996.182485551697</v>
          </cell>
          <cell r="D7">
            <v>3617.4186222989101</v>
          </cell>
          <cell r="E7">
            <v>4520.1177177496793</v>
          </cell>
          <cell r="F7">
            <v>6537.1812755110705</v>
          </cell>
          <cell r="G7">
            <v>956.21694362005485</v>
          </cell>
          <cell r="H7">
            <v>2554.4611148905401</v>
          </cell>
          <cell r="I7">
            <v>13977.034578190001</v>
          </cell>
          <cell r="J7">
            <v>6349.4063785837407</v>
          </cell>
          <cell r="K7">
            <v>22276.643283720201</v>
          </cell>
          <cell r="L7">
            <v>1584.16300070331</v>
          </cell>
          <cell r="M7">
            <v>9801.4021983993789</v>
          </cell>
          <cell r="N7">
            <v>58594.338462075597</v>
          </cell>
          <cell r="O7">
            <v>3057.5435379699602</v>
          </cell>
          <cell r="P7">
            <v>38093.083295978504</v>
          </cell>
          <cell r="Q7">
            <v>18813.028260818901</v>
          </cell>
          <cell r="R7">
            <v>4389.5255429869503</v>
          </cell>
          <cell r="S7">
            <v>13304.8375255584</v>
          </cell>
        </row>
        <row r="8">
          <cell r="A8">
            <v>19994</v>
          </cell>
          <cell r="B8">
            <v>3383.0980731292107</v>
          </cell>
          <cell r="C8">
            <v>43714.932151140601</v>
          </cell>
          <cell r="D8">
            <v>2928.5158890919402</v>
          </cell>
          <cell r="E8">
            <v>4796.9754005739605</v>
          </cell>
          <cell r="F8">
            <v>6915.5506697741403</v>
          </cell>
          <cell r="G8">
            <v>883.91540695192396</v>
          </cell>
          <cell r="H8">
            <v>2679.1105983316302</v>
          </cell>
          <cell r="I8">
            <v>15040.116035536397</v>
          </cell>
          <cell r="J8">
            <v>6306.1135053222897</v>
          </cell>
          <cell r="K8">
            <v>24403.048941100798</v>
          </cell>
          <cell r="L8">
            <v>2298.46945735086</v>
          </cell>
          <cell r="M8">
            <v>9545.5241314655486</v>
          </cell>
          <cell r="N8">
            <v>61335.204561453291</v>
          </cell>
          <cell r="O8">
            <v>3142.9055933276195</v>
          </cell>
          <cell r="P8">
            <v>39008.013766363896</v>
          </cell>
          <cell r="Q8">
            <v>18804.672371550299</v>
          </cell>
          <cell r="R8">
            <v>5768.1059284387102</v>
          </cell>
          <cell r="S8">
            <v>14028.096419590902</v>
          </cell>
        </row>
        <row r="9">
          <cell r="A9">
            <v>20001</v>
          </cell>
          <cell r="B9">
            <v>3522.1663524659903</v>
          </cell>
          <cell r="C9">
            <v>45085.555780490191</v>
          </cell>
          <cell r="D9">
            <v>3409.1185632464899</v>
          </cell>
          <cell r="E9">
            <v>4592.7403966336806</v>
          </cell>
          <cell r="F9">
            <v>6867.1735591407605</v>
          </cell>
          <cell r="G9">
            <v>1053.0784939518201</v>
          </cell>
          <cell r="H9">
            <v>2455.0281615671902</v>
          </cell>
          <cell r="I9">
            <v>15202.923683837998</v>
          </cell>
          <cell r="J9">
            <v>6708.5380074373797</v>
          </cell>
          <cell r="K9">
            <v>26497.7061832785</v>
          </cell>
          <cell r="L9">
            <v>1291.78724655215</v>
          </cell>
          <cell r="M9">
            <v>9966.0438739899673</v>
          </cell>
          <cell r="N9">
            <v>61124.129155944604</v>
          </cell>
          <cell r="O9">
            <v>3226.7465621514607</v>
          </cell>
          <cell r="P9">
            <v>38395.157682896104</v>
          </cell>
          <cell r="Q9">
            <v>19947.165106949698</v>
          </cell>
          <cell r="R9">
            <v>4346.7720791240399</v>
          </cell>
          <cell r="S9">
            <v>14071.231019804702</v>
          </cell>
        </row>
        <row r="10">
          <cell r="A10">
            <v>20002</v>
          </cell>
          <cell r="B10">
            <v>3751.73870933332</v>
          </cell>
          <cell r="C10">
            <v>44526.248681258105</v>
          </cell>
          <cell r="D10">
            <v>4187.0692128206101</v>
          </cell>
          <cell r="E10">
            <v>4911.2395016272203</v>
          </cell>
          <cell r="F10">
            <v>7617.9793821230496</v>
          </cell>
          <cell r="G10">
            <v>807.615947799747</v>
          </cell>
          <cell r="H10">
            <v>2573.2556581264803</v>
          </cell>
          <cell r="I10">
            <v>15888.5770204457</v>
          </cell>
          <cell r="J10">
            <v>7237.5433961824301</v>
          </cell>
          <cell r="K10">
            <v>27963.398948821097</v>
          </cell>
          <cell r="L10">
            <v>1243.1855168454699</v>
          </cell>
          <cell r="M10">
            <v>9861.1272586746109</v>
          </cell>
          <cell r="N10">
            <v>64121.2924224448</v>
          </cell>
          <cell r="O10">
            <v>3333.8755008079202</v>
          </cell>
          <cell r="P10">
            <v>41199.3871960264</v>
          </cell>
          <cell r="Q10">
            <v>21767.357044652803</v>
          </cell>
          <cell r="R10">
            <v>4454.3186225119307</v>
          </cell>
          <cell r="S10">
            <v>14705.540684493901</v>
          </cell>
        </row>
        <row r="11">
          <cell r="A11">
            <v>20003</v>
          </cell>
          <cell r="B11">
            <v>4119.9373299366998</v>
          </cell>
          <cell r="C11">
            <v>44968.585201288501</v>
          </cell>
          <cell r="D11">
            <v>4554.5683812305697</v>
          </cell>
          <cell r="E11">
            <v>5424.9809238871803</v>
          </cell>
          <cell r="F11">
            <v>7463.8195869769806</v>
          </cell>
          <cell r="G11">
            <v>875.21487317789899</v>
          </cell>
          <cell r="H11">
            <v>3427.3943948072601</v>
          </cell>
          <cell r="I11">
            <v>16365.5486595578</v>
          </cell>
          <cell r="J11">
            <v>7270.4878417960499</v>
          </cell>
          <cell r="K11">
            <v>29266.5419934034</v>
          </cell>
          <cell r="L11">
            <v>1385.73309081618</v>
          </cell>
          <cell r="M11">
            <v>10209.2936086386</v>
          </cell>
          <cell r="N11">
            <v>67261.645875353497</v>
          </cell>
          <cell r="O11">
            <v>3554.3108321302702</v>
          </cell>
          <cell r="P11">
            <v>42835.127124472703</v>
          </cell>
          <cell r="Q11">
            <v>22613.7803825179</v>
          </cell>
          <cell r="R11">
            <v>4869.7977608034098</v>
          </cell>
          <cell r="S11">
            <v>15408.9144668848</v>
          </cell>
        </row>
        <row r="12">
          <cell r="A12">
            <v>20004</v>
          </cell>
          <cell r="B12">
            <v>3970.2385331146893</v>
          </cell>
          <cell r="C12">
            <v>44472.793201963301</v>
          </cell>
          <cell r="D12">
            <v>4214.3284506113605</v>
          </cell>
          <cell r="E12">
            <v>5479.3791031034498</v>
          </cell>
          <cell r="F12">
            <v>7456.383465422301</v>
          </cell>
          <cell r="G12">
            <v>947.50406266944992</v>
          </cell>
          <cell r="H12">
            <v>2599.17478201738</v>
          </cell>
          <cell r="I12">
            <v>16927.759073752099</v>
          </cell>
          <cell r="J12">
            <v>6866.3866724560912</v>
          </cell>
          <cell r="K12">
            <v>27568.486671467497</v>
          </cell>
          <cell r="L12">
            <v>1905.8583597822399</v>
          </cell>
          <cell r="M12">
            <v>11396.178777597499</v>
          </cell>
          <cell r="N12">
            <v>66075.196308298793</v>
          </cell>
          <cell r="O12">
            <v>3539.3203979508598</v>
          </cell>
          <cell r="P12">
            <v>43403.257453229402</v>
          </cell>
          <cell r="Q12">
            <v>21363.811337745497</v>
          </cell>
          <cell r="R12">
            <v>5140.5800806045299</v>
          </cell>
          <cell r="S12">
            <v>15438.688628399501</v>
          </cell>
        </row>
        <row r="13">
          <cell r="A13">
            <v>20011</v>
          </cell>
          <cell r="B13">
            <v>4137.6463907597199</v>
          </cell>
          <cell r="C13">
            <v>42495.344965348704</v>
          </cell>
          <cell r="D13">
            <v>4584.2707367314397</v>
          </cell>
          <cell r="E13">
            <v>5305.1171091363003</v>
          </cell>
          <cell r="F13">
            <v>8100.07389273016</v>
          </cell>
          <cell r="G13">
            <v>981.32166162265594</v>
          </cell>
          <cell r="H13">
            <v>2720.19581302092</v>
          </cell>
          <cell r="I13">
            <v>16133.497722429098</v>
          </cell>
          <cell r="J13">
            <v>6446.74345656683</v>
          </cell>
          <cell r="K13">
            <v>27434.890845473597</v>
          </cell>
          <cell r="L13">
            <v>1690.9971647925302</v>
          </cell>
          <cell r="M13">
            <v>10375.8536610625</v>
          </cell>
          <cell r="N13">
            <v>66429.770633890803</v>
          </cell>
          <cell r="O13">
            <v>3505.7071704268196</v>
          </cell>
          <cell r="P13">
            <v>42401.993446763998</v>
          </cell>
          <cell r="Q13">
            <v>20310.094864913899</v>
          </cell>
          <cell r="R13">
            <v>5596.0338724372996</v>
          </cell>
          <cell r="S13">
            <v>15295.591251866601</v>
          </cell>
        </row>
        <row r="14">
          <cell r="A14">
            <v>20012</v>
          </cell>
          <cell r="B14">
            <v>4351.0734626216099</v>
          </cell>
          <cell r="C14">
            <v>42329.697727094397</v>
          </cell>
          <cell r="D14">
            <v>4869.9776190828597</v>
          </cell>
          <cell r="E14">
            <v>5042.4598198930198</v>
          </cell>
          <cell r="F14">
            <v>7485.5842384438492</v>
          </cell>
          <cell r="G14">
            <v>995.697679061131</v>
          </cell>
          <cell r="H14">
            <v>2416.4759275806396</v>
          </cell>
          <cell r="I14">
            <v>14761.3283955881</v>
          </cell>
          <cell r="J14">
            <v>4973.3175282598995</v>
          </cell>
          <cell r="K14">
            <v>25473.240905029703</v>
          </cell>
          <cell r="L14">
            <v>1440.9523546975802</v>
          </cell>
          <cell r="M14">
            <v>10985.723776439199</v>
          </cell>
          <cell r="N14">
            <v>62864.6731483681</v>
          </cell>
          <cell r="O14">
            <v>3403.1656811937601</v>
          </cell>
          <cell r="P14">
            <v>40960.683994292798</v>
          </cell>
          <cell r="Q14">
            <v>17919.694386492101</v>
          </cell>
          <cell r="R14">
            <v>5095.6174624246396</v>
          </cell>
          <cell r="S14">
            <v>15287.4046050058</v>
          </cell>
        </row>
        <row r="15">
          <cell r="A15">
            <v>20013</v>
          </cell>
          <cell r="B15">
            <v>3968.5786030440404</v>
          </cell>
          <cell r="C15">
            <v>40269.282051832801</v>
          </cell>
          <cell r="D15">
            <v>5020.17402860327</v>
          </cell>
          <cell r="E15">
            <v>4861.6714959830306</v>
          </cell>
          <cell r="F15">
            <v>7374.9445601682501</v>
          </cell>
          <cell r="G15">
            <v>904.43639513468509</v>
          </cell>
          <cell r="H15">
            <v>2379.9210002401401</v>
          </cell>
          <cell r="I15">
            <v>13253.416244731599</v>
          </cell>
          <cell r="J15">
            <v>5600.6548070488498</v>
          </cell>
          <cell r="K15">
            <v>24371.702202029101</v>
          </cell>
          <cell r="L15">
            <v>1552.82376473153</v>
          </cell>
          <cell r="M15">
            <v>9962.8848472486097</v>
          </cell>
          <cell r="N15">
            <v>56506.857672759601</v>
          </cell>
          <cell r="O15">
            <v>3234.3995300356301</v>
          </cell>
          <cell r="P15">
            <v>38602.5881297589</v>
          </cell>
          <cell r="Q15">
            <v>17530.3581745146</v>
          </cell>
          <cell r="R15">
            <v>4751.1623361620304</v>
          </cell>
          <cell r="S15">
            <v>14612.7678775289</v>
          </cell>
        </row>
        <row r="16">
          <cell r="A16">
            <v>20014</v>
          </cell>
          <cell r="B16">
            <v>3456.6094295541398</v>
          </cell>
          <cell r="C16">
            <v>38302.6474947241</v>
          </cell>
          <cell r="D16">
            <v>4921.6719374201202</v>
          </cell>
          <cell r="E16">
            <v>4823.0736883406498</v>
          </cell>
          <cell r="F16">
            <v>6900.4712618783997</v>
          </cell>
          <cell r="G16">
            <v>920.94835137126393</v>
          </cell>
          <cell r="H16">
            <v>2312.2984343719199</v>
          </cell>
          <cell r="I16">
            <v>12558.1258376719</v>
          </cell>
          <cell r="J16">
            <v>5137.4345267994904</v>
          </cell>
          <cell r="K16">
            <v>24045.829769623298</v>
          </cell>
          <cell r="L16">
            <v>1211.54469441894</v>
          </cell>
          <cell r="M16">
            <v>9130.6652950969601</v>
          </cell>
          <cell r="N16">
            <v>56756.335340022801</v>
          </cell>
          <cell r="O16">
            <v>3373.1398252309004</v>
          </cell>
          <cell r="P16">
            <v>37190.765683078112</v>
          </cell>
          <cell r="Q16">
            <v>16974.108908287999</v>
          </cell>
          <cell r="R16">
            <v>4527.0557282485106</v>
          </cell>
          <cell r="S16">
            <v>13309.8116535521</v>
          </cell>
        </row>
        <row r="17">
          <cell r="A17">
            <v>20021</v>
          </cell>
          <cell r="B17">
            <v>3304.09515411865</v>
          </cell>
          <cell r="C17">
            <v>39052.080702575993</v>
          </cell>
          <cell r="D17">
            <v>4932.2362960813998</v>
          </cell>
          <cell r="E17">
            <v>4924.9464782594896</v>
          </cell>
          <cell r="F17">
            <v>6521.6902424461405</v>
          </cell>
          <cell r="G17">
            <v>969.73522256443096</v>
          </cell>
          <cell r="H17">
            <v>2374.6969654153399</v>
          </cell>
          <cell r="I17">
            <v>12497.815259593599</v>
          </cell>
          <cell r="J17">
            <v>5163.1042567883596</v>
          </cell>
          <cell r="K17">
            <v>23867.390619859099</v>
          </cell>
          <cell r="L17">
            <v>1175.0234655445799</v>
          </cell>
          <cell r="M17">
            <v>8414.873360291529</v>
          </cell>
          <cell r="N17">
            <v>56857.703476223396</v>
          </cell>
          <cell r="O17">
            <v>3261.45947943277</v>
          </cell>
          <cell r="P17">
            <v>36302.563959514002</v>
          </cell>
          <cell r="Q17">
            <v>16675.610491023101</v>
          </cell>
          <cell r="R17">
            <v>4372.2367921607101</v>
          </cell>
          <cell r="S17">
            <v>12904.687166085399</v>
          </cell>
        </row>
        <row r="18">
          <cell r="A18">
            <v>20022</v>
          </cell>
          <cell r="B18">
            <v>3096.1319193950299</v>
          </cell>
          <cell r="C18">
            <v>40330.6403985906</v>
          </cell>
          <cell r="D18">
            <v>5581.40772053196</v>
          </cell>
          <cell r="E18">
            <v>4662.7469844186298</v>
          </cell>
          <cell r="F18">
            <v>6438.8887893592901</v>
          </cell>
          <cell r="G18">
            <v>996.04486333457896</v>
          </cell>
          <cell r="H18">
            <v>2462.3722165471104</v>
          </cell>
          <cell r="I18">
            <v>12666.0416021086</v>
          </cell>
          <cell r="J18">
            <v>5896.3352081865905</v>
          </cell>
          <cell r="K18">
            <v>24549.481583750301</v>
          </cell>
          <cell r="L18">
            <v>1238.7641828809801</v>
          </cell>
          <cell r="M18">
            <v>8230.1702527010002</v>
          </cell>
          <cell r="N18">
            <v>58681.422363715799</v>
          </cell>
          <cell r="O18">
            <v>3496.0616505493299</v>
          </cell>
          <cell r="P18">
            <v>35407.586928764998</v>
          </cell>
          <cell r="Q18">
            <v>18600.284385548599</v>
          </cell>
          <cell r="R18">
            <v>4829.0979412953793</v>
          </cell>
          <cell r="S18">
            <v>12706.672114708499</v>
          </cell>
        </row>
        <row r="19">
          <cell r="A19">
            <v>20023</v>
          </cell>
          <cell r="B19">
            <v>3016.0959622000901</v>
          </cell>
          <cell r="C19">
            <v>40813.1529749642</v>
          </cell>
          <cell r="D19">
            <v>5965.5554190087405</v>
          </cell>
          <cell r="E19">
            <v>4624.7477230527602</v>
          </cell>
          <cell r="F19">
            <v>6767.1850574166001</v>
          </cell>
          <cell r="G19">
            <v>987.88361891442094</v>
          </cell>
          <cell r="H19">
            <v>2604.6843702158599</v>
          </cell>
          <cell r="I19">
            <v>13477.3672827106</v>
          </cell>
          <cell r="J19">
            <v>5999.80114827944</v>
          </cell>
          <cell r="K19">
            <v>24678.376248632998</v>
          </cell>
          <cell r="L19">
            <v>1295.9733075040601</v>
          </cell>
          <cell r="M19">
            <v>8433.1859923267602</v>
          </cell>
          <cell r="N19">
            <v>59354.909685412698</v>
          </cell>
          <cell r="O19">
            <v>3694.2146473163098</v>
          </cell>
          <cell r="P19">
            <v>36364.993345121002</v>
          </cell>
          <cell r="Q19">
            <v>18355.903722082199</v>
          </cell>
          <cell r="R19">
            <v>4902.3798969345798</v>
          </cell>
          <cell r="S19">
            <v>12838.820781097</v>
          </cell>
        </row>
        <row r="20">
          <cell r="A20">
            <v>20024</v>
          </cell>
          <cell r="B20">
            <v>2977.1911056620697</v>
          </cell>
          <cell r="C20">
            <v>40690.816948331805</v>
          </cell>
          <cell r="D20">
            <v>5837.4173519991509</v>
          </cell>
          <cell r="E20">
            <v>4998.8879811059596</v>
          </cell>
          <cell r="F20">
            <v>6896.5743437076899</v>
          </cell>
          <cell r="G20">
            <v>1177.26887938249</v>
          </cell>
          <cell r="H20">
            <v>2600.8125285716001</v>
          </cell>
          <cell r="I20">
            <v>12580.772062561899</v>
          </cell>
          <cell r="J20">
            <v>5876.21891691155</v>
          </cell>
          <cell r="K20">
            <v>24378.943820779798</v>
          </cell>
          <cell r="L20">
            <v>1276.0263172620701</v>
          </cell>
          <cell r="M20">
            <v>8232.9440457401306</v>
          </cell>
          <cell r="N20">
            <v>57607.5341161096</v>
          </cell>
          <cell r="O20">
            <v>3712.1755593494099</v>
          </cell>
          <cell r="P20">
            <v>36491.507108156802</v>
          </cell>
          <cell r="Q20">
            <v>17429.678713785703</v>
          </cell>
          <cell r="R20">
            <v>4604.2821780569093</v>
          </cell>
          <cell r="S20">
            <v>12984.385277667299</v>
          </cell>
        </row>
        <row r="21">
          <cell r="A21">
            <v>20031</v>
          </cell>
          <cell r="B21">
            <v>2685.7002736816403</v>
          </cell>
          <cell r="C21">
            <v>42013.461841578297</v>
          </cell>
          <cell r="D21">
            <v>6741.3521868872504</v>
          </cell>
          <cell r="E21">
            <v>4141.7005244482598</v>
          </cell>
          <cell r="F21">
            <v>7290.3129724661194</v>
          </cell>
          <cell r="G21">
            <v>1275.46198521675</v>
          </cell>
          <cell r="H21">
            <v>2538.6406796158399</v>
          </cell>
          <cell r="I21">
            <v>12615.213725576999</v>
          </cell>
          <cell r="J21">
            <v>6291.2164275502382</v>
          </cell>
          <cell r="K21">
            <v>23560.7227828959</v>
          </cell>
          <cell r="L21">
            <v>1227.1099018145599</v>
          </cell>
          <cell r="M21">
            <v>8708.6100050398381</v>
          </cell>
          <cell r="N21">
            <v>58680.628587366598</v>
          </cell>
          <cell r="O21">
            <v>4053.1993075656701</v>
          </cell>
          <cell r="P21">
            <v>37540.095720091398</v>
          </cell>
          <cell r="Q21">
            <v>17699.887631366299</v>
          </cell>
          <cell r="R21">
            <v>4270.5123433792805</v>
          </cell>
          <cell r="S21">
            <v>12991.8019819618</v>
          </cell>
        </row>
        <row r="22">
          <cell r="A22">
            <v>20032</v>
          </cell>
          <cell r="B22">
            <v>2716.9176909714497</v>
          </cell>
          <cell r="C22">
            <v>42523.003230194699</v>
          </cell>
          <cell r="D22">
            <v>6396.0768741137699</v>
          </cell>
          <cell r="E22">
            <v>4446.4489223884893</v>
          </cell>
          <cell r="F22">
            <v>7283.3315201248597</v>
          </cell>
          <cell r="G22">
            <v>1181.1838827195202</v>
          </cell>
          <cell r="H22">
            <v>2630.5273394265896</v>
          </cell>
          <cell r="I22">
            <v>13236.3520474743</v>
          </cell>
          <cell r="J22">
            <v>5972.5747608719994</v>
          </cell>
          <cell r="K22">
            <v>23879.911580268501</v>
          </cell>
          <cell r="L22">
            <v>1329.0753779045601</v>
          </cell>
          <cell r="M22">
            <v>8172.887242927919</v>
          </cell>
          <cell r="N22">
            <v>58431.039100727205</v>
          </cell>
          <cell r="O22">
            <v>3584.2008175364795</v>
          </cell>
          <cell r="P22">
            <v>37492.017684402694</v>
          </cell>
          <cell r="Q22">
            <v>17211.692037702498</v>
          </cell>
          <cell r="R22">
            <v>4371.8312170129202</v>
          </cell>
          <cell r="S22">
            <v>12390.682985108602</v>
          </cell>
        </row>
        <row r="23">
          <cell r="A23">
            <v>20033</v>
          </cell>
          <cell r="B23">
            <v>2788.9049831868101</v>
          </cell>
          <cell r="C23">
            <v>41444.258511279506</v>
          </cell>
          <cell r="D23">
            <v>6529.3679994818895</v>
          </cell>
          <cell r="E23">
            <v>4451.8589363750698</v>
          </cell>
          <cell r="F23">
            <v>6998.3729390141498</v>
          </cell>
          <cell r="G23">
            <v>1232.6043322104101</v>
          </cell>
          <cell r="H23">
            <v>2477.65196230941</v>
          </cell>
          <cell r="I23">
            <v>12758.1015389363</v>
          </cell>
          <cell r="J23">
            <v>5902.0162049453902</v>
          </cell>
          <cell r="K23">
            <v>24320.735338084898</v>
          </cell>
          <cell r="L23">
            <v>1169.74691719254</v>
          </cell>
          <cell r="M23">
            <v>8436.5485002677397</v>
          </cell>
          <cell r="N23">
            <v>63572.1182536173</v>
          </cell>
          <cell r="O23">
            <v>3772.87600449928</v>
          </cell>
          <cell r="P23">
            <v>38397.814399302297</v>
          </cell>
          <cell r="Q23">
            <v>18257.097944763998</v>
          </cell>
          <cell r="R23">
            <v>4450.6218547222297</v>
          </cell>
          <cell r="S23">
            <v>13222.978980228901</v>
          </cell>
        </row>
        <row r="24">
          <cell r="A24">
            <v>20034</v>
          </cell>
          <cell r="B24">
            <v>3032.4952409654393</v>
          </cell>
          <cell r="C24">
            <v>44011.301643997103</v>
          </cell>
          <cell r="D24">
            <v>8978.8563696323799</v>
          </cell>
          <cell r="E24">
            <v>4216.8227668863301</v>
          </cell>
          <cell r="F24">
            <v>7446.1699612041393</v>
          </cell>
          <cell r="G24">
            <v>1350.49627574798</v>
          </cell>
          <cell r="H24">
            <v>2922.0368168090799</v>
          </cell>
          <cell r="I24">
            <v>13195.007544222299</v>
          </cell>
          <cell r="J24">
            <v>6684.6968058427601</v>
          </cell>
          <cell r="K24">
            <v>25705.248098353801</v>
          </cell>
          <cell r="L24">
            <v>1038.5378449314601</v>
          </cell>
          <cell r="M24">
            <v>8660.8705331867914</v>
          </cell>
          <cell r="N24">
            <v>65151.226490711597</v>
          </cell>
          <cell r="O24">
            <v>3666.2588703103202</v>
          </cell>
          <cell r="P24">
            <v>39760.086497029195</v>
          </cell>
          <cell r="Q24">
            <v>19713.5405746861</v>
          </cell>
          <cell r="R24">
            <v>4369.8698911328293</v>
          </cell>
          <cell r="S24">
            <v>13626.601474962799</v>
          </cell>
        </row>
        <row r="25">
          <cell r="A25">
            <v>20041</v>
          </cell>
          <cell r="B25">
            <v>3805.8768161376202</v>
          </cell>
          <cell r="C25">
            <v>44992.544614558297</v>
          </cell>
          <cell r="D25">
            <v>9051.59195201066</v>
          </cell>
          <cell r="E25">
            <v>4850.9960294703396</v>
          </cell>
          <cell r="F25">
            <v>7521.918745501509</v>
          </cell>
          <cell r="G25">
            <v>1274.99256696061</v>
          </cell>
          <cell r="H25">
            <v>2496.3550461272002</v>
          </cell>
          <cell r="I25">
            <v>13151.964683027601</v>
          </cell>
          <cell r="J25">
            <v>6540.7017116434299</v>
          </cell>
          <cell r="K25">
            <v>26506.2122563386</v>
          </cell>
          <cell r="L25">
            <v>1226.6320076299701</v>
          </cell>
          <cell r="M25">
            <v>8973.3422105937807</v>
          </cell>
          <cell r="N25">
            <v>67720.550775042298</v>
          </cell>
          <cell r="O25">
            <v>3855.0078620906006</v>
          </cell>
          <cell r="P25">
            <v>40645.931023547797</v>
          </cell>
          <cell r="Q25">
            <v>20482.998562366298</v>
          </cell>
          <cell r="R25">
            <v>4865.4130951605102</v>
          </cell>
          <cell r="S25">
            <v>15113.478232568999</v>
          </cell>
        </row>
        <row r="26">
          <cell r="A26">
            <v>20042</v>
          </cell>
          <cell r="B26">
            <v>3352.7128151934398</v>
          </cell>
          <cell r="C26">
            <v>46453.805742005992</v>
          </cell>
          <cell r="D26">
            <v>8593.0524683094191</v>
          </cell>
          <cell r="E26">
            <v>5296.9212599224302</v>
          </cell>
          <cell r="F26">
            <v>7879.1306170965499</v>
          </cell>
          <cell r="G26">
            <v>1457.3388206252998</v>
          </cell>
          <cell r="H26">
            <v>2900.7731443193697</v>
          </cell>
          <cell r="I26">
            <v>13543.268186468398</v>
          </cell>
          <cell r="J26">
            <v>6657.59656158289</v>
          </cell>
          <cell r="K26">
            <v>27760.5997499523</v>
          </cell>
          <cell r="L26">
            <v>1303.3094076670402</v>
          </cell>
          <cell r="M26">
            <v>8610.5303137107785</v>
          </cell>
          <cell r="N26">
            <v>70210.066273377801</v>
          </cell>
          <cell r="O26">
            <v>3949.1941629171797</v>
          </cell>
          <cell r="P26">
            <v>42550.375758843802</v>
          </cell>
          <cell r="Q26">
            <v>21688.237514150002</v>
          </cell>
          <cell r="R26">
            <v>5510.88412225928</v>
          </cell>
          <cell r="S26">
            <v>15238.891208147197</v>
          </cell>
        </row>
        <row r="27">
          <cell r="A27">
            <v>20043</v>
          </cell>
          <cell r="B27">
            <v>3356.3873623989703</v>
          </cell>
          <cell r="C27">
            <v>48766.1039148157</v>
          </cell>
          <cell r="D27">
            <v>8463.6320388613403</v>
          </cell>
          <cell r="E27">
            <v>5274.9873133168403</v>
          </cell>
          <cell r="F27">
            <v>8188.0515845903501</v>
          </cell>
          <cell r="G27">
            <v>1698.6790873858201</v>
          </cell>
          <cell r="H27">
            <v>2732.3541651503901</v>
          </cell>
          <cell r="I27">
            <v>13231.513718968799</v>
          </cell>
          <cell r="J27">
            <v>6923.3009225712603</v>
          </cell>
          <cell r="K27">
            <v>27950.293528586299</v>
          </cell>
          <cell r="L27">
            <v>1405.46503073599</v>
          </cell>
          <cell r="M27">
            <v>9134.2886925246694</v>
          </cell>
          <cell r="N27">
            <v>71111.524114552405</v>
          </cell>
          <cell r="O27">
            <v>3961.2431762330698</v>
          </cell>
          <cell r="P27">
            <v>43809.616569741302</v>
          </cell>
          <cell r="Q27">
            <v>21432.372537707299</v>
          </cell>
          <cell r="R27">
            <v>5768.1081616062511</v>
          </cell>
          <cell r="S27">
            <v>15292.4957082171</v>
          </cell>
        </row>
        <row r="28">
          <cell r="A28">
            <v>20044</v>
          </cell>
          <cell r="B28">
            <v>3354.6832937074901</v>
          </cell>
          <cell r="C28">
            <v>49829.908554899805</v>
          </cell>
          <cell r="D28">
            <v>8724.9367678377203</v>
          </cell>
          <cell r="E28">
            <v>5733.8611432404014</v>
          </cell>
          <cell r="F28">
            <v>8192.7994687115497</v>
          </cell>
          <cell r="G28">
            <v>1739.3273523796502</v>
          </cell>
          <cell r="H28">
            <v>2773.7309354239301</v>
          </cell>
          <cell r="I28">
            <v>13531.126224461099</v>
          </cell>
          <cell r="J28">
            <v>6713.4108276003999</v>
          </cell>
          <cell r="K28">
            <v>28619.8133400197</v>
          </cell>
          <cell r="L28">
            <v>1471.1998037411201</v>
          </cell>
          <cell r="M28">
            <v>9439.4291867744105</v>
          </cell>
          <cell r="N28">
            <v>73090.137429405499</v>
          </cell>
          <cell r="O28">
            <v>4038.8147381874496</v>
          </cell>
          <cell r="P28">
            <v>44727.248231656406</v>
          </cell>
          <cell r="Q28">
            <v>21185.472239769198</v>
          </cell>
          <cell r="R28">
            <v>6425.2547935671701</v>
          </cell>
          <cell r="S28">
            <v>16146.399010954101</v>
          </cell>
        </row>
        <row r="29">
          <cell r="A29">
            <v>20051</v>
          </cell>
          <cell r="B29">
            <v>3542.6419037958899</v>
          </cell>
          <cell r="C29">
            <v>51830.058895246104</v>
          </cell>
          <cell r="D29">
            <v>9174.8179104943811</v>
          </cell>
          <cell r="E29">
            <v>5463.314314503381</v>
          </cell>
          <cell r="F29">
            <v>8370.0851038067594</v>
          </cell>
          <cell r="G29">
            <v>1976.1860609110302</v>
          </cell>
          <cell r="H29">
            <v>2967.85297199874</v>
          </cell>
          <cell r="I29">
            <v>13159.246377658199</v>
          </cell>
          <cell r="J29">
            <v>7010.42284358713</v>
          </cell>
          <cell r="K29">
            <v>29561.541580852299</v>
          </cell>
          <cell r="L29">
            <v>1558.0596580899798</v>
          </cell>
          <cell r="M29">
            <v>9240.2484234426902</v>
          </cell>
          <cell r="N29">
            <v>76718.640942550293</v>
          </cell>
          <cell r="O29">
            <v>3982.8518394815601</v>
          </cell>
          <cell r="P29">
            <v>45730.420435605003</v>
          </cell>
          <cell r="Q29">
            <v>22188.546828610099</v>
          </cell>
          <cell r="R29">
            <v>7250.0357197744397</v>
          </cell>
          <cell r="S29">
            <v>17161.507998396602</v>
          </cell>
        </row>
        <row r="30">
          <cell r="A30">
            <v>20052</v>
          </cell>
          <cell r="B30">
            <v>3893.8333731068201</v>
          </cell>
          <cell r="C30">
            <v>51921.7521361416</v>
          </cell>
          <cell r="D30">
            <v>10272.3432920674</v>
          </cell>
          <cell r="E30">
            <v>5824.6570114837104</v>
          </cell>
          <cell r="F30">
            <v>8635.212465041599</v>
          </cell>
          <cell r="G30">
            <v>1993.5189418171201</v>
          </cell>
          <cell r="H30">
            <v>2853.8062707980698</v>
          </cell>
          <cell r="I30">
            <v>13415.5817351081</v>
          </cell>
          <cell r="J30">
            <v>7058.9826746689805</v>
          </cell>
          <cell r="K30">
            <v>29286.026873606603</v>
          </cell>
          <cell r="L30">
            <v>1705.5763311656001</v>
          </cell>
          <cell r="M30">
            <v>9848.1522791750795</v>
          </cell>
          <cell r="N30">
            <v>79760.494357885196</v>
          </cell>
          <cell r="O30">
            <v>4259.73546770555</v>
          </cell>
          <cell r="P30">
            <v>47229.529860827002</v>
          </cell>
          <cell r="Q30">
            <v>22201.648089954298</v>
          </cell>
          <cell r="R30">
            <v>8023.1476118105402</v>
          </cell>
          <cell r="S30">
            <v>18767.476839847401</v>
          </cell>
        </row>
        <row r="31">
          <cell r="A31">
            <v>20053</v>
          </cell>
          <cell r="B31">
            <v>3820.6151673032</v>
          </cell>
          <cell r="C31">
            <v>53228.516000511197</v>
          </cell>
          <cell r="D31">
            <v>10941.164662677</v>
          </cell>
          <cell r="E31">
            <v>5498.9774829680591</v>
          </cell>
          <cell r="F31">
            <v>8793.9123284320794</v>
          </cell>
          <cell r="G31">
            <v>1985.1229427500996</v>
          </cell>
          <cell r="H31">
            <v>2831.8499598315302</v>
          </cell>
          <cell r="I31">
            <v>14046.499213994499</v>
          </cell>
          <cell r="J31">
            <v>7175.5230582696004</v>
          </cell>
          <cell r="K31">
            <v>30012.266707872201</v>
          </cell>
          <cell r="L31">
            <v>1691.4447634206299</v>
          </cell>
          <cell r="M31">
            <v>9715.1299139378898</v>
          </cell>
          <cell r="N31">
            <v>78948.991751020803</v>
          </cell>
          <cell r="O31">
            <v>4267.1546687929904</v>
          </cell>
          <cell r="P31">
            <v>46648.028254225996</v>
          </cell>
          <cell r="Q31">
            <v>22297.369835299305</v>
          </cell>
          <cell r="R31">
            <v>7983.5309635160402</v>
          </cell>
          <cell r="S31">
            <v>18387.5432304315</v>
          </cell>
        </row>
        <row r="32">
          <cell r="A32">
            <v>20054</v>
          </cell>
          <cell r="B32">
            <v>4086.2683777325701</v>
          </cell>
          <cell r="C32">
            <v>55359.416046036793</v>
          </cell>
          <cell r="D32">
            <v>11485.4683929271</v>
          </cell>
          <cell r="E32">
            <v>5825.0897092166406</v>
          </cell>
          <cell r="F32">
            <v>9074.9306547043088</v>
          </cell>
          <cell r="G32">
            <v>2059.2992729010202</v>
          </cell>
          <cell r="H32">
            <v>2973.1030446137902</v>
          </cell>
          <cell r="I32">
            <v>14196.1608427474</v>
          </cell>
          <cell r="J32">
            <v>7394.3913502857395</v>
          </cell>
          <cell r="K32">
            <v>31584.434747390402</v>
          </cell>
          <cell r="L32">
            <v>1948.4039889467899</v>
          </cell>
          <cell r="M32">
            <v>10066.432438264699</v>
          </cell>
          <cell r="N32">
            <v>81229.414568787615</v>
          </cell>
          <cell r="O32">
            <v>4439.0221676501706</v>
          </cell>
          <cell r="P32">
            <v>48556.169177272895</v>
          </cell>
          <cell r="Q32">
            <v>22366.992413910495</v>
          </cell>
          <cell r="R32">
            <v>8524.1517295982103</v>
          </cell>
          <cell r="S32">
            <v>18917.188911956502</v>
          </cell>
        </row>
        <row r="33">
          <cell r="A33">
            <v>20061</v>
          </cell>
          <cell r="B33">
            <v>4407.9588544539101</v>
          </cell>
          <cell r="C33">
            <v>56956.347082097294</v>
          </cell>
          <cell r="D33">
            <v>12617.875628321101</v>
          </cell>
          <cell r="E33">
            <v>5915.4951805353903</v>
          </cell>
          <cell r="F33">
            <v>9499.6086641342317</v>
          </cell>
          <cell r="G33">
            <v>2334.6902952176501</v>
          </cell>
          <cell r="H33">
            <v>3082.9287200308904</v>
          </cell>
          <cell r="I33">
            <v>14522.9037615459</v>
          </cell>
          <cell r="J33">
            <v>8149.931389126069</v>
          </cell>
          <cell r="K33">
            <v>33205.381105233399</v>
          </cell>
          <cell r="L33">
            <v>1775.5666630039502</v>
          </cell>
          <cell r="M33">
            <v>10531.552314114899</v>
          </cell>
          <cell r="N33">
            <v>85861.027808895102</v>
          </cell>
          <cell r="O33">
            <v>4656.9154333140295</v>
          </cell>
          <cell r="P33">
            <v>49876.170816694794</v>
          </cell>
          <cell r="Q33">
            <v>23662.382452873298</v>
          </cell>
          <cell r="R33">
            <v>8979.7819193216201</v>
          </cell>
          <cell r="S33">
            <v>20878.302856090999</v>
          </cell>
        </row>
        <row r="34">
          <cell r="A34">
            <v>20062</v>
          </cell>
          <cell r="B34">
            <v>4452.5857915902498</v>
          </cell>
          <cell r="C34">
            <v>57634.092598974101</v>
          </cell>
          <cell r="D34">
            <v>13635.244649930799</v>
          </cell>
          <cell r="E34">
            <v>6048.5991449540006</v>
          </cell>
          <cell r="F34">
            <v>10391.1122681304</v>
          </cell>
          <cell r="G34">
            <v>2484.9768640614907</v>
          </cell>
          <cell r="H34">
            <v>3282.3384760512299</v>
          </cell>
          <cell r="I34">
            <v>14545.742387754901</v>
          </cell>
          <cell r="J34">
            <v>8176.0972247185009</v>
          </cell>
          <cell r="K34">
            <v>34008.552014955902</v>
          </cell>
          <cell r="L34">
            <v>1981.95385316805</v>
          </cell>
          <cell r="M34">
            <v>11684.504287714099</v>
          </cell>
          <cell r="N34">
            <v>90008.470023094807</v>
          </cell>
          <cell r="O34">
            <v>4895.0562221529999</v>
          </cell>
          <cell r="P34">
            <v>54124.670568057503</v>
          </cell>
          <cell r="Q34">
            <v>24706.143334245797</v>
          </cell>
          <cell r="R34">
            <v>9707.9031503638707</v>
          </cell>
          <cell r="S34">
            <v>21632.965436027403</v>
          </cell>
        </row>
        <row r="35">
          <cell r="A35">
            <v>20063</v>
          </cell>
          <cell r="B35">
            <v>4758.24097318035</v>
          </cell>
          <cell r="C35">
            <v>58523.990676780704</v>
          </cell>
          <cell r="D35">
            <v>14563.335058270701</v>
          </cell>
          <cell r="E35">
            <v>6091.75063718003</v>
          </cell>
          <cell r="F35">
            <v>10821.6387049967</v>
          </cell>
          <cell r="G35">
            <v>2324.49150656146</v>
          </cell>
          <cell r="H35">
            <v>3247.7648787502499</v>
          </cell>
          <cell r="I35">
            <v>14974.578390528299</v>
          </cell>
          <cell r="J35">
            <v>8699.0599654300095</v>
          </cell>
          <cell r="K35">
            <v>33309.862479993302</v>
          </cell>
          <cell r="L35">
            <v>2109.1171093395201</v>
          </cell>
          <cell r="M35">
            <v>11766.099278382701</v>
          </cell>
          <cell r="N35">
            <v>92842.856851503602</v>
          </cell>
          <cell r="O35">
            <v>5047.9387642348402</v>
          </cell>
          <cell r="P35">
            <v>55227.817912529899</v>
          </cell>
          <cell r="Q35">
            <v>25317.781879242197</v>
          </cell>
          <cell r="R35">
            <v>10462.270191387199</v>
          </cell>
          <cell r="S35">
            <v>22876.550458542803</v>
          </cell>
        </row>
        <row r="36">
          <cell r="A36">
            <v>20064</v>
          </cell>
          <cell r="B36">
            <v>5389.5990166929587</v>
          </cell>
          <cell r="C36">
            <v>58231.812478935601</v>
          </cell>
          <cell r="D36">
            <v>13996.410946355698</v>
          </cell>
          <cell r="E36">
            <v>5953.1505360882102</v>
          </cell>
          <cell r="F36">
            <v>11206.5137369811</v>
          </cell>
          <cell r="G36">
            <v>2630.4356457456597</v>
          </cell>
          <cell r="H36">
            <v>3137.3361940492796</v>
          </cell>
          <cell r="I36">
            <v>15233.011860131301</v>
          </cell>
          <cell r="J36">
            <v>8489.4627638791208</v>
          </cell>
          <cell r="K36">
            <v>33474.148868505399</v>
          </cell>
          <cell r="L36">
            <v>1953.7562103991397</v>
          </cell>
          <cell r="M36">
            <v>11690.419095421899</v>
          </cell>
          <cell r="N36">
            <v>98290.456770952296</v>
          </cell>
          <cell r="O36">
            <v>5071.1450230159298</v>
          </cell>
          <cell r="P36">
            <v>56414.12268166709</v>
          </cell>
          <cell r="Q36">
            <v>26322.2307449982</v>
          </cell>
          <cell r="R36">
            <v>10115.1355464965</v>
          </cell>
          <cell r="S36">
            <v>23902.270849270601</v>
          </cell>
        </row>
        <row r="37">
          <cell r="A37">
            <v>20071</v>
          </cell>
          <cell r="B37">
            <v>5922.2916966782195</v>
          </cell>
          <cell r="C37">
            <v>58986.064221401</v>
          </cell>
          <cell r="D37">
            <v>14815.665813923901</v>
          </cell>
          <cell r="E37">
            <v>6694.8033729022</v>
          </cell>
          <cell r="F37">
            <v>11976.756429212201</v>
          </cell>
          <cell r="G37">
            <v>2980.8839470078101</v>
          </cell>
          <cell r="H37">
            <v>3521.8191642268598</v>
          </cell>
          <cell r="I37">
            <v>15510.139928511398</v>
          </cell>
          <cell r="J37">
            <v>8584.6191345667503</v>
          </cell>
          <cell r="K37">
            <v>32919.4901118575</v>
          </cell>
          <cell r="L37">
            <v>2087.7775580357898</v>
          </cell>
          <cell r="M37">
            <v>12557.962486226401</v>
          </cell>
          <cell r="N37">
            <v>98802.679361271497</v>
          </cell>
          <cell r="O37">
            <v>5295.0572743551193</v>
          </cell>
          <cell r="P37">
            <v>60907.807709025001</v>
          </cell>
          <cell r="Q37">
            <v>25974.2652436594</v>
          </cell>
          <cell r="R37">
            <v>10405.379154624901</v>
          </cell>
          <cell r="S37">
            <v>24620.811873742299</v>
          </cell>
        </row>
        <row r="38">
          <cell r="A38">
            <v>20072</v>
          </cell>
          <cell r="B38">
            <v>5643.1441682263903</v>
          </cell>
          <cell r="C38">
            <v>61048.824147205589</v>
          </cell>
          <cell r="D38">
            <v>16170.808676321099</v>
          </cell>
          <cell r="E38">
            <v>6580.2022601626986</v>
          </cell>
          <cell r="F38">
            <v>12395.9480339406</v>
          </cell>
          <cell r="G38">
            <v>2954.94549469503</v>
          </cell>
          <cell r="H38">
            <v>3347.5624245105405</v>
          </cell>
          <cell r="I38">
            <v>15689.8480735302</v>
          </cell>
          <cell r="J38">
            <v>9043.9175288345705</v>
          </cell>
          <cell r="K38">
            <v>34514.562757298205</v>
          </cell>
          <cell r="L38">
            <v>2217.14594707898</v>
          </cell>
          <cell r="M38">
            <v>12975.592251513101</v>
          </cell>
          <cell r="N38">
            <v>102193.82181346002</v>
          </cell>
          <cell r="O38">
            <v>5202.2309660084602</v>
          </cell>
          <cell r="P38">
            <v>60987.064252752287</v>
          </cell>
          <cell r="Q38">
            <v>27085.834054279097</v>
          </cell>
          <cell r="R38">
            <v>11181.0773651855</v>
          </cell>
          <cell r="S38">
            <v>25409.219699389403</v>
          </cell>
        </row>
        <row r="39">
          <cell r="A39">
            <v>20073</v>
          </cell>
          <cell r="B39">
            <v>5997.8075704762095</v>
          </cell>
          <cell r="C39">
            <v>63670.1039547275</v>
          </cell>
          <cell r="D39">
            <v>16348.408301766101</v>
          </cell>
          <cell r="E39">
            <v>7019.0452738686599</v>
          </cell>
          <cell r="F39">
            <v>12849.3063883579</v>
          </cell>
          <cell r="G39">
            <v>4471.6828307699097</v>
          </cell>
          <cell r="H39">
            <v>3648.8035315643001</v>
          </cell>
          <cell r="I39">
            <v>15503.4950951299</v>
          </cell>
          <cell r="J39">
            <v>8684.9841214172302</v>
          </cell>
          <cell r="K39">
            <v>35046.626820887395</v>
          </cell>
          <cell r="L39">
            <v>2420.4361865823798</v>
          </cell>
          <cell r="M39">
            <v>12481.3207085954</v>
          </cell>
          <cell r="N39">
            <v>109402.177024716</v>
          </cell>
          <cell r="O39">
            <v>5672.0179907517004</v>
          </cell>
          <cell r="P39">
            <v>63333.654117846701</v>
          </cell>
          <cell r="Q39">
            <v>27391.416845485899</v>
          </cell>
          <cell r="R39">
            <v>12814.522224353201</v>
          </cell>
          <cell r="S39">
            <v>27713.047499105498</v>
          </cell>
        </row>
        <row r="40">
          <cell r="A40">
            <v>20074</v>
          </cell>
          <cell r="B40">
            <v>6740.2491814074401</v>
          </cell>
          <cell r="C40">
            <v>66114.382082826298</v>
          </cell>
          <cell r="D40">
            <v>16978.1119786077</v>
          </cell>
          <cell r="E40">
            <v>6923.4650559735601</v>
          </cell>
          <cell r="F40">
            <v>12890.500624323699</v>
          </cell>
          <cell r="G40">
            <v>4640.0873640049203</v>
          </cell>
          <cell r="H40">
            <v>3851.6761241045706</v>
          </cell>
          <cell r="I40">
            <v>16094.465171368798</v>
          </cell>
          <cell r="J40">
            <v>9550.0707196655603</v>
          </cell>
          <cell r="K40">
            <v>33685.890773481995</v>
          </cell>
          <cell r="L40">
            <v>3555.6852825812102</v>
          </cell>
          <cell r="M40">
            <v>13085.2811500508</v>
          </cell>
          <cell r="N40">
            <v>113359.96348673599</v>
          </cell>
          <cell r="O40">
            <v>6329.1829132173889</v>
          </cell>
          <cell r="P40">
            <v>63639.152540040595</v>
          </cell>
          <cell r="Q40">
            <v>28978.960822677804</v>
          </cell>
          <cell r="R40">
            <v>14364.9647894258</v>
          </cell>
          <cell r="S40">
            <v>29950.822837010699</v>
          </cell>
        </row>
        <row r="41">
          <cell r="A41">
            <v>20081</v>
          </cell>
          <cell r="B41">
            <v>7453.89555169084</v>
          </cell>
          <cell r="C41">
            <v>66384.382378813199</v>
          </cell>
          <cell r="D41">
            <v>18162.097239383598</v>
          </cell>
          <cell r="E41">
            <v>7039.6355927742097</v>
          </cell>
          <cell r="F41">
            <v>13463.4560879746</v>
          </cell>
          <cell r="G41">
            <v>4222.2509071865497</v>
          </cell>
          <cell r="H41">
            <v>3904.9987216160298</v>
          </cell>
          <cell r="I41">
            <v>16413.735874440201</v>
          </cell>
          <cell r="J41">
            <v>9418.8772722595404</v>
          </cell>
          <cell r="K41">
            <v>37149.975980265903</v>
          </cell>
          <cell r="L41">
            <v>2806.4252452729902</v>
          </cell>
          <cell r="M41">
            <v>14018.814895153901</v>
          </cell>
          <cell r="N41">
            <v>123925.951869878</v>
          </cell>
          <cell r="O41">
            <v>6212.2704275801398</v>
          </cell>
          <cell r="P41">
            <v>68059.8693813071</v>
          </cell>
          <cell r="Q41">
            <v>30121.0878042248</v>
          </cell>
          <cell r="R41">
            <v>14458.150603828699</v>
          </cell>
          <cell r="S41">
            <v>32179.851003446802</v>
          </cell>
        </row>
        <row r="42">
          <cell r="A42">
            <v>20082</v>
          </cell>
          <cell r="B42">
            <v>8089.1893944395397</v>
          </cell>
          <cell r="C42">
            <v>68311.632102054602</v>
          </cell>
          <cell r="D42">
            <v>19110.153703218301</v>
          </cell>
          <cell r="E42">
            <v>7740.8427651401898</v>
          </cell>
          <cell r="F42">
            <v>14777.717244853</v>
          </cell>
          <cell r="G42">
            <v>4353.6944604855807</v>
          </cell>
          <cell r="H42">
            <v>4287.1680528179795</v>
          </cell>
          <cell r="I42">
            <v>17878.0046112122</v>
          </cell>
          <cell r="J42">
            <v>10028.858418795999</v>
          </cell>
          <cell r="K42">
            <v>37987.842850841698</v>
          </cell>
          <cell r="L42">
            <v>2836.9599924033701</v>
          </cell>
          <cell r="M42">
            <v>14648.663729378797</v>
          </cell>
          <cell r="N42">
            <v>130237.71574549</v>
          </cell>
          <cell r="O42">
            <v>6521.3121342858203</v>
          </cell>
          <cell r="P42">
            <v>72894.403728121004</v>
          </cell>
          <cell r="Q42">
            <v>31206.419198551204</v>
          </cell>
          <cell r="R42">
            <v>15633.845383559201</v>
          </cell>
          <cell r="S42">
            <v>35689.279053111502</v>
          </cell>
        </row>
        <row r="43">
          <cell r="A43">
            <v>20083</v>
          </cell>
          <cell r="B43">
            <v>9037.8121616828812</v>
          </cell>
          <cell r="C43">
            <v>68972.374489419002</v>
          </cell>
          <cell r="D43">
            <v>18663.5176231039</v>
          </cell>
          <cell r="E43">
            <v>7821.3262905519596</v>
          </cell>
          <cell r="F43">
            <v>14171.215684011901</v>
          </cell>
          <cell r="G43">
            <v>5292.0785569802802</v>
          </cell>
          <cell r="H43">
            <v>4112.8598844205299</v>
          </cell>
          <cell r="I43">
            <v>17751.428051020197</v>
          </cell>
          <cell r="J43">
            <v>9698.5922658983709</v>
          </cell>
          <cell r="K43">
            <v>40310.676394456103</v>
          </cell>
          <cell r="L43">
            <v>3158.4117551940899</v>
          </cell>
          <cell r="M43">
            <v>14050.676746700399</v>
          </cell>
          <cell r="N43">
            <v>135012.721106635</v>
          </cell>
          <cell r="O43">
            <v>7021.2503025767901</v>
          </cell>
          <cell r="P43">
            <v>72781.707155480704</v>
          </cell>
          <cell r="Q43">
            <v>29778.602060204699</v>
          </cell>
          <cell r="R43">
            <v>17842.031233521098</v>
          </cell>
          <cell r="S43">
            <v>38526.134683355398</v>
          </cell>
        </row>
        <row r="44">
          <cell r="A44">
            <v>20084</v>
          </cell>
          <cell r="B44">
            <v>7853.8975966287107</v>
          </cell>
          <cell r="C44">
            <v>58613.2857230355</v>
          </cell>
          <cell r="D44">
            <v>15410.729367195801</v>
          </cell>
          <cell r="E44">
            <v>7078.7724340526893</v>
          </cell>
          <cell r="F44">
            <v>12908.1662939166</v>
          </cell>
          <cell r="G44">
            <v>3976.34892919509</v>
          </cell>
          <cell r="H44">
            <v>3449.3283114700203</v>
          </cell>
          <cell r="I44">
            <v>15086.5421630031</v>
          </cell>
          <cell r="J44">
            <v>7593.8751372959896</v>
          </cell>
          <cell r="K44">
            <v>36161.5987075827</v>
          </cell>
          <cell r="L44">
            <v>3774.4060050358003</v>
          </cell>
          <cell r="M44">
            <v>12149.096294156099</v>
          </cell>
          <cell r="N44">
            <v>112032.12999060798</v>
          </cell>
          <cell r="O44">
            <v>5764.850040335351</v>
          </cell>
          <cell r="P44">
            <v>63400.657483966606</v>
          </cell>
          <cell r="Q44">
            <v>23183.3943049851</v>
          </cell>
          <cell r="R44">
            <v>17458.3249006105</v>
          </cell>
          <cell r="S44">
            <v>31778.329255013803</v>
          </cell>
        </row>
        <row r="45">
          <cell r="A45">
            <v>20091</v>
          </cell>
          <cell r="B45">
            <v>6381.5650243467999</v>
          </cell>
          <cell r="C45">
            <v>48343.552930596998</v>
          </cell>
          <cell r="D45">
            <v>14852.1770755949</v>
          </cell>
          <cell r="E45">
            <v>7077.60793636988</v>
          </cell>
          <cell r="F45">
            <v>11393.310130625499</v>
          </cell>
          <cell r="G45">
            <v>3798.9227746564002</v>
          </cell>
          <cell r="H45">
            <v>2989.51541101864</v>
          </cell>
          <cell r="I45">
            <v>13323.871732526801</v>
          </cell>
          <cell r="J45">
            <v>5921.3282702330998</v>
          </cell>
          <cell r="K45">
            <v>29980.573831939702</v>
          </cell>
          <cell r="L45">
            <v>2992.8052436380799</v>
          </cell>
          <cell r="M45">
            <v>11442.718797128598</v>
          </cell>
          <cell r="N45">
            <v>96043.409886876994</v>
          </cell>
          <cell r="O45">
            <v>4868.3932301217301</v>
          </cell>
          <cell r="P45">
            <v>57154.509611501511</v>
          </cell>
          <cell r="Q45">
            <v>19759.483332555697</v>
          </cell>
          <cell r="R45">
            <v>13937.258778161</v>
          </cell>
          <cell r="S45">
            <v>26595.995651819401</v>
          </cell>
        </row>
        <row r="46">
          <cell r="A46">
            <v>20092</v>
          </cell>
          <cell r="B46">
            <v>6056.19973496084</v>
          </cell>
          <cell r="C46">
            <v>46950.8091144145</v>
          </cell>
          <cell r="D46">
            <v>16975.8277606628</v>
          </cell>
          <cell r="E46">
            <v>6769.1153003590098</v>
          </cell>
          <cell r="F46">
            <v>10162.842747558203</v>
          </cell>
          <cell r="G46">
            <v>4020.24239443232</v>
          </cell>
          <cell r="H46">
            <v>2989.6275661782197</v>
          </cell>
          <cell r="I46">
            <v>12404.5201539357</v>
          </cell>
          <cell r="J46">
            <v>7075.5249474963202</v>
          </cell>
          <cell r="K46">
            <v>29702.3985020279</v>
          </cell>
          <cell r="L46">
            <v>2621.7729575782801</v>
          </cell>
          <cell r="M46">
            <v>11264.2078009789</v>
          </cell>
          <cell r="N46">
            <v>95305.507780654312</v>
          </cell>
          <cell r="O46">
            <v>4698.5004394243215</v>
          </cell>
          <cell r="P46">
            <v>54949.845272863189</v>
          </cell>
          <cell r="Q46">
            <v>21725.346446888598</v>
          </cell>
          <cell r="R46">
            <v>12051.752291949699</v>
          </cell>
          <cell r="S46">
            <v>25698.774484174806</v>
          </cell>
        </row>
        <row r="47">
          <cell r="A47">
            <v>20093</v>
          </cell>
          <cell r="B47">
            <v>6449.8059812966403</v>
          </cell>
          <cell r="C47">
            <v>53695.1290078249</v>
          </cell>
          <cell r="D47">
            <v>17721.6841723873</v>
          </cell>
          <cell r="E47">
            <v>6255.7925050856702</v>
          </cell>
          <cell r="F47">
            <v>10639.711940106399</v>
          </cell>
          <cell r="G47">
            <v>4578.1136375498199</v>
          </cell>
          <cell r="H47">
            <v>3165.5041973872599</v>
          </cell>
          <cell r="I47">
            <v>12999.103747447001</v>
          </cell>
          <cell r="J47">
            <v>7971.9152317007201</v>
          </cell>
          <cell r="K47">
            <v>33590.838309996703</v>
          </cell>
          <cell r="L47">
            <v>2830.0729442962397</v>
          </cell>
          <cell r="M47">
            <v>11835.601839258301</v>
          </cell>
          <cell r="N47">
            <v>98765.386646850806</v>
          </cell>
          <cell r="O47">
            <v>5002.8214932343899</v>
          </cell>
          <cell r="P47">
            <v>54760.539742193898</v>
          </cell>
          <cell r="Q47">
            <v>24811.3766939821</v>
          </cell>
          <cell r="R47">
            <v>11713.8145947189</v>
          </cell>
          <cell r="S47">
            <v>27422.021272477297</v>
          </cell>
        </row>
        <row r="48">
          <cell r="A48">
            <v>20094</v>
          </cell>
          <cell r="B48">
            <v>7209.6459763777502</v>
          </cell>
          <cell r="C48">
            <v>56467.419468796703</v>
          </cell>
          <cell r="D48">
            <v>21086.267224148498</v>
          </cell>
          <cell r="E48">
            <v>6886.2559257684406</v>
          </cell>
          <cell r="F48">
            <v>11753.3994722151</v>
          </cell>
          <cell r="G48">
            <v>4082.8862505352604</v>
          </cell>
          <cell r="H48">
            <v>3280.9262221591107</v>
          </cell>
          <cell r="I48">
            <v>14215.443159510998</v>
          </cell>
          <cell r="J48">
            <v>8726.6611834377491</v>
          </cell>
          <cell r="K48">
            <v>35940.043244520697</v>
          </cell>
          <cell r="L48">
            <v>2658.79148972536</v>
          </cell>
          <cell r="M48">
            <v>12341.1056880996</v>
          </cell>
          <cell r="N48">
            <v>108343.619218892</v>
          </cell>
          <cell r="O48">
            <v>5491.462139392791</v>
          </cell>
          <cell r="P48">
            <v>58417.388554577003</v>
          </cell>
          <cell r="Q48">
            <v>27391.766725526799</v>
          </cell>
          <cell r="R48">
            <v>12698.9555156693</v>
          </cell>
          <cell r="S48">
            <v>30447.153735699205</v>
          </cell>
        </row>
        <row r="49">
          <cell r="A49">
            <v>20101</v>
          </cell>
          <cell r="B49">
            <v>8276.5539944253705</v>
          </cell>
          <cell r="C49">
            <v>59313.711733862801</v>
          </cell>
          <cell r="D49">
            <v>21768.917098036203</v>
          </cell>
          <cell r="E49">
            <v>6477.6983712586798</v>
          </cell>
          <cell r="F49">
            <v>11668.694516350401</v>
          </cell>
          <cell r="G49">
            <v>4507.0874202231798</v>
          </cell>
          <cell r="H49">
            <v>3376.0724599833297</v>
          </cell>
          <cell r="I49">
            <v>14908.344984729601</v>
          </cell>
          <cell r="J49">
            <v>9530.7934647574402</v>
          </cell>
          <cell r="K49">
            <v>38333.138368074498</v>
          </cell>
          <cell r="L49">
            <v>2898.5162062846198</v>
          </cell>
          <cell r="M49">
            <v>12190.488779476102</v>
          </cell>
          <cell r="N49">
            <v>111854.077452192</v>
          </cell>
          <cell r="O49">
            <v>5830.8046851798999</v>
          </cell>
          <cell r="P49">
            <v>57927.792769496111</v>
          </cell>
          <cell r="Q49">
            <v>29324.5586440552</v>
          </cell>
          <cell r="R49">
            <v>13169.583742619101</v>
          </cell>
          <cell r="S49">
            <v>32953.090364624004</v>
          </cell>
        </row>
        <row r="50">
          <cell r="A50">
            <v>20102</v>
          </cell>
          <cell r="B50">
            <v>8843.5496413629808</v>
          </cell>
          <cell r="C50">
            <v>62004.042371747506</v>
          </cell>
          <cell r="D50">
            <v>21492.486422846298</v>
          </cell>
          <cell r="E50">
            <v>6425.6270934088698</v>
          </cell>
          <cell r="F50">
            <v>11648.6625203608</v>
          </cell>
          <cell r="G50">
            <v>5079.00231003311</v>
          </cell>
          <cell r="H50">
            <v>3470.9537558984302</v>
          </cell>
          <cell r="I50">
            <v>15018.996269109899</v>
          </cell>
          <cell r="J50">
            <v>9919.7227872086514</v>
          </cell>
          <cell r="K50">
            <v>40605.271530546997</v>
          </cell>
          <cell r="L50">
            <v>2896.1455855866698</v>
          </cell>
          <cell r="M50">
            <v>11787.2803784517</v>
          </cell>
          <cell r="N50">
            <v>115773.31004614799</v>
          </cell>
          <cell r="O50">
            <v>6090.2508686336505</v>
          </cell>
          <cell r="P50">
            <v>58864.296219426011</v>
          </cell>
          <cell r="Q50">
            <v>30001.203707657303</v>
          </cell>
          <cell r="R50">
            <v>14136.833388156499</v>
          </cell>
          <cell r="S50">
            <v>34641.141554276706</v>
          </cell>
        </row>
        <row r="51">
          <cell r="A51">
            <v>20103</v>
          </cell>
          <cell r="B51">
            <v>9135.900440034131</v>
          </cell>
          <cell r="C51">
            <v>64176.511248068004</v>
          </cell>
          <cell r="D51">
            <v>23262.485589526601</v>
          </cell>
          <cell r="E51">
            <v>6752.1973073183499</v>
          </cell>
          <cell r="F51">
            <v>12299.804112882499</v>
          </cell>
          <cell r="G51">
            <v>4679.6360543201708</v>
          </cell>
          <cell r="H51">
            <v>3692.0165675973403</v>
          </cell>
          <cell r="I51">
            <v>15442.1790585409</v>
          </cell>
          <cell r="J51">
            <v>9927.8836481645194</v>
          </cell>
          <cell r="K51">
            <v>41014.334361907</v>
          </cell>
          <cell r="L51">
            <v>2943.8935954887702</v>
          </cell>
          <cell r="M51">
            <v>12452.487914094601</v>
          </cell>
          <cell r="N51">
            <v>120106.636279103</v>
          </cell>
          <cell r="O51">
            <v>5959.8272493586901</v>
          </cell>
          <cell r="P51">
            <v>61212.216383787905</v>
          </cell>
          <cell r="Q51">
            <v>31306.382170362504</v>
          </cell>
          <cell r="R51">
            <v>13630.0570368475</v>
          </cell>
          <cell r="S51">
            <v>35088.1321995748</v>
          </cell>
        </row>
        <row r="52">
          <cell r="A52">
            <v>20104</v>
          </cell>
          <cell r="B52">
            <v>9089.2820006994498</v>
          </cell>
          <cell r="C52">
            <v>64788.496497714994</v>
          </cell>
          <cell r="D52">
            <v>26534.888347036504</v>
          </cell>
          <cell r="E52">
            <v>7703.8956536935093</v>
          </cell>
          <cell r="F52">
            <v>12902.8833387414</v>
          </cell>
          <cell r="G52">
            <v>5067.1523876249803</v>
          </cell>
          <cell r="H52">
            <v>3857.0328920680099</v>
          </cell>
          <cell r="I52">
            <v>16074.176839861701</v>
          </cell>
          <cell r="J52">
            <v>10387.889613903799</v>
          </cell>
          <cell r="K52">
            <v>43770.651633640002</v>
          </cell>
          <cell r="L52">
            <v>2721.5784037312601</v>
          </cell>
          <cell r="M52">
            <v>12791.4990171955</v>
          </cell>
          <cell r="N52">
            <v>128628.24330288902</v>
          </cell>
          <cell r="O52">
            <v>6387.6104707624099</v>
          </cell>
          <cell r="P52">
            <v>64790.272096273904</v>
          </cell>
          <cell r="Q52">
            <v>32499.472878687906</v>
          </cell>
          <cell r="R52">
            <v>13464.451760227503</v>
          </cell>
          <cell r="S52">
            <v>36658.495367739095</v>
          </cell>
        </row>
        <row r="53">
          <cell r="A53">
            <v>20111</v>
          </cell>
          <cell r="B53">
            <v>10414.999746798401</v>
          </cell>
          <cell r="C53">
            <v>68250.69467467691</v>
          </cell>
          <cell r="D53">
            <v>26563.012154106</v>
          </cell>
          <cell r="E53">
            <v>7087.8910838326501</v>
          </cell>
          <cell r="F53">
            <v>12182.493315960699</v>
          </cell>
          <cell r="G53">
            <v>5194.8160705439595</v>
          </cell>
          <cell r="H53">
            <v>4025.44608602782</v>
          </cell>
          <cell r="I53">
            <v>16703.165863276699</v>
          </cell>
          <cell r="J53">
            <v>10515.7697767952</v>
          </cell>
          <cell r="K53">
            <v>47058.713847291496</v>
          </cell>
          <cell r="L53">
            <v>3277.4083277046598</v>
          </cell>
          <cell r="M53">
            <v>12943.2333665183</v>
          </cell>
          <cell r="N53">
            <v>137613.52712737702</v>
          </cell>
          <cell r="O53">
            <v>7263.5733032865</v>
          </cell>
          <cell r="P53">
            <v>65926.688536807997</v>
          </cell>
          <cell r="Q53">
            <v>33799.2901658634</v>
          </cell>
          <cell r="R53">
            <v>14819.0919199619</v>
          </cell>
          <cell r="S53">
            <v>40243.355988927695</v>
          </cell>
        </row>
        <row r="54">
          <cell r="A54">
            <v>20112</v>
          </cell>
          <cell r="B54">
            <v>10783.194165524599</v>
          </cell>
          <cell r="C54">
            <v>69676.804021484495</v>
          </cell>
          <cell r="D54">
            <v>25486.560967411999</v>
          </cell>
          <cell r="E54">
            <v>7302.9226526796792</v>
          </cell>
          <cell r="F54">
            <v>12713.924320362101</v>
          </cell>
          <cell r="G54">
            <v>5849.0314216959187</v>
          </cell>
          <cell r="H54">
            <v>4154.3688172275697</v>
          </cell>
          <cell r="I54">
            <v>16815.077384471399</v>
          </cell>
          <cell r="J54">
            <v>11823.682328863801</v>
          </cell>
          <cell r="K54">
            <v>49747.694748507201</v>
          </cell>
          <cell r="L54">
            <v>3409.9261562043498</v>
          </cell>
          <cell r="M54">
            <v>14837.312073674701</v>
          </cell>
          <cell r="N54">
            <v>141034.409475191</v>
          </cell>
          <cell r="O54">
            <v>7714.0687163419707</v>
          </cell>
          <cell r="P54">
            <v>69866.242154962398</v>
          </cell>
          <cell r="Q54">
            <v>35415.9090252963</v>
          </cell>
          <cell r="R54">
            <v>16404.209403372701</v>
          </cell>
          <cell r="S54">
            <v>42194.659309951305</v>
          </cell>
        </row>
        <row r="55">
          <cell r="A55">
            <v>20113</v>
          </cell>
          <cell r="B55">
            <v>10981.971193215901</v>
          </cell>
          <cell r="C55">
            <v>72704.960634386312</v>
          </cell>
          <cell r="D55">
            <v>26863.7135718014</v>
          </cell>
          <cell r="E55">
            <v>7140.1874271276802</v>
          </cell>
          <cell r="F55">
            <v>12233.821680184201</v>
          </cell>
          <cell r="G55">
            <v>4981.4072928301202</v>
          </cell>
          <cell r="H55">
            <v>3981.2499407697901</v>
          </cell>
          <cell r="I55">
            <v>16527.901667322101</v>
          </cell>
          <cell r="J55">
            <v>11443.4341713017</v>
          </cell>
          <cell r="K55">
            <v>50495.955026184296</v>
          </cell>
          <cell r="L55">
            <v>3527.3175353721599</v>
          </cell>
          <cell r="M55">
            <v>15214.1427975111</v>
          </cell>
          <cell r="N55">
            <v>146757.98763677399</v>
          </cell>
          <cell r="O55">
            <v>7706.4447756114305</v>
          </cell>
          <cell r="P55">
            <v>69963.774564570806</v>
          </cell>
          <cell r="Q55">
            <v>36741.062369727602</v>
          </cell>
          <cell r="R55">
            <v>16810.8242238128</v>
          </cell>
          <cell r="S55">
            <v>43868.246946909392</v>
          </cell>
        </row>
        <row r="56">
          <cell r="A56">
            <v>20114</v>
          </cell>
          <cell r="B56">
            <v>10715.189868478903</v>
          </cell>
          <cell r="C56">
            <v>72045.862100406011</v>
          </cell>
          <cell r="D56">
            <v>26532.060635086298</v>
          </cell>
          <cell r="E56">
            <v>6889.0619363059395</v>
          </cell>
          <cell r="F56">
            <v>12628.015110145001</v>
          </cell>
          <cell r="G56">
            <v>5630.9055850203895</v>
          </cell>
          <cell r="H56">
            <v>4114.9900600620695</v>
          </cell>
          <cell r="I56">
            <v>17204.561546185199</v>
          </cell>
          <cell r="J56">
            <v>11436.208164752599</v>
          </cell>
          <cell r="K56">
            <v>51319.740443502611</v>
          </cell>
          <cell r="L56">
            <v>3881.3771918467901</v>
          </cell>
          <cell r="M56">
            <v>14355.155900827998</v>
          </cell>
          <cell r="N56">
            <v>144166.66805813796</v>
          </cell>
          <cell r="O56">
            <v>7668.4667452466902</v>
          </cell>
          <cell r="P56">
            <v>67955.0064041445</v>
          </cell>
          <cell r="Q56">
            <v>35439.543531497802</v>
          </cell>
          <cell r="R56">
            <v>17191.2115741366</v>
          </cell>
          <cell r="S56">
            <v>43619.162902853794</v>
          </cell>
        </row>
        <row r="57">
          <cell r="A57">
            <v>20121</v>
          </cell>
          <cell r="B57">
            <v>10914.8662484942</v>
          </cell>
          <cell r="C57">
            <v>72831.16960524139</v>
          </cell>
          <cell r="D57">
            <v>27639.893678259999</v>
          </cell>
          <cell r="E57">
            <v>7599.0561065089796</v>
          </cell>
          <cell r="F57">
            <v>12510.958989484699</v>
          </cell>
          <cell r="G57">
            <v>5154.8907252073805</v>
          </cell>
          <cell r="H57">
            <v>4351.9395979519195</v>
          </cell>
          <cell r="I57">
            <v>17659.222853553001</v>
          </cell>
          <cell r="J57">
            <v>11836.624335325399</v>
          </cell>
          <cell r="K57">
            <v>53582.811553833701</v>
          </cell>
          <cell r="L57">
            <v>4619.9432380172902</v>
          </cell>
          <cell r="M57">
            <v>15044.192740479599</v>
          </cell>
          <cell r="N57">
            <v>144713.51895907198</v>
          </cell>
          <cell r="O57">
            <v>7661.2498758304382</v>
          </cell>
          <cell r="P57">
            <v>69465.890232032398</v>
          </cell>
          <cell r="Q57">
            <v>35584.173750486603</v>
          </cell>
          <cell r="R57">
            <v>18747.014393990798</v>
          </cell>
          <cell r="S57">
            <v>44001.085920086902</v>
          </cell>
        </row>
        <row r="58">
          <cell r="A58">
            <v>20122</v>
          </cell>
          <cell r="B58">
            <v>10827.5982389485</v>
          </cell>
          <cell r="C58">
            <v>73435.430450438595</v>
          </cell>
          <cell r="D58">
            <v>27915.3053541474</v>
          </cell>
          <cell r="E58">
            <v>8021.8661915373505</v>
          </cell>
          <cell r="F58">
            <v>12712.820958337799</v>
          </cell>
          <cell r="G58">
            <v>5210.2479689964803</v>
          </cell>
          <cell r="H58">
            <v>4044.8305977154396</v>
          </cell>
          <cell r="I58">
            <v>17954.093636355097</v>
          </cell>
          <cell r="J58">
            <v>11226.8162852848</v>
          </cell>
          <cell r="K58">
            <v>53369.600771018304</v>
          </cell>
          <cell r="L58">
            <v>4298.8267682185806</v>
          </cell>
          <cell r="M58">
            <v>13864.1550061337</v>
          </cell>
          <cell r="N58">
            <v>149250.50456407299</v>
          </cell>
          <cell r="O58">
            <v>7445.3182633353999</v>
          </cell>
          <cell r="P58">
            <v>68527.773709851899</v>
          </cell>
          <cell r="Q58">
            <v>36164.030494186205</v>
          </cell>
          <cell r="R58">
            <v>19925.341701581401</v>
          </cell>
          <cell r="S58">
            <v>46078.018449685995</v>
          </cell>
        </row>
        <row r="59">
          <cell r="A59">
            <v>20123</v>
          </cell>
          <cell r="B59">
            <v>10473.813457304201</v>
          </cell>
          <cell r="C59">
            <v>74067.454529611598</v>
          </cell>
          <cell r="D59">
            <v>27896.9729986288</v>
          </cell>
          <cell r="E59">
            <v>7987.5227493581306</v>
          </cell>
          <cell r="F59">
            <v>12197.100056487699</v>
          </cell>
          <cell r="G59">
            <v>5814.8021182723196</v>
          </cell>
          <cell r="H59">
            <v>3994.2079731295498</v>
          </cell>
          <cell r="I59">
            <v>18314.6632108497</v>
          </cell>
          <cell r="J59">
            <v>10817.465344923901</v>
          </cell>
          <cell r="K59">
            <v>54643.870376996805</v>
          </cell>
          <cell r="L59">
            <v>4499.9483297993602</v>
          </cell>
          <cell r="M59">
            <v>13951.459527556</v>
          </cell>
          <cell r="N59">
            <v>145248.65208425699</v>
          </cell>
          <cell r="O59">
            <v>7290.3873399038093</v>
          </cell>
          <cell r="P59">
            <v>66460.421437675803</v>
          </cell>
          <cell r="Q59">
            <v>32506.966720286098</v>
          </cell>
          <cell r="R59">
            <v>20753.690619121899</v>
          </cell>
          <cell r="S59">
            <v>46198.881464184306</v>
          </cell>
        </row>
        <row r="60">
          <cell r="A60">
            <v>20124</v>
          </cell>
          <cell r="B60">
            <v>11360.705358404401</v>
          </cell>
          <cell r="C60">
            <v>73755.855663069902</v>
          </cell>
          <cell r="D60">
            <v>28336.905239742497</v>
          </cell>
          <cell r="E60">
            <v>7648.7421123475806</v>
          </cell>
          <cell r="F60">
            <v>11845.065685919397</v>
          </cell>
          <cell r="G60">
            <v>6095.7583018579089</v>
          </cell>
          <cell r="H60">
            <v>3840.1176570545804</v>
          </cell>
          <cell r="I60">
            <v>17552.131875458399</v>
          </cell>
          <cell r="J60">
            <v>10456.023978720601</v>
          </cell>
          <cell r="K60">
            <v>54829.870807555897</v>
          </cell>
          <cell r="L60">
            <v>4570.0946619202496</v>
          </cell>
          <cell r="M60">
            <v>13152.5538444512</v>
          </cell>
          <cell r="N60">
            <v>147746.53996723599</v>
          </cell>
          <cell r="O60">
            <v>7487.2853315192297</v>
          </cell>
          <cell r="P60">
            <v>64943.016240559606</v>
          </cell>
          <cell r="Q60">
            <v>35041.320698165</v>
          </cell>
          <cell r="R60">
            <v>21339.180452252203</v>
          </cell>
          <cell r="S60">
            <v>47425.920445593103</v>
          </cell>
        </row>
        <row r="61">
          <cell r="A61">
            <v>20131</v>
          </cell>
          <cell r="B61">
            <v>11177.141849036501</v>
          </cell>
          <cell r="C61">
            <v>75046.021356062702</v>
          </cell>
          <cell r="D61">
            <v>28967.337317142399</v>
          </cell>
          <cell r="E61">
            <v>7323.6228499754889</v>
          </cell>
          <cell r="F61">
            <v>12155.3720602385</v>
          </cell>
          <cell r="G61">
            <v>5730.1373513184299</v>
          </cell>
          <cell r="H61">
            <v>4049.1529756111004</v>
          </cell>
          <cell r="I61">
            <v>16271.8533340508</v>
          </cell>
          <cell r="J61">
            <v>10784.841401869702</v>
          </cell>
          <cell r="K61">
            <v>55914.865976187801</v>
          </cell>
          <cell r="L61">
            <v>4783.3622781908707</v>
          </cell>
          <cell r="M61">
            <v>12307.854830927401</v>
          </cell>
          <cell r="N61">
            <v>150444.61958499302</v>
          </cell>
          <cell r="O61">
            <v>7392.0950155923192</v>
          </cell>
          <cell r="P61">
            <v>64726.834704081397</v>
          </cell>
          <cell r="Q61">
            <v>35905.009069375803</v>
          </cell>
          <cell r="R61">
            <v>23004.638276374699</v>
          </cell>
          <cell r="S61">
            <v>46866.208453555395</v>
          </cell>
        </row>
        <row r="62">
          <cell r="A62">
            <v>20132</v>
          </cell>
          <cell r="B62">
            <v>10761.180904024901</v>
          </cell>
          <cell r="C62">
            <v>74684.745140628685</v>
          </cell>
          <cell r="D62">
            <v>29134.753949449201</v>
          </cell>
          <cell r="E62">
            <v>7724.5044157737402</v>
          </cell>
          <cell r="F62">
            <v>11693.002772877699</v>
          </cell>
          <cell r="G62">
            <v>5848.0040210140696</v>
          </cell>
          <cell r="H62">
            <v>4150.54255703746</v>
          </cell>
          <cell r="I62">
            <v>16823.060209922802</v>
          </cell>
          <cell r="J62">
            <v>10260.724798050098</v>
          </cell>
          <cell r="K62">
            <v>56268.398370584706</v>
          </cell>
          <cell r="L62">
            <v>4964.3927404554997</v>
          </cell>
          <cell r="M62">
            <v>12238.4371711164</v>
          </cell>
          <cell r="N62">
            <v>150064.51013815598</v>
          </cell>
          <cell r="O62">
            <v>6997.1756313981505</v>
          </cell>
          <cell r="P62">
            <v>65925.781782530597</v>
          </cell>
          <cell r="Q62">
            <v>34992.349276492598</v>
          </cell>
          <cell r="R62">
            <v>21009.264111540298</v>
          </cell>
          <cell r="S62">
            <v>44624.650040811401</v>
          </cell>
        </row>
        <row r="63">
          <cell r="A63">
            <v>20133</v>
          </cell>
          <cell r="B63">
            <v>11560.488175070001</v>
          </cell>
          <cell r="C63">
            <v>75700.233172264692</v>
          </cell>
          <cell r="D63">
            <v>29679.0170620873</v>
          </cell>
          <cell r="E63">
            <v>8447.1611969879395</v>
          </cell>
          <cell r="F63">
            <v>11899.5165336879</v>
          </cell>
          <cell r="G63">
            <v>5319.42630371213</v>
          </cell>
          <cell r="H63">
            <v>4485.1397541829101</v>
          </cell>
          <cell r="I63">
            <v>16635.783584318</v>
          </cell>
          <cell r="J63">
            <v>10561.8329834172</v>
          </cell>
          <cell r="K63">
            <v>56727.398789787803</v>
          </cell>
          <cell r="L63">
            <v>4398.9553481089606</v>
          </cell>
          <cell r="M63">
            <v>11931.782754498199</v>
          </cell>
          <cell r="N63">
            <v>150399.83554085399</v>
          </cell>
          <cell r="O63">
            <v>7665.4489689720003</v>
          </cell>
          <cell r="P63">
            <v>68219.279847893209</v>
          </cell>
          <cell r="Q63">
            <v>35797.404599651098</v>
          </cell>
          <cell r="R63">
            <v>19727.173935249699</v>
          </cell>
          <cell r="S63">
            <v>47856.454462065907</v>
          </cell>
        </row>
        <row r="64">
          <cell r="A64">
            <v>20134</v>
          </cell>
          <cell r="B64">
            <v>10573.602644427499</v>
          </cell>
          <cell r="C64">
            <v>77617.054565714498</v>
          </cell>
          <cell r="D64">
            <v>35056.993941037203</v>
          </cell>
          <cell r="E64">
            <v>8593.8563507721683</v>
          </cell>
          <cell r="F64">
            <v>11974.575412287599</v>
          </cell>
          <cell r="G64">
            <v>5327.3295439454205</v>
          </cell>
          <cell r="H64">
            <v>4211.2724115052397</v>
          </cell>
          <cell r="I64">
            <v>16780.817824606398</v>
          </cell>
          <cell r="J64">
            <v>11896.5652522658</v>
          </cell>
          <cell r="K64">
            <v>57849.030056591801</v>
          </cell>
          <cell r="L64">
            <v>4623.6538606451595</v>
          </cell>
          <cell r="M64">
            <v>11922.310641467699</v>
          </cell>
          <cell r="N64">
            <v>149037.815144817</v>
          </cell>
          <cell r="O64">
            <v>7598.9130380872693</v>
          </cell>
          <cell r="P64">
            <v>66782.078993367104</v>
          </cell>
          <cell r="Q64">
            <v>36893.495286639802</v>
          </cell>
          <cell r="R64">
            <v>19351.953985906101</v>
          </cell>
          <cell r="S64">
            <v>45746.893500183098</v>
          </cell>
        </row>
        <row r="65">
          <cell r="A65">
            <v>20141</v>
          </cell>
          <cell r="B65">
            <v>11538.567388208299</v>
          </cell>
          <cell r="C65">
            <v>74536.125931780392</v>
          </cell>
          <cell r="D65">
            <v>31872.030529377102</v>
          </cell>
          <cell r="E65">
            <v>7521.6708176873399</v>
          </cell>
          <cell r="F65">
            <v>13025.672818606301</v>
          </cell>
          <cell r="G65">
            <v>5264.3867013873396</v>
          </cell>
          <cell r="H65">
            <v>4415.1289378148404</v>
          </cell>
          <cell r="I65">
            <v>17449.978377188701</v>
          </cell>
          <cell r="J65">
            <v>11616.773569909899</v>
          </cell>
          <cell r="K65">
            <v>58704.718055697303</v>
          </cell>
          <cell r="L65">
            <v>4042.6735748567098</v>
          </cell>
          <cell r="M65">
            <v>11900.773462958099</v>
          </cell>
          <cell r="N65">
            <v>150538.96557720497</v>
          </cell>
          <cell r="O65">
            <v>7833.2867009747806</v>
          </cell>
          <cell r="P65">
            <v>68544.304018561699</v>
          </cell>
          <cell r="Q65">
            <v>37560.002105637905</v>
          </cell>
          <cell r="R65">
            <v>18499.9033778376</v>
          </cell>
          <cell r="S65">
            <v>46016.406553451503</v>
          </cell>
        </row>
        <row r="66">
          <cell r="A66">
            <v>20142</v>
          </cell>
          <cell r="B66">
            <v>10726.238725750602</v>
          </cell>
          <cell r="C66">
            <v>78450.496122681594</v>
          </cell>
          <cell r="D66">
            <v>29650.934675756198</v>
          </cell>
          <cell r="E66">
            <v>8222.6891907184599</v>
          </cell>
          <cell r="F66">
            <v>12527.532618555597</v>
          </cell>
          <cell r="G66">
            <v>5021.1693576322805</v>
          </cell>
          <cell r="H66">
            <v>4055.3176619961196</v>
          </cell>
          <cell r="I66">
            <v>16698.324504666798</v>
          </cell>
          <cell r="J66">
            <v>11708.230119993401</v>
          </cell>
          <cell r="K66">
            <v>61084.4842978292</v>
          </cell>
          <cell r="L66">
            <v>4764.0664305104701</v>
          </cell>
          <cell r="M66">
            <v>13916.9741128153</v>
          </cell>
          <cell r="N66">
            <v>153596.364215054</v>
          </cell>
          <cell r="O66">
            <v>7917.2959785665298</v>
          </cell>
          <cell r="P66">
            <v>71688.108211664599</v>
          </cell>
          <cell r="Q66">
            <v>36280.999614431799</v>
          </cell>
          <cell r="R66">
            <v>21066.816807044299</v>
          </cell>
          <cell r="S66">
            <v>46451.840296758106</v>
          </cell>
        </row>
        <row r="67">
          <cell r="A67">
            <v>20143</v>
          </cell>
          <cell r="B67" t="e">
            <v>#DIV/0!</v>
          </cell>
          <cell r="C67" t="e">
            <v>#DIV/0!</v>
          </cell>
          <cell r="D67" t="e">
            <v>#DIV/0!</v>
          </cell>
          <cell r="E67" t="e">
            <v>#DIV/0!</v>
          </cell>
          <cell r="F67" t="e">
            <v>#DIV/0!</v>
          </cell>
          <cell r="G67" t="e">
            <v>#DIV/0!</v>
          </cell>
          <cell r="H67" t="e">
            <v>#DIV/0!</v>
          </cell>
          <cell r="I67" t="e">
            <v>#DIV/0!</v>
          </cell>
          <cell r="J67" t="e">
            <v>#DIV/0!</v>
          </cell>
          <cell r="K67" t="e">
            <v>#DIV/0!</v>
          </cell>
          <cell r="L67" t="e">
            <v>#DIV/0!</v>
          </cell>
          <cell r="M67" t="e">
            <v>#DIV/0!</v>
          </cell>
          <cell r="N67" t="e">
            <v>#DIV/0!</v>
          </cell>
          <cell r="O67" t="e">
            <v>#DIV/0!</v>
          </cell>
          <cell r="P67" t="e">
            <v>#DIV/0!</v>
          </cell>
          <cell r="Q67" t="e">
            <v>#DIV/0!</v>
          </cell>
          <cell r="R67" t="e">
            <v>#DIV/0!</v>
          </cell>
          <cell r="S67" t="e">
            <v>#DIV/0!</v>
          </cell>
        </row>
        <row r="68">
          <cell r="A68">
            <v>20144</v>
          </cell>
          <cell r="B68" t="e">
            <v>#DIV/0!</v>
          </cell>
          <cell r="C68" t="e">
            <v>#DIV/0!</v>
          </cell>
          <cell r="D68" t="e">
            <v>#DIV/0!</v>
          </cell>
          <cell r="E68" t="e">
            <v>#DIV/0!</v>
          </cell>
          <cell r="F68" t="e">
            <v>#DIV/0!</v>
          </cell>
          <cell r="G68" t="e">
            <v>#DIV/0!</v>
          </cell>
          <cell r="H68" t="e">
            <v>#DIV/0!</v>
          </cell>
          <cell r="I68" t="e">
            <v>#DIV/0!</v>
          </cell>
          <cell r="J68" t="e">
            <v>#DIV/0!</v>
          </cell>
          <cell r="K68" t="e">
            <v>#DIV/0!</v>
          </cell>
          <cell r="L68" t="e">
            <v>#DIV/0!</v>
          </cell>
          <cell r="M68" t="e">
            <v>#DIV/0!</v>
          </cell>
          <cell r="N68" t="e">
            <v>#DIV/0!</v>
          </cell>
          <cell r="O68" t="e">
            <v>#DIV/0!</v>
          </cell>
          <cell r="P68" t="e">
            <v>#DIV/0!</v>
          </cell>
          <cell r="Q68" t="e">
            <v>#DIV/0!</v>
          </cell>
          <cell r="R68" t="e">
            <v>#DIV/0!</v>
          </cell>
          <cell r="S68" t="e">
            <v>#DIV/0!</v>
          </cell>
        </row>
        <row r="69">
          <cell r="A69">
            <v>20151</v>
          </cell>
          <cell r="B69" t="e">
            <v>#DIV/0!</v>
          </cell>
          <cell r="C69" t="e">
            <v>#DIV/0!</v>
          </cell>
          <cell r="D69" t="e">
            <v>#DIV/0!</v>
          </cell>
          <cell r="E69" t="e">
            <v>#DIV/0!</v>
          </cell>
          <cell r="F69" t="e">
            <v>#DIV/0!</v>
          </cell>
          <cell r="G69" t="e">
            <v>#DIV/0!</v>
          </cell>
          <cell r="H69" t="e">
            <v>#DIV/0!</v>
          </cell>
          <cell r="I69" t="e">
            <v>#DIV/0!</v>
          </cell>
          <cell r="J69" t="e">
            <v>#DIV/0!</v>
          </cell>
          <cell r="K69" t="e">
            <v>#DIV/0!</v>
          </cell>
          <cell r="L69" t="e">
            <v>#DIV/0!</v>
          </cell>
          <cell r="M69" t="e">
            <v>#DIV/0!</v>
          </cell>
          <cell r="N69" t="e">
            <v>#DIV/0!</v>
          </cell>
          <cell r="O69" t="e">
            <v>#DIV/0!</v>
          </cell>
          <cell r="P69" t="e">
            <v>#DIV/0!</v>
          </cell>
          <cell r="Q69" t="e">
            <v>#DIV/0!</v>
          </cell>
          <cell r="R69" t="e">
            <v>#DIV/0!</v>
          </cell>
          <cell r="S69" t="e">
            <v>#DIV/0!</v>
          </cell>
        </row>
        <row r="70">
          <cell r="A70">
            <v>20152</v>
          </cell>
          <cell r="B70" t="e">
            <v>#DIV/0!</v>
          </cell>
          <cell r="C70" t="e">
            <v>#DIV/0!</v>
          </cell>
          <cell r="D70" t="e">
            <v>#DIV/0!</v>
          </cell>
          <cell r="E70" t="e">
            <v>#DIV/0!</v>
          </cell>
          <cell r="F70" t="e">
            <v>#DIV/0!</v>
          </cell>
          <cell r="G70" t="e">
            <v>#DIV/0!</v>
          </cell>
          <cell r="H70" t="e">
            <v>#DIV/0!</v>
          </cell>
          <cell r="I70" t="e">
            <v>#DIV/0!</v>
          </cell>
          <cell r="J70" t="e">
            <v>#DIV/0!</v>
          </cell>
          <cell r="K70" t="e">
            <v>#DIV/0!</v>
          </cell>
          <cell r="L70" t="e">
            <v>#DIV/0!</v>
          </cell>
          <cell r="M70" t="e">
            <v>#DIV/0!</v>
          </cell>
          <cell r="N70" t="e">
            <v>#DIV/0!</v>
          </cell>
          <cell r="O70" t="e">
            <v>#DIV/0!</v>
          </cell>
          <cell r="P70" t="e">
            <v>#DIV/0!</v>
          </cell>
          <cell r="Q70" t="e">
            <v>#DIV/0!</v>
          </cell>
          <cell r="R70" t="e">
            <v>#DIV/0!</v>
          </cell>
          <cell r="S70" t="e">
            <v>#DIV/0!</v>
          </cell>
        </row>
        <row r="71">
          <cell r="A71">
            <v>20153</v>
          </cell>
          <cell r="B71" t="e">
            <v>#DIV/0!</v>
          </cell>
          <cell r="C71" t="e">
            <v>#DIV/0!</v>
          </cell>
          <cell r="D71" t="e">
            <v>#DIV/0!</v>
          </cell>
          <cell r="E71" t="e">
            <v>#DIV/0!</v>
          </cell>
          <cell r="F71" t="e">
            <v>#DIV/0!</v>
          </cell>
          <cell r="G71" t="e">
            <v>#DIV/0!</v>
          </cell>
          <cell r="H71" t="e">
            <v>#DIV/0!</v>
          </cell>
          <cell r="I71" t="e">
            <v>#DIV/0!</v>
          </cell>
          <cell r="J71" t="e">
            <v>#DIV/0!</v>
          </cell>
          <cell r="K71" t="e">
            <v>#DIV/0!</v>
          </cell>
          <cell r="L71" t="e">
            <v>#DIV/0!</v>
          </cell>
          <cell r="M71" t="e">
            <v>#DIV/0!</v>
          </cell>
          <cell r="N71" t="e">
            <v>#DIV/0!</v>
          </cell>
          <cell r="O71" t="e">
            <v>#DIV/0!</v>
          </cell>
          <cell r="P71" t="e">
            <v>#DIV/0!</v>
          </cell>
          <cell r="Q71" t="e">
            <v>#DIV/0!</v>
          </cell>
          <cell r="R71" t="e">
            <v>#DIV/0!</v>
          </cell>
          <cell r="S71" t="e">
            <v>#DIV/0!</v>
          </cell>
        </row>
        <row r="72">
          <cell r="A72">
            <v>20154</v>
          </cell>
          <cell r="B72" t="e">
            <v>#DIV/0!</v>
          </cell>
          <cell r="C72" t="e">
            <v>#DIV/0!</v>
          </cell>
          <cell r="D72" t="e">
            <v>#DIV/0!</v>
          </cell>
          <cell r="E72" t="e">
            <v>#DIV/0!</v>
          </cell>
          <cell r="F72" t="e">
            <v>#DIV/0!</v>
          </cell>
          <cell r="G72" t="e">
            <v>#DIV/0!</v>
          </cell>
          <cell r="H72" t="e">
            <v>#DIV/0!</v>
          </cell>
          <cell r="I72" t="e">
            <v>#DIV/0!</v>
          </cell>
          <cell r="J72" t="e">
            <v>#DIV/0!</v>
          </cell>
          <cell r="K72" t="e">
            <v>#DIV/0!</v>
          </cell>
          <cell r="L72" t="e">
            <v>#DIV/0!</v>
          </cell>
          <cell r="M72" t="e">
            <v>#DIV/0!</v>
          </cell>
          <cell r="N72" t="e">
            <v>#DIV/0!</v>
          </cell>
          <cell r="O72" t="e">
            <v>#DIV/0!</v>
          </cell>
          <cell r="P72" t="e">
            <v>#DIV/0!</v>
          </cell>
          <cell r="Q72" t="e">
            <v>#DIV/0!</v>
          </cell>
          <cell r="R72" t="e">
            <v>#DIV/0!</v>
          </cell>
          <cell r="S72" t="e">
            <v>#DIV/0!</v>
          </cell>
        </row>
        <row r="76">
          <cell r="A76" t="str">
            <v>20133 YTD</v>
          </cell>
          <cell r="B76">
            <v>33498.810928131403</v>
          </cell>
          <cell r="C76">
            <v>225430.99966895609</v>
          </cell>
          <cell r="D76">
            <v>87781.108328678893</v>
          </cell>
          <cell r="E76">
            <v>23495.288462737168</v>
          </cell>
          <cell r="F76">
            <v>35747.891366804099</v>
          </cell>
          <cell r="G76">
            <v>16897.567676044629</v>
          </cell>
          <cell r="H76">
            <v>12684.835286831471</v>
          </cell>
          <cell r="I76">
            <v>49730.697128291598</v>
          </cell>
          <cell r="J76">
            <v>31607.399183336998</v>
          </cell>
          <cell r="K76">
            <v>168910.66313656032</v>
          </cell>
          <cell r="L76">
            <v>14146.710366755331</v>
          </cell>
          <cell r="M76">
            <v>36478.074756542002</v>
          </cell>
          <cell r="N76">
            <v>450908.96526400303</v>
          </cell>
          <cell r="O76">
            <v>22054.719615962469</v>
          </cell>
          <cell r="P76">
            <v>198871.8963345052</v>
          </cell>
          <cell r="Q76">
            <v>106694.7629455195</v>
          </cell>
          <cell r="R76">
            <v>63741.0763231647</v>
          </cell>
          <cell r="S76">
            <v>139347.3129564327</v>
          </cell>
        </row>
        <row r="77">
          <cell r="A77" t="str">
            <v>20143 YTD</v>
          </cell>
          <cell r="B77">
            <v>32418.645347425103</v>
          </cell>
          <cell r="C77">
            <v>234024.56074747999</v>
          </cell>
          <cell r="D77">
            <v>91941.065990781208</v>
          </cell>
          <cell r="E77">
            <v>23809.347091643449</v>
          </cell>
          <cell r="F77">
            <v>38101.323402238602</v>
          </cell>
          <cell r="G77">
            <v>15705.12934660399</v>
          </cell>
          <cell r="H77">
            <v>12761.719636652269</v>
          </cell>
          <cell r="I77">
            <v>51572.596998544905</v>
          </cell>
          <cell r="J77">
            <v>34926.762808620806</v>
          </cell>
          <cell r="K77">
            <v>180802.8749478551</v>
          </cell>
          <cell r="L77">
            <v>13270.097438580829</v>
          </cell>
          <cell r="M77">
            <v>40757.171497414602</v>
          </cell>
          <cell r="N77">
            <v>456294.17655292701</v>
          </cell>
          <cell r="O77">
            <v>23663.946008461429</v>
          </cell>
          <cell r="P77">
            <v>211803.96532511059</v>
          </cell>
          <cell r="Q77">
            <v>109381.97089205289</v>
          </cell>
          <cell r="R77">
            <v>60843.701136776697</v>
          </cell>
          <cell r="S77">
            <v>139963.4410188582</v>
          </cell>
        </row>
        <row r="78">
          <cell r="A78" t="str">
            <v>$ Chg</v>
          </cell>
          <cell r="B78">
            <v>-1080.1655807062998</v>
          </cell>
          <cell r="C78">
            <v>8593.5610785238969</v>
          </cell>
          <cell r="D78">
            <v>4159.9576621023152</v>
          </cell>
          <cell r="E78">
            <v>314.05862890628123</v>
          </cell>
          <cell r="F78">
            <v>2353.4320354345036</v>
          </cell>
          <cell r="G78">
            <v>-1192.4383294406398</v>
          </cell>
          <cell r="H78">
            <v>76.884349820798889</v>
          </cell>
          <cell r="I78">
            <v>1841.8998702533063</v>
          </cell>
          <cell r="J78">
            <v>3319.3636252838078</v>
          </cell>
          <cell r="K78">
            <v>11892.211811294779</v>
          </cell>
          <cell r="L78">
            <v>-876.61292817450158</v>
          </cell>
          <cell r="M78">
            <v>4279.0967408725992</v>
          </cell>
          <cell r="N78">
            <v>5385.2112889239797</v>
          </cell>
          <cell r="O78">
            <v>1609.2263924989602</v>
          </cell>
          <cell r="P78">
            <v>12932.068990605389</v>
          </cell>
          <cell r="Q78">
            <v>2687.2079465333954</v>
          </cell>
          <cell r="R78">
            <v>-2897.3751863880025</v>
          </cell>
          <cell r="S78">
            <v>616.12806242550141</v>
          </cell>
        </row>
        <row r="79">
          <cell r="A79" t="str">
            <v>% Chg</v>
          </cell>
          <cell r="B79">
            <v>-3.2244893200051042E-2</v>
          </cell>
          <cell r="C79">
            <v>3.8120582755448378E-2</v>
          </cell>
          <cell r="D79">
            <v>4.7390124610026355E-2</v>
          </cell>
          <cell r="E79">
            <v>1.3366876912550741E-2</v>
          </cell>
          <cell r="F79">
            <v>6.5834149804425326E-2</v>
          </cell>
          <cell r="G79">
            <v>-7.0568637587475835E-2</v>
          </cell>
          <cell r="H79">
            <v>6.0611232296106333E-3</v>
          </cell>
          <cell r="I79">
            <v>3.7037483417972368E-2</v>
          </cell>
          <cell r="J79">
            <v>0.10501856245843005</v>
          </cell>
          <cell r="K79">
            <v>7.0405334929507693E-2</v>
          </cell>
          <cell r="L79">
            <v>-6.1965849688598681E-2</v>
          </cell>
          <cell r="M79">
            <v>0.11730599187132768</v>
          </cell>
          <cell r="N79">
            <v>1.1943012234788875E-2</v>
          </cell>
          <cell r="O79">
            <v>7.2965171197835396E-2</v>
          </cell>
          <cell r="P79">
            <v>6.5027131681057004E-2</v>
          </cell>
          <cell r="Q79">
            <v>2.5185940456192196E-2</v>
          </cell>
          <cell r="R79">
            <v>-4.545538534207403E-2</v>
          </cell>
          <cell r="S79">
            <v>4.4215281181499023E-3</v>
          </cell>
        </row>
        <row r="80">
          <cell r="N80">
            <v>1187319.0115536731</v>
          </cell>
        </row>
        <row r="81">
          <cell r="N81">
            <v>1226385.4718067679</v>
          </cell>
        </row>
        <row r="82">
          <cell r="N82">
            <v>39066.460253094789</v>
          </cell>
        </row>
        <row r="83">
          <cell r="N83">
            <v>3.2903086595045886E-2</v>
          </cell>
        </row>
        <row r="500">
          <cell r="A500" t="str">
            <v>x</v>
          </cell>
        </row>
      </sheetData>
      <sheetData sheetId="16"/>
      <sheetData sheetId="17"/>
      <sheetData sheetId="18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1455.9380000000001</v>
          </cell>
          <cell r="C5">
            <v>5557.5739999999996</v>
          </cell>
          <cell r="D5">
            <v>979.577</v>
          </cell>
          <cell r="E5">
            <v>2340.4720000000002</v>
          </cell>
          <cell r="F5">
            <v>3871.7660000000001</v>
          </cell>
          <cell r="G5">
            <v>544.25400000000002</v>
          </cell>
          <cell r="H5">
            <v>1200.3330000000001</v>
          </cell>
          <cell r="I5">
            <v>8065.1049999999996</v>
          </cell>
          <cell r="J5">
            <v>1291.6130000000001</v>
          </cell>
          <cell r="K5">
            <v>3377.3110000000001</v>
          </cell>
          <cell r="L5">
            <v>669.35500000000002</v>
          </cell>
          <cell r="M5">
            <v>6599.4139999999998</v>
          </cell>
          <cell r="N5">
            <v>28057.34</v>
          </cell>
          <cell r="O5" t="str">
            <v>n.a.</v>
          </cell>
          <cell r="P5">
            <v>20637.243999999999</v>
          </cell>
          <cell r="Q5">
            <v>4689.8689999999997</v>
          </cell>
          <cell r="R5">
            <v>2622.0540000000001</v>
          </cell>
          <cell r="S5">
            <v>8625.4230000000007</v>
          </cell>
        </row>
        <row r="6">
          <cell r="A6">
            <v>19992</v>
          </cell>
          <cell r="B6">
            <v>1277.5820000000001</v>
          </cell>
          <cell r="C6">
            <v>5795.3159999999998</v>
          </cell>
          <cell r="D6">
            <v>860.41300000000001</v>
          </cell>
          <cell r="E6">
            <v>2489.578</v>
          </cell>
          <cell r="F6">
            <v>4227.8829999999998</v>
          </cell>
          <cell r="G6">
            <v>519.88499999999999</v>
          </cell>
          <cell r="H6">
            <v>1219.5920000000001</v>
          </cell>
          <cell r="I6">
            <v>8016.49</v>
          </cell>
          <cell r="J6">
            <v>1256.4570000000001</v>
          </cell>
          <cell r="K6">
            <v>3549.1880000000001</v>
          </cell>
          <cell r="L6">
            <v>1028.27</v>
          </cell>
          <cell r="M6">
            <v>7059.5770000000002</v>
          </cell>
          <cell r="N6">
            <v>28045.686000000002</v>
          </cell>
          <cell r="O6" t="str">
            <v>n.a.</v>
          </cell>
          <cell r="P6">
            <v>21623.674999999999</v>
          </cell>
          <cell r="Q6">
            <v>4562.5169999999998</v>
          </cell>
          <cell r="R6">
            <v>3025.0680000000002</v>
          </cell>
          <cell r="S6">
            <v>8553.8760000000002</v>
          </cell>
        </row>
        <row r="7">
          <cell r="A7">
            <v>19993</v>
          </cell>
          <cell r="B7">
            <v>1460.3869999999999</v>
          </cell>
          <cell r="C7">
            <v>5891.5950000000003</v>
          </cell>
          <cell r="D7">
            <v>1089.2719999999999</v>
          </cell>
          <cell r="E7">
            <v>2913.9459999999999</v>
          </cell>
          <cell r="F7">
            <v>4664.9269999999997</v>
          </cell>
          <cell r="G7">
            <v>573.81700000000001</v>
          </cell>
          <cell r="H7">
            <v>1546.0039999999999</v>
          </cell>
          <cell r="I7">
            <v>9266.3080000000009</v>
          </cell>
          <cell r="J7">
            <v>1463.4770000000001</v>
          </cell>
          <cell r="K7">
            <v>3585.0479999999998</v>
          </cell>
          <cell r="L7">
            <v>1115.8030000000001</v>
          </cell>
          <cell r="M7">
            <v>8332.8240000000005</v>
          </cell>
          <cell r="N7">
            <v>30632.675999999999</v>
          </cell>
          <cell r="O7" t="str">
            <v>n.a.</v>
          </cell>
          <cell r="P7">
            <v>24566.600999999999</v>
          </cell>
          <cell r="Q7">
            <v>5185.4260000000004</v>
          </cell>
          <cell r="R7">
            <v>3427.4169999999999</v>
          </cell>
          <cell r="S7">
            <v>9297.9760000000006</v>
          </cell>
        </row>
        <row r="8">
          <cell r="A8">
            <v>19994</v>
          </cell>
          <cell r="B8">
            <v>1434.4459999999999</v>
          </cell>
          <cell r="C8">
            <v>5623.3789999999999</v>
          </cell>
          <cell r="D8">
            <v>1090.3150000000001</v>
          </cell>
          <cell r="E8">
            <v>2475.5889999999999</v>
          </cell>
          <cell r="F8">
            <v>4231.7389999999996</v>
          </cell>
          <cell r="G8">
            <v>465.63600000000002</v>
          </cell>
          <cell r="H8">
            <v>1372.94</v>
          </cell>
          <cell r="I8">
            <v>8455.2790000000005</v>
          </cell>
          <cell r="J8">
            <v>1384.0920000000001</v>
          </cell>
          <cell r="K8">
            <v>3662.3319999999999</v>
          </cell>
          <cell r="L8">
            <v>1090.9670000000001</v>
          </cell>
          <cell r="M8">
            <v>7983.3909999999996</v>
          </cell>
          <cell r="N8">
            <v>30180.756000000001</v>
          </cell>
          <cell r="O8" t="str">
            <v>n.a.</v>
          </cell>
          <cell r="P8">
            <v>23236.379000000001</v>
          </cell>
          <cell r="Q8">
            <v>5026.1679999999997</v>
          </cell>
          <cell r="R8">
            <v>3313.9780000000001</v>
          </cell>
          <cell r="S8">
            <v>9407.0319999999992</v>
          </cell>
        </row>
        <row r="9">
          <cell r="A9">
            <v>20001</v>
          </cell>
          <cell r="B9">
            <v>1531.472</v>
          </cell>
          <cell r="C9">
            <v>6399.7860000000001</v>
          </cell>
          <cell r="D9">
            <v>1200.595</v>
          </cell>
          <cell r="E9">
            <v>2405.0509999999999</v>
          </cell>
          <cell r="F9">
            <v>3548.5970000000002</v>
          </cell>
          <cell r="G9">
            <v>671.75400000000002</v>
          </cell>
          <cell r="H9">
            <v>1287.81</v>
          </cell>
          <cell r="I9">
            <v>8962.2860000000001</v>
          </cell>
          <cell r="J9">
            <v>1637.673</v>
          </cell>
          <cell r="K9">
            <v>3592.7429999999999</v>
          </cell>
          <cell r="L9">
            <v>751.74199999999996</v>
          </cell>
          <cell r="M9">
            <v>7129.2219999999998</v>
          </cell>
          <cell r="N9">
            <v>29202.457999999999</v>
          </cell>
          <cell r="O9" t="str">
            <v>n.a.</v>
          </cell>
          <cell r="P9">
            <v>21190.075000000001</v>
          </cell>
          <cell r="Q9">
            <v>5242.8130000000001</v>
          </cell>
          <cell r="R9">
            <v>2335.0039999999999</v>
          </cell>
          <cell r="S9">
            <v>8888.9809999999998</v>
          </cell>
        </row>
        <row r="10">
          <cell r="A10">
            <v>20002</v>
          </cell>
          <cell r="B10">
            <v>1516.5840000000001</v>
          </cell>
          <cell r="C10">
            <v>6264.8620000000001</v>
          </cell>
          <cell r="D10">
            <v>1118.144</v>
          </cell>
          <cell r="E10">
            <v>2519.5500000000002</v>
          </cell>
          <cell r="F10">
            <v>4102.3</v>
          </cell>
          <cell r="G10">
            <v>692.84100000000001</v>
          </cell>
          <cell r="H10">
            <v>1404.3789999999999</v>
          </cell>
          <cell r="I10">
            <v>8907.3330000000005</v>
          </cell>
          <cell r="J10">
            <v>1576.3050000000001</v>
          </cell>
          <cell r="K10">
            <v>3782.2159999999999</v>
          </cell>
          <cell r="L10">
            <v>892.23</v>
          </cell>
          <cell r="M10">
            <v>8022.7039999999997</v>
          </cell>
          <cell r="N10">
            <v>30728.073</v>
          </cell>
          <cell r="O10" t="str">
            <v>n.a.</v>
          </cell>
          <cell r="P10">
            <v>23402.763999999999</v>
          </cell>
          <cell r="Q10">
            <v>5359.5569999999998</v>
          </cell>
          <cell r="R10">
            <v>2659.0479999999998</v>
          </cell>
          <cell r="S10">
            <v>9487.99</v>
          </cell>
        </row>
        <row r="11">
          <cell r="A11">
            <v>20003</v>
          </cell>
          <cell r="B11">
            <v>1735.644</v>
          </cell>
          <cell r="C11">
            <v>6133.19</v>
          </cell>
          <cell r="D11">
            <v>1454.5319999999999</v>
          </cell>
          <cell r="E11">
            <v>2846.9389999999999</v>
          </cell>
          <cell r="F11">
            <v>4126.6769999999997</v>
          </cell>
          <cell r="G11">
            <v>790.14099999999996</v>
          </cell>
          <cell r="H11">
            <v>1576.5540000000001</v>
          </cell>
          <cell r="I11">
            <v>9709.9539999999997</v>
          </cell>
          <cell r="J11">
            <v>1789.309</v>
          </cell>
          <cell r="K11">
            <v>4109.8140000000003</v>
          </cell>
          <cell r="L11">
            <v>1126.4670000000001</v>
          </cell>
          <cell r="M11">
            <v>8332.6790000000001</v>
          </cell>
          <cell r="N11">
            <v>33124.353000000003</v>
          </cell>
          <cell r="O11" t="str">
            <v>n.a.</v>
          </cell>
          <cell r="P11">
            <v>24687.326000000001</v>
          </cell>
          <cell r="Q11">
            <v>5821.0829999999996</v>
          </cell>
          <cell r="R11">
            <v>3070.395</v>
          </cell>
          <cell r="S11">
            <v>10378.982</v>
          </cell>
        </row>
        <row r="12">
          <cell r="A12">
            <v>20004</v>
          </cell>
          <cell r="B12">
            <v>1709.9549999999999</v>
          </cell>
          <cell r="C12">
            <v>6010.0739999999996</v>
          </cell>
          <cell r="D12">
            <v>1325.386</v>
          </cell>
          <cell r="E12">
            <v>2579.248</v>
          </cell>
          <cell r="F12">
            <v>4070.0329999999999</v>
          </cell>
          <cell r="G12">
            <v>633.98699999999997</v>
          </cell>
          <cell r="H12">
            <v>1437.2860000000001</v>
          </cell>
          <cell r="I12">
            <v>9282.8349999999991</v>
          </cell>
          <cell r="J12">
            <v>1657.9680000000001</v>
          </cell>
          <cell r="K12">
            <v>4295.6480000000001</v>
          </cell>
          <cell r="L12">
            <v>689.31</v>
          </cell>
          <cell r="M12">
            <v>8221.4380000000001</v>
          </cell>
          <cell r="N12">
            <v>31762.971000000001</v>
          </cell>
          <cell r="O12" t="str">
            <v>n.a.</v>
          </cell>
          <cell r="P12">
            <v>24204.625</v>
          </cell>
          <cell r="Q12">
            <v>5628.1639999999998</v>
          </cell>
          <cell r="R12">
            <v>2531.2759999999998</v>
          </cell>
          <cell r="S12">
            <v>9657.32</v>
          </cell>
        </row>
        <row r="13">
          <cell r="A13">
            <v>20011</v>
          </cell>
          <cell r="B13">
            <v>1599.115</v>
          </cell>
          <cell r="C13">
            <v>6591.8379999999997</v>
          </cell>
          <cell r="D13">
            <v>1472.8409999999999</v>
          </cell>
          <cell r="E13">
            <v>2364.9299999999998</v>
          </cell>
          <cell r="F13">
            <v>3543.3470000000002</v>
          </cell>
          <cell r="G13">
            <v>899.78200000000004</v>
          </cell>
          <cell r="H13">
            <v>1348.0909999999999</v>
          </cell>
          <cell r="I13">
            <v>8586.0570000000007</v>
          </cell>
          <cell r="J13">
            <v>1743.068</v>
          </cell>
          <cell r="K13">
            <v>4011.3580000000002</v>
          </cell>
          <cell r="L13">
            <v>761.38699999999994</v>
          </cell>
          <cell r="M13">
            <v>7184.5680000000002</v>
          </cell>
          <cell r="N13">
            <v>29927.51</v>
          </cell>
          <cell r="O13" t="str">
            <v>n.a.</v>
          </cell>
          <cell r="P13">
            <v>21383.364000000001</v>
          </cell>
          <cell r="Q13">
            <v>5829.5590000000002</v>
          </cell>
          <cell r="R13">
            <v>2449.73</v>
          </cell>
          <cell r="S13">
            <v>8861.0689999999995</v>
          </cell>
        </row>
        <row r="14">
          <cell r="A14">
            <v>20012</v>
          </cell>
          <cell r="B14">
            <v>1545.5920000000001</v>
          </cell>
          <cell r="C14">
            <v>6389.0780000000004</v>
          </cell>
          <cell r="D14">
            <v>1227.328</v>
          </cell>
          <cell r="E14">
            <v>2446.19</v>
          </cell>
          <cell r="F14">
            <v>3849.4259999999999</v>
          </cell>
          <cell r="G14">
            <v>779.55899999999997</v>
          </cell>
          <cell r="H14">
            <v>1323.434</v>
          </cell>
          <cell r="I14">
            <v>7861.4049999999997</v>
          </cell>
          <cell r="J14">
            <v>1434.9780000000001</v>
          </cell>
          <cell r="K14">
            <v>4205.018</v>
          </cell>
          <cell r="L14">
            <v>700.51599999999996</v>
          </cell>
          <cell r="M14">
            <v>7616.0810000000001</v>
          </cell>
          <cell r="N14">
            <v>29838.691999999999</v>
          </cell>
          <cell r="O14" t="str">
            <v>n.a.</v>
          </cell>
          <cell r="P14">
            <v>22605.225999999999</v>
          </cell>
          <cell r="Q14">
            <v>5084.6400000000003</v>
          </cell>
          <cell r="R14">
            <v>2342.991</v>
          </cell>
          <cell r="S14">
            <v>9135.5959999999995</v>
          </cell>
        </row>
        <row r="15">
          <cell r="A15">
            <v>20013</v>
          </cell>
          <cell r="B15">
            <v>1441</v>
          </cell>
          <cell r="C15">
            <v>5932.5020000000004</v>
          </cell>
          <cell r="D15">
            <v>1445.029</v>
          </cell>
          <cell r="E15">
            <v>2540.9340000000002</v>
          </cell>
          <cell r="F15">
            <v>3867.194</v>
          </cell>
          <cell r="G15">
            <v>867.16800000000001</v>
          </cell>
          <cell r="H15">
            <v>1446.9390000000001</v>
          </cell>
          <cell r="I15">
            <v>8290.2440000000006</v>
          </cell>
          <cell r="J15">
            <v>1686.8050000000001</v>
          </cell>
          <cell r="K15">
            <v>4261.0200000000004</v>
          </cell>
          <cell r="L15">
            <v>786.81399999999996</v>
          </cell>
          <cell r="M15">
            <v>7765.07</v>
          </cell>
          <cell r="N15">
            <v>30532.460999999999</v>
          </cell>
          <cell r="O15" t="str">
            <v>n.a.</v>
          </cell>
          <cell r="P15">
            <v>22887.345000000001</v>
          </cell>
          <cell r="Q15">
            <v>5372.0810000000001</v>
          </cell>
          <cell r="R15">
            <v>2835.884</v>
          </cell>
          <cell r="S15">
            <v>9245.1200000000008</v>
          </cell>
        </row>
        <row r="16">
          <cell r="A16">
            <v>20014</v>
          </cell>
          <cell r="B16">
            <v>1172.6030000000001</v>
          </cell>
          <cell r="C16">
            <v>5765.3220000000001</v>
          </cell>
          <cell r="D16">
            <v>1227.6980000000001</v>
          </cell>
          <cell r="E16">
            <v>2392.2269999999999</v>
          </cell>
          <cell r="F16">
            <v>3391.4360000000001</v>
          </cell>
          <cell r="G16">
            <v>592.79</v>
          </cell>
          <cell r="H16">
            <v>1112.3620000000001</v>
          </cell>
          <cell r="I16">
            <v>6326.4549999999999</v>
          </cell>
          <cell r="J16">
            <v>1452.1079999999999</v>
          </cell>
          <cell r="K16">
            <v>4226.8149999999996</v>
          </cell>
          <cell r="L16">
            <v>708.42700000000002</v>
          </cell>
          <cell r="M16">
            <v>7534.1329999999998</v>
          </cell>
          <cell r="N16">
            <v>28306.652999999998</v>
          </cell>
          <cell r="O16" t="str">
            <v>n.a.</v>
          </cell>
          <cell r="P16">
            <v>21456.798999999999</v>
          </cell>
          <cell r="Q16">
            <v>4703.433</v>
          </cell>
          <cell r="R16">
            <v>2512.489</v>
          </cell>
          <cell r="S16">
            <v>8162.5810000000001</v>
          </cell>
        </row>
        <row r="17">
          <cell r="A17">
            <v>20021</v>
          </cell>
          <cell r="B17">
            <v>1545.211</v>
          </cell>
          <cell r="C17">
            <v>6284.5780000000004</v>
          </cell>
          <cell r="D17">
            <v>1535.39</v>
          </cell>
          <cell r="E17">
            <v>2288.7460000000001</v>
          </cell>
          <cell r="F17">
            <v>3465.056</v>
          </cell>
          <cell r="G17">
            <v>931.43</v>
          </cell>
          <cell r="H17">
            <v>1119.566</v>
          </cell>
          <cell r="I17">
            <v>7269.9690000000001</v>
          </cell>
          <cell r="J17">
            <v>1747.702</v>
          </cell>
          <cell r="K17">
            <v>4330.0709999999999</v>
          </cell>
          <cell r="L17">
            <v>613.94799999999998</v>
          </cell>
          <cell r="M17">
            <v>6991.1559999999999</v>
          </cell>
          <cell r="N17">
            <v>29179.232</v>
          </cell>
          <cell r="O17" t="str">
            <v>n.a.</v>
          </cell>
          <cell r="P17">
            <v>21112.02</v>
          </cell>
          <cell r="Q17">
            <v>5168.5680000000002</v>
          </cell>
          <cell r="R17">
            <v>2503.1489999999999</v>
          </cell>
          <cell r="S17">
            <v>8409.6620000000003</v>
          </cell>
        </row>
        <row r="18">
          <cell r="A18">
            <v>20022</v>
          </cell>
          <cell r="B18">
            <v>1358.5139999999999</v>
          </cell>
          <cell r="C18">
            <v>6414.5330000000004</v>
          </cell>
          <cell r="D18">
            <v>1307.0139999999999</v>
          </cell>
          <cell r="E18">
            <v>2495.5230000000001</v>
          </cell>
          <cell r="F18">
            <v>3834.556</v>
          </cell>
          <cell r="G18">
            <v>710.18600000000004</v>
          </cell>
          <cell r="H18">
            <v>1256.3869999999999</v>
          </cell>
          <cell r="I18">
            <v>7313.66</v>
          </cell>
          <cell r="J18">
            <v>1613.7180000000001</v>
          </cell>
          <cell r="K18">
            <v>4389.2560000000003</v>
          </cell>
          <cell r="L18">
            <v>581.29</v>
          </cell>
          <cell r="M18">
            <v>7906.9639999999999</v>
          </cell>
          <cell r="N18">
            <v>29347.591</v>
          </cell>
          <cell r="O18" t="str">
            <v>n.a.</v>
          </cell>
          <cell r="P18">
            <v>23317.804</v>
          </cell>
          <cell r="Q18">
            <v>5125.4080000000004</v>
          </cell>
          <cell r="R18">
            <v>2320.3220000000001</v>
          </cell>
          <cell r="S18">
            <v>8370.7939999999999</v>
          </cell>
        </row>
        <row r="19">
          <cell r="A19">
            <v>20023</v>
          </cell>
          <cell r="B19">
            <v>1291.9190000000001</v>
          </cell>
          <cell r="C19">
            <v>6183.3270000000002</v>
          </cell>
          <cell r="D19">
            <v>1538.529</v>
          </cell>
          <cell r="E19">
            <v>2924.873</v>
          </cell>
          <cell r="F19">
            <v>4154.018</v>
          </cell>
          <cell r="G19">
            <v>866.38699999999994</v>
          </cell>
          <cell r="H19">
            <v>1481.056</v>
          </cell>
          <cell r="I19">
            <v>8056.2089999999998</v>
          </cell>
          <cell r="J19">
            <v>1797.729</v>
          </cell>
          <cell r="K19">
            <v>4538.848</v>
          </cell>
          <cell r="L19">
            <v>603.75</v>
          </cell>
          <cell r="M19">
            <v>8497.902</v>
          </cell>
          <cell r="N19">
            <v>30999.386999999999</v>
          </cell>
          <cell r="O19" t="str">
            <v>n.a.</v>
          </cell>
          <cell r="P19">
            <v>25026.952000000001</v>
          </cell>
          <cell r="Q19">
            <v>5479.2860000000001</v>
          </cell>
          <cell r="R19">
            <v>2453.855</v>
          </cell>
          <cell r="S19">
            <v>8689.7860000000001</v>
          </cell>
        </row>
        <row r="20">
          <cell r="A20">
            <v>20024</v>
          </cell>
          <cell r="B20">
            <v>1229.8230000000001</v>
          </cell>
          <cell r="C20">
            <v>6270.9210000000003</v>
          </cell>
          <cell r="D20">
            <v>1439.6980000000001</v>
          </cell>
          <cell r="E20">
            <v>3081.904</v>
          </cell>
          <cell r="F20">
            <v>4268.7309999999998</v>
          </cell>
          <cell r="G20">
            <v>675.86</v>
          </cell>
          <cell r="H20">
            <v>1428.5450000000001</v>
          </cell>
          <cell r="I20">
            <v>7833.7049999999999</v>
          </cell>
          <cell r="J20">
            <v>1724.289</v>
          </cell>
          <cell r="K20">
            <v>4591.3429999999998</v>
          </cell>
          <cell r="L20">
            <v>606.06799999999998</v>
          </cell>
          <cell r="M20">
            <v>8630.0400000000009</v>
          </cell>
          <cell r="N20">
            <v>30123.401999999998</v>
          </cell>
          <cell r="O20" t="str">
            <v>n.a.</v>
          </cell>
          <cell r="P20">
            <v>25712.903999999999</v>
          </cell>
          <cell r="Q20">
            <v>5100.7659999999996</v>
          </cell>
          <cell r="R20">
            <v>2364.4879999999998</v>
          </cell>
          <cell r="S20">
            <v>8338.125</v>
          </cell>
        </row>
        <row r="21">
          <cell r="A21">
            <v>20031</v>
          </cell>
          <cell r="B21">
            <v>1168.846</v>
          </cell>
          <cell r="C21">
            <v>6901.9179999999997</v>
          </cell>
          <cell r="D21">
            <v>1513.7349999999999</v>
          </cell>
          <cell r="E21">
            <v>2583.7159999999999</v>
          </cell>
          <cell r="F21">
            <v>3761.866</v>
          </cell>
          <cell r="G21">
            <v>1021.258</v>
          </cell>
          <cell r="H21">
            <v>1451.723</v>
          </cell>
          <cell r="I21">
            <v>6773.3339999999998</v>
          </cell>
          <cell r="J21">
            <v>1823.5509999999999</v>
          </cell>
          <cell r="K21">
            <v>4478.6549999999997</v>
          </cell>
          <cell r="L21">
            <v>425.714</v>
          </cell>
          <cell r="M21">
            <v>7880.5870000000004</v>
          </cell>
          <cell r="N21">
            <v>28780.973000000002</v>
          </cell>
          <cell r="O21" t="str">
            <v>n.a.</v>
          </cell>
          <cell r="P21">
            <v>23421.371999999999</v>
          </cell>
          <cell r="Q21">
            <v>5233.6310000000003</v>
          </cell>
          <cell r="R21">
            <v>2088.163</v>
          </cell>
          <cell r="S21">
            <v>7299.5709999999999</v>
          </cell>
        </row>
        <row r="22">
          <cell r="A22">
            <v>20032</v>
          </cell>
          <cell r="B22">
            <v>1146.779</v>
          </cell>
          <cell r="C22">
            <v>7023.4409999999998</v>
          </cell>
          <cell r="D22">
            <v>1209.1849999999999</v>
          </cell>
          <cell r="E22">
            <v>2442.5720000000001</v>
          </cell>
          <cell r="F22">
            <v>3890.1709999999998</v>
          </cell>
          <cell r="G22">
            <v>809.94299999999998</v>
          </cell>
          <cell r="H22">
            <v>1248.627</v>
          </cell>
          <cell r="I22">
            <v>6459.3509999999997</v>
          </cell>
          <cell r="J22">
            <v>1586.673</v>
          </cell>
          <cell r="K22">
            <v>4547.1279999999997</v>
          </cell>
          <cell r="L22">
            <v>452.19900000000001</v>
          </cell>
          <cell r="M22">
            <v>8540.5259999999998</v>
          </cell>
          <cell r="N22">
            <v>28614.425999999999</v>
          </cell>
          <cell r="O22" t="str">
            <v>n.a.</v>
          </cell>
          <cell r="P22">
            <v>23857.732</v>
          </cell>
          <cell r="Q22">
            <v>4790.5190000000002</v>
          </cell>
          <cell r="R22">
            <v>2047.57</v>
          </cell>
          <cell r="S22">
            <v>7273.0529999999999</v>
          </cell>
        </row>
        <row r="23">
          <cell r="A23">
            <v>20033</v>
          </cell>
          <cell r="B23">
            <v>1193.079</v>
          </cell>
          <cell r="C23">
            <v>6753.3869999999997</v>
          </cell>
          <cell r="D23">
            <v>1566.5740000000001</v>
          </cell>
          <cell r="E23">
            <v>2824.4070000000002</v>
          </cell>
          <cell r="F23">
            <v>4461.8249999999998</v>
          </cell>
          <cell r="G23">
            <v>1045.673</v>
          </cell>
          <cell r="H23">
            <v>1485.981</v>
          </cell>
          <cell r="I23">
            <v>8164.5119999999997</v>
          </cell>
          <cell r="J23">
            <v>1992.951</v>
          </cell>
          <cell r="K23">
            <v>4632.8310000000001</v>
          </cell>
          <cell r="L23">
            <v>523.10799999999995</v>
          </cell>
          <cell r="M23">
            <v>9027.2970000000005</v>
          </cell>
          <cell r="N23">
            <v>31897.102999999999</v>
          </cell>
          <cell r="O23" t="str">
            <v>n.a.</v>
          </cell>
          <cell r="P23">
            <v>25871.050999999999</v>
          </cell>
          <cell r="Q23">
            <v>5844.0519999999997</v>
          </cell>
          <cell r="R23">
            <v>2796.078</v>
          </cell>
          <cell r="S23">
            <v>8175.8029999999999</v>
          </cell>
        </row>
        <row r="24">
          <cell r="A24">
            <v>20034</v>
          </cell>
          <cell r="B24">
            <v>1255.8920000000001</v>
          </cell>
          <cell r="C24">
            <v>6885.8860000000004</v>
          </cell>
          <cell r="D24">
            <v>1589.9839999999999</v>
          </cell>
          <cell r="E24">
            <v>3070.45</v>
          </cell>
          <cell r="F24">
            <v>4737.5230000000001</v>
          </cell>
          <cell r="G24">
            <v>895.298</v>
          </cell>
          <cell r="H24">
            <v>1502.4570000000001</v>
          </cell>
          <cell r="I24">
            <v>8619.027</v>
          </cell>
          <cell r="J24">
            <v>1779.43</v>
          </cell>
          <cell r="K24">
            <v>4847.482</v>
          </cell>
          <cell r="L24">
            <v>549.01400000000001</v>
          </cell>
          <cell r="M24">
            <v>9239.7649999999994</v>
          </cell>
          <cell r="N24">
            <v>32894.553999999996</v>
          </cell>
          <cell r="O24" t="str">
            <v>n.a.</v>
          </cell>
          <cell r="P24">
            <v>27354.22</v>
          </cell>
          <cell r="Q24">
            <v>5650.5370000000003</v>
          </cell>
          <cell r="R24">
            <v>3257.165</v>
          </cell>
          <cell r="S24">
            <v>8169.692</v>
          </cell>
        </row>
        <row r="25">
          <cell r="A25">
            <v>20041</v>
          </cell>
          <cell r="B25">
            <v>1284.52</v>
          </cell>
          <cell r="C25">
            <v>7806.6009999999997</v>
          </cell>
          <cell r="D25">
            <v>1970.3</v>
          </cell>
          <cell r="E25">
            <v>2941.6170000000002</v>
          </cell>
          <cell r="F25">
            <v>4357.3429999999998</v>
          </cell>
          <cell r="G25">
            <v>1247.6669999999999</v>
          </cell>
          <cell r="H25">
            <v>1497.12</v>
          </cell>
          <cell r="I25">
            <v>8294.9580000000005</v>
          </cell>
          <cell r="J25">
            <v>2271.694</v>
          </cell>
          <cell r="K25">
            <v>4529.67</v>
          </cell>
          <cell r="L25">
            <v>748.59299999999996</v>
          </cell>
          <cell r="M25">
            <v>9458.759</v>
          </cell>
          <cell r="N25">
            <v>34216.324000000001</v>
          </cell>
          <cell r="O25" t="str">
            <v>n.a.</v>
          </cell>
          <cell r="P25">
            <v>27188.768</v>
          </cell>
          <cell r="Q25">
            <v>5900.3919999999998</v>
          </cell>
          <cell r="R25">
            <v>3610.3229999999999</v>
          </cell>
          <cell r="S25">
            <v>8234.6880000000001</v>
          </cell>
        </row>
        <row r="26">
          <cell r="A26">
            <v>20042</v>
          </cell>
          <cell r="B26">
            <v>1106.057</v>
          </cell>
          <cell r="C26">
            <v>7344.7070000000003</v>
          </cell>
          <cell r="D26">
            <v>1608.7059999999999</v>
          </cell>
          <cell r="E26">
            <v>3034.2260000000001</v>
          </cell>
          <cell r="F26">
            <v>4764.9719999999998</v>
          </cell>
          <cell r="G26">
            <v>997.47</v>
          </cell>
          <cell r="H26">
            <v>1553.1890000000001</v>
          </cell>
          <cell r="I26">
            <v>8280.2340000000004</v>
          </cell>
          <cell r="J26">
            <v>1849.529</v>
          </cell>
          <cell r="K26">
            <v>4838.674</v>
          </cell>
          <cell r="L26">
            <v>638.476</v>
          </cell>
          <cell r="M26">
            <v>10459.227999999999</v>
          </cell>
          <cell r="N26">
            <v>35373.766000000003</v>
          </cell>
          <cell r="O26" t="str">
            <v>n.a.</v>
          </cell>
          <cell r="P26">
            <v>30039.905999999999</v>
          </cell>
          <cell r="Q26">
            <v>5421.5150000000003</v>
          </cell>
          <cell r="R26">
            <v>3222.4209999999998</v>
          </cell>
          <cell r="S26">
            <v>8673.3420000000006</v>
          </cell>
        </row>
        <row r="27">
          <cell r="A27">
            <v>20043</v>
          </cell>
          <cell r="B27">
            <v>1259.3030000000001</v>
          </cell>
          <cell r="C27">
            <v>6944.2830000000004</v>
          </cell>
          <cell r="D27">
            <v>1881.29</v>
          </cell>
          <cell r="E27">
            <v>3358</v>
          </cell>
          <cell r="F27">
            <v>5068.3109999999997</v>
          </cell>
          <cell r="G27">
            <v>1238.1110000000001</v>
          </cell>
          <cell r="H27">
            <v>1634.047</v>
          </cell>
          <cell r="I27">
            <v>9468.5259999999998</v>
          </cell>
          <cell r="J27">
            <v>2204.1060000000002</v>
          </cell>
          <cell r="K27">
            <v>4944.375</v>
          </cell>
          <cell r="L27">
            <v>602.99300000000005</v>
          </cell>
          <cell r="M27">
            <v>10733.121999999999</v>
          </cell>
          <cell r="N27">
            <v>36570.413</v>
          </cell>
          <cell r="O27" t="str">
            <v>n.a.</v>
          </cell>
          <cell r="P27">
            <v>31332.53</v>
          </cell>
          <cell r="Q27">
            <v>5978.1450000000004</v>
          </cell>
          <cell r="R27">
            <v>3554.7260000000001</v>
          </cell>
          <cell r="S27">
            <v>8830.85</v>
          </cell>
        </row>
        <row r="28">
          <cell r="A28">
            <v>20044</v>
          </cell>
          <cell r="B28">
            <v>1282.1769999999999</v>
          </cell>
          <cell r="C28">
            <v>7431.799</v>
          </cell>
          <cell r="D28">
            <v>1875.0129999999999</v>
          </cell>
          <cell r="E28">
            <v>3495.74</v>
          </cell>
          <cell r="F28">
            <v>5185.5020000000004</v>
          </cell>
          <cell r="G28">
            <v>954.82600000000002</v>
          </cell>
          <cell r="H28">
            <v>1671.8510000000001</v>
          </cell>
          <cell r="I28">
            <v>9422.2819999999992</v>
          </cell>
          <cell r="J28">
            <v>1856.5050000000001</v>
          </cell>
          <cell r="K28">
            <v>5146.7259999999997</v>
          </cell>
          <cell r="L28">
            <v>562.86199999999997</v>
          </cell>
          <cell r="M28">
            <v>11611.221</v>
          </cell>
          <cell r="N28">
            <v>39087.790999999997</v>
          </cell>
          <cell r="O28" t="str">
            <v>n.a.</v>
          </cell>
          <cell r="P28">
            <v>32937.023999999998</v>
          </cell>
          <cell r="Q28">
            <v>5484.9430000000002</v>
          </cell>
          <cell r="R28">
            <v>3557.3130000000001</v>
          </cell>
          <cell r="S28">
            <v>10910.995000000001</v>
          </cell>
        </row>
        <row r="29">
          <cell r="A29">
            <v>20051</v>
          </cell>
          <cell r="B29">
            <v>1390.893</v>
          </cell>
          <cell r="C29">
            <v>8323.0139999999992</v>
          </cell>
          <cell r="D29">
            <v>2256.1120000000001</v>
          </cell>
          <cell r="E29">
            <v>2946.3229999999999</v>
          </cell>
          <cell r="F29">
            <v>5060.2169999999996</v>
          </cell>
          <cell r="G29">
            <v>1527.2629999999999</v>
          </cell>
          <cell r="H29">
            <v>1576.5329999999999</v>
          </cell>
          <cell r="I29">
            <v>9608.8140000000003</v>
          </cell>
          <cell r="J29">
            <v>2524.7040000000002</v>
          </cell>
          <cell r="K29">
            <v>5291.7150000000001</v>
          </cell>
          <cell r="L29">
            <v>587.79700000000003</v>
          </cell>
          <cell r="M29">
            <v>11115.828</v>
          </cell>
          <cell r="N29">
            <v>37859.048999999999</v>
          </cell>
          <cell r="O29" t="str">
            <v>n.a.</v>
          </cell>
          <cell r="P29">
            <v>31528.257000000001</v>
          </cell>
          <cell r="Q29">
            <v>6335.183</v>
          </cell>
          <cell r="R29">
            <v>3930.92</v>
          </cell>
          <cell r="S29">
            <v>9194.0689999999995</v>
          </cell>
        </row>
        <row r="30">
          <cell r="A30">
            <v>20052</v>
          </cell>
          <cell r="B30">
            <v>1373.7249999999999</v>
          </cell>
          <cell r="C30">
            <v>8289.393</v>
          </cell>
          <cell r="D30">
            <v>1884.037</v>
          </cell>
          <cell r="E30">
            <v>3175.4430000000002</v>
          </cell>
          <cell r="F30">
            <v>4752.1760000000004</v>
          </cell>
          <cell r="G30">
            <v>1172.691</v>
          </cell>
          <cell r="H30">
            <v>1728.6569999999999</v>
          </cell>
          <cell r="I30">
            <v>9408.7540000000008</v>
          </cell>
          <cell r="J30">
            <v>2198.1390000000001</v>
          </cell>
          <cell r="K30">
            <v>5453.5609999999997</v>
          </cell>
          <cell r="L30">
            <v>613.11599999999999</v>
          </cell>
          <cell r="M30">
            <v>10788.909</v>
          </cell>
          <cell r="N30">
            <v>39035.264000000003</v>
          </cell>
          <cell r="O30" t="str">
            <v>n.a.</v>
          </cell>
          <cell r="P30">
            <v>31748.868999999999</v>
          </cell>
          <cell r="Q30">
            <v>6066.1570000000002</v>
          </cell>
          <cell r="R30">
            <v>4400.241</v>
          </cell>
          <cell r="S30">
            <v>9221.2729999999992</v>
          </cell>
        </row>
        <row r="31">
          <cell r="A31">
            <v>20053</v>
          </cell>
          <cell r="B31">
            <v>1515.028</v>
          </cell>
          <cell r="C31">
            <v>8033.0349999999999</v>
          </cell>
          <cell r="D31">
            <v>2297.39</v>
          </cell>
          <cell r="E31">
            <v>3342.3049999999998</v>
          </cell>
          <cell r="F31">
            <v>5133.201</v>
          </cell>
          <cell r="G31">
            <v>1356.0260000000001</v>
          </cell>
          <cell r="H31">
            <v>1991.42</v>
          </cell>
          <cell r="I31">
            <v>10379.092000000001</v>
          </cell>
          <cell r="J31">
            <v>2372.808</v>
          </cell>
          <cell r="K31">
            <v>5657.268</v>
          </cell>
          <cell r="L31">
            <v>606.15099999999995</v>
          </cell>
          <cell r="M31">
            <v>10895.136</v>
          </cell>
          <cell r="N31">
            <v>41471.879999999997</v>
          </cell>
          <cell r="O31" t="str">
            <v>n.a.</v>
          </cell>
          <cell r="P31">
            <v>32943.091</v>
          </cell>
          <cell r="Q31">
            <v>6517.058</v>
          </cell>
          <cell r="R31">
            <v>4689.6049999999996</v>
          </cell>
          <cell r="S31">
            <v>10166.665999999999</v>
          </cell>
        </row>
        <row r="32">
          <cell r="A32">
            <v>20054</v>
          </cell>
          <cell r="B32">
            <v>1607.0219999999999</v>
          </cell>
          <cell r="C32">
            <v>8148.9049999999997</v>
          </cell>
          <cell r="D32">
            <v>2260.6660000000002</v>
          </cell>
          <cell r="E32">
            <v>3428.2130000000002</v>
          </cell>
          <cell r="F32">
            <v>5427.2839999999997</v>
          </cell>
          <cell r="G32">
            <v>1162.1990000000001</v>
          </cell>
          <cell r="H32">
            <v>1803.761</v>
          </cell>
          <cell r="I32">
            <v>10141.884</v>
          </cell>
          <cell r="J32">
            <v>2265.3240000000001</v>
          </cell>
          <cell r="K32">
            <v>6130.2359999999999</v>
          </cell>
          <cell r="L32">
            <v>757.18299999999999</v>
          </cell>
          <cell r="M32">
            <v>11513.291999999999</v>
          </cell>
          <cell r="N32">
            <v>43367.173999999999</v>
          </cell>
          <cell r="O32" t="str">
            <v>n.a.</v>
          </cell>
          <cell r="P32">
            <v>34634.94</v>
          </cell>
          <cell r="Q32">
            <v>6479.8209999999999</v>
          </cell>
          <cell r="R32">
            <v>4392.2820000000002</v>
          </cell>
          <cell r="S32">
            <v>11271.944</v>
          </cell>
        </row>
        <row r="33">
          <cell r="A33">
            <v>20061</v>
          </cell>
          <cell r="B33">
            <v>1703.369494</v>
          </cell>
          <cell r="C33">
            <v>9422.4246550000007</v>
          </cell>
          <cell r="D33">
            <v>2568.2801030000001</v>
          </cell>
          <cell r="E33">
            <v>3023.6386849999999</v>
          </cell>
          <cell r="F33">
            <v>4367.857207</v>
          </cell>
          <cell r="G33">
            <v>1786.917553</v>
          </cell>
          <cell r="H33">
            <v>1556.945958</v>
          </cell>
          <cell r="I33">
            <v>9828.7499289999996</v>
          </cell>
          <cell r="J33">
            <v>2816.7862089999999</v>
          </cell>
          <cell r="K33">
            <v>5474.7164510000002</v>
          </cell>
          <cell r="L33">
            <v>619.68346599999995</v>
          </cell>
          <cell r="M33">
            <v>11195.16372</v>
          </cell>
          <cell r="N33">
            <v>42926.354659999997</v>
          </cell>
          <cell r="O33" t="str">
            <v>n.a.</v>
          </cell>
          <cell r="P33">
            <v>32443.811590000001</v>
          </cell>
          <cell r="Q33">
            <v>6942.1882530000003</v>
          </cell>
          <cell r="R33">
            <v>4707.5501299999996</v>
          </cell>
          <cell r="S33">
            <v>11283.89345</v>
          </cell>
        </row>
        <row r="34">
          <cell r="A34">
            <v>20062</v>
          </cell>
          <cell r="B34">
            <v>1708.535014</v>
          </cell>
          <cell r="C34">
            <v>9615.0795620000008</v>
          </cell>
          <cell r="D34">
            <v>2485.1472250000002</v>
          </cell>
          <cell r="E34">
            <v>3135.9535609999998</v>
          </cell>
          <cell r="F34">
            <v>4847.4890150000001</v>
          </cell>
          <cell r="G34">
            <v>1535.64933</v>
          </cell>
          <cell r="H34">
            <v>1767.3362400000001</v>
          </cell>
          <cell r="I34">
            <v>9667.5129550000001</v>
          </cell>
          <cell r="J34">
            <v>2571.895207</v>
          </cell>
          <cell r="K34">
            <v>6010.4471569999996</v>
          </cell>
          <cell r="L34">
            <v>790.1604572</v>
          </cell>
          <cell r="M34">
            <v>12030.937819999999</v>
          </cell>
          <cell r="N34">
            <v>45422.01915</v>
          </cell>
          <cell r="O34" t="str">
            <v>n.a.</v>
          </cell>
          <cell r="P34">
            <v>34830.316599999998</v>
          </cell>
          <cell r="Q34">
            <v>6829.037953</v>
          </cell>
          <cell r="R34">
            <v>5633.9916679999997</v>
          </cell>
          <cell r="S34">
            <v>11423.368549999999</v>
          </cell>
        </row>
        <row r="35">
          <cell r="A35">
            <v>20063</v>
          </cell>
          <cell r="B35">
            <v>1923.6924120000001</v>
          </cell>
          <cell r="C35">
            <v>9375.5479219999997</v>
          </cell>
          <cell r="D35">
            <v>2736.952053</v>
          </cell>
          <cell r="E35">
            <v>3396.5772379999999</v>
          </cell>
          <cell r="F35">
            <v>5176.1844789999996</v>
          </cell>
          <cell r="G35">
            <v>1654.8205680000001</v>
          </cell>
          <cell r="H35">
            <v>2149.9714859999999</v>
          </cell>
          <cell r="I35">
            <v>9786.4150790000003</v>
          </cell>
          <cell r="J35">
            <v>3028.953845</v>
          </cell>
          <cell r="K35">
            <v>5899.4509520000001</v>
          </cell>
          <cell r="L35">
            <v>877.19842679999999</v>
          </cell>
          <cell r="M35">
            <v>12607.43338</v>
          </cell>
          <cell r="N35">
            <v>47111.5311</v>
          </cell>
          <cell r="O35" t="str">
            <v>n.a.</v>
          </cell>
          <cell r="P35">
            <v>36993.773999999998</v>
          </cell>
          <cell r="Q35">
            <v>7423.110619</v>
          </cell>
          <cell r="R35">
            <v>5175.6891919999998</v>
          </cell>
          <cell r="S35">
            <v>12164.062519999999</v>
          </cell>
        </row>
        <row r="36">
          <cell r="A36">
            <v>20064</v>
          </cell>
          <cell r="B36">
            <v>2103.6309329999999</v>
          </cell>
          <cell r="C36">
            <v>9439.9079590000001</v>
          </cell>
          <cell r="D36">
            <v>2787.216786</v>
          </cell>
          <cell r="E36">
            <v>3487.6995219999999</v>
          </cell>
          <cell r="F36">
            <v>5559.5434189999996</v>
          </cell>
          <cell r="G36">
            <v>1568.5527500000001</v>
          </cell>
          <cell r="H36">
            <v>1990.737204</v>
          </cell>
          <cell r="I36">
            <v>9925.1441470000009</v>
          </cell>
          <cell r="J36">
            <v>2658.1439260000002</v>
          </cell>
          <cell r="K36">
            <v>6417.1248219999998</v>
          </cell>
          <cell r="L36">
            <v>922.42067840000004</v>
          </cell>
          <cell r="M36">
            <v>13860.966350000001</v>
          </cell>
          <cell r="N36">
            <v>51412.719850000001</v>
          </cell>
          <cell r="O36" t="str">
            <v>n.a.</v>
          </cell>
          <cell r="P36">
            <v>40103.564850000002</v>
          </cell>
          <cell r="Q36">
            <v>7164.0609160000004</v>
          </cell>
          <cell r="R36">
            <v>5510.9985390000002</v>
          </cell>
          <cell r="S36">
            <v>14422.689490000001</v>
          </cell>
        </row>
        <row r="37">
          <cell r="A37">
            <v>20071</v>
          </cell>
          <cell r="B37">
            <v>2228.1981310000001</v>
          </cell>
          <cell r="C37">
            <v>10119.041950000001</v>
          </cell>
          <cell r="D37">
            <v>3078.708893</v>
          </cell>
          <cell r="E37">
            <v>3354.2855159999999</v>
          </cell>
          <cell r="F37">
            <v>5613.0632109999997</v>
          </cell>
          <cell r="G37">
            <v>2181.6416140000001</v>
          </cell>
          <cell r="H37">
            <v>1942.66004</v>
          </cell>
          <cell r="I37">
            <v>9221.772653</v>
          </cell>
          <cell r="J37">
            <v>3146.8437800000002</v>
          </cell>
          <cell r="K37">
            <v>5710.9994930000003</v>
          </cell>
          <cell r="L37">
            <v>1023.22393</v>
          </cell>
          <cell r="M37">
            <v>12837.84842</v>
          </cell>
          <cell r="N37">
            <v>51525.195140000003</v>
          </cell>
          <cell r="O37" t="str">
            <v>n.a.</v>
          </cell>
          <cell r="P37">
            <v>39209.992449999998</v>
          </cell>
          <cell r="Q37">
            <v>7560.5987999999998</v>
          </cell>
          <cell r="R37">
            <v>5453.2182300000004</v>
          </cell>
          <cell r="S37">
            <v>13870.764300000001</v>
          </cell>
        </row>
        <row r="38">
          <cell r="A38">
            <v>20072</v>
          </cell>
          <cell r="B38">
            <v>2168.2386660000002</v>
          </cell>
          <cell r="C38">
            <v>10475.031419999999</v>
          </cell>
          <cell r="D38">
            <v>2815.171249</v>
          </cell>
          <cell r="E38">
            <v>3633.4705530000001</v>
          </cell>
          <cell r="F38">
            <v>5744.2850859999999</v>
          </cell>
          <cell r="G38">
            <v>2182.9900109999999</v>
          </cell>
          <cell r="H38">
            <v>2305.1430719999998</v>
          </cell>
          <cell r="I38">
            <v>8610.9952009999997</v>
          </cell>
          <cell r="J38">
            <v>2809.0473689999999</v>
          </cell>
          <cell r="K38">
            <v>6067.4993400000003</v>
          </cell>
          <cell r="L38">
            <v>1166.585975</v>
          </cell>
          <cell r="M38">
            <v>14871.26239</v>
          </cell>
          <cell r="N38">
            <v>53884.814610000001</v>
          </cell>
          <cell r="O38" t="str">
            <v>n.a.</v>
          </cell>
          <cell r="P38">
            <v>43241.016239999997</v>
          </cell>
          <cell r="Q38">
            <v>7468.1558539999996</v>
          </cell>
          <cell r="R38">
            <v>5441.0858010000002</v>
          </cell>
          <cell r="S38">
            <v>15072.768550000001</v>
          </cell>
        </row>
        <row r="39">
          <cell r="A39">
            <v>20073</v>
          </cell>
          <cell r="B39">
            <v>2674.1046019999999</v>
          </cell>
          <cell r="C39">
            <v>11033.10808</v>
          </cell>
          <cell r="D39">
            <v>3557.3677550000002</v>
          </cell>
          <cell r="E39">
            <v>3821.9204599999998</v>
          </cell>
          <cell r="F39">
            <v>6376.6855729999997</v>
          </cell>
          <cell r="G39">
            <v>2271.4797709999998</v>
          </cell>
          <cell r="H39">
            <v>2427.9644779999999</v>
          </cell>
          <cell r="I39">
            <v>9836.8104149999999</v>
          </cell>
          <cell r="J39">
            <v>3453.8180440000001</v>
          </cell>
          <cell r="K39">
            <v>6314.6652119999999</v>
          </cell>
          <cell r="L39">
            <v>1248.7019499999999</v>
          </cell>
          <cell r="M39">
            <v>15612.59122</v>
          </cell>
          <cell r="N39">
            <v>57863.076390000002</v>
          </cell>
          <cell r="O39" t="str">
            <v>n.a.</v>
          </cell>
          <cell r="P39">
            <v>45972.88796</v>
          </cell>
          <cell r="Q39">
            <v>8476.7301989999996</v>
          </cell>
          <cell r="R39">
            <v>5805.8566890000002</v>
          </cell>
          <cell r="S39">
            <v>16634.952399999998</v>
          </cell>
        </row>
        <row r="40">
          <cell r="A40">
            <v>20074</v>
          </cell>
          <cell r="B40">
            <v>2987.664921</v>
          </cell>
          <cell r="C40">
            <v>11035.35174</v>
          </cell>
          <cell r="D40">
            <v>3684.5364239999999</v>
          </cell>
          <cell r="E40">
            <v>4288.0154400000001</v>
          </cell>
          <cell r="F40">
            <v>6716.7042119999996</v>
          </cell>
          <cell r="G40">
            <v>2016.90516</v>
          </cell>
          <cell r="H40">
            <v>2484.5588739999998</v>
          </cell>
          <cell r="I40">
            <v>10278.482239999999</v>
          </cell>
          <cell r="J40">
            <v>3075.5923720000001</v>
          </cell>
          <cell r="K40">
            <v>6885.1627170000002</v>
          </cell>
          <cell r="L40">
            <v>1050.6930199999999</v>
          </cell>
          <cell r="M40">
            <v>15863.385490000001</v>
          </cell>
          <cell r="N40">
            <v>62818.840600000003</v>
          </cell>
          <cell r="O40" t="str">
            <v>n.a.</v>
          </cell>
          <cell r="P40">
            <v>47794.979030000002</v>
          </cell>
          <cell r="Q40">
            <v>8225.8537140000008</v>
          </cell>
          <cell r="R40">
            <v>6072.0939820000003</v>
          </cell>
          <cell r="S40">
            <v>17927.1086</v>
          </cell>
        </row>
        <row r="41">
          <cell r="A41">
            <v>20081</v>
          </cell>
          <cell r="B41">
            <v>3131.430934</v>
          </cell>
          <cell r="C41">
            <v>12198.87522</v>
          </cell>
          <cell r="D41">
            <v>3877.1085069999999</v>
          </cell>
          <cell r="E41">
            <v>3798.817004</v>
          </cell>
          <cell r="F41">
            <v>6312.9754240000002</v>
          </cell>
          <cell r="G41">
            <v>2651.0491740000002</v>
          </cell>
          <cell r="H41">
            <v>2008.6008770000001</v>
          </cell>
          <cell r="I41">
            <v>9744.9954940000007</v>
          </cell>
          <cell r="J41">
            <v>3503.9762900000001</v>
          </cell>
          <cell r="K41">
            <v>6370.1579259999999</v>
          </cell>
          <cell r="L41">
            <v>1007.074976</v>
          </cell>
          <cell r="M41">
            <v>14056.95737</v>
          </cell>
          <cell r="N41">
            <v>58816.23128</v>
          </cell>
          <cell r="O41" t="str">
            <v>n.a.</v>
          </cell>
          <cell r="P41">
            <v>44165.922680000003</v>
          </cell>
          <cell r="Q41">
            <v>8117.1951749999998</v>
          </cell>
          <cell r="R41">
            <v>5737.3722550000002</v>
          </cell>
          <cell r="S41">
            <v>17353.080620000001</v>
          </cell>
        </row>
        <row r="42">
          <cell r="A42">
            <v>20082</v>
          </cell>
          <cell r="B42">
            <v>3040.0416009999999</v>
          </cell>
          <cell r="C42">
            <v>12174.16728</v>
          </cell>
          <cell r="D42">
            <v>3665.9686310000002</v>
          </cell>
          <cell r="E42">
            <v>4265.3188060000002</v>
          </cell>
          <cell r="F42">
            <v>6834.3353090000001</v>
          </cell>
          <cell r="G42">
            <v>2659.3959869999999</v>
          </cell>
          <cell r="H42">
            <v>2336.508675</v>
          </cell>
          <cell r="I42">
            <v>9737.0330460000005</v>
          </cell>
          <cell r="J42">
            <v>3235.692266</v>
          </cell>
          <cell r="K42">
            <v>6371.0501780000004</v>
          </cell>
          <cell r="L42">
            <v>1123.6069990000001</v>
          </cell>
          <cell r="M42">
            <v>15908.14869</v>
          </cell>
          <cell r="N42">
            <v>62776.137940000001</v>
          </cell>
          <cell r="O42" t="str">
            <v>n.a.</v>
          </cell>
          <cell r="P42">
            <v>49607.678449999999</v>
          </cell>
          <cell r="Q42">
            <v>7856.1534019999999</v>
          </cell>
          <cell r="R42">
            <v>6470.7675859999999</v>
          </cell>
          <cell r="S42">
            <v>16754.206630000001</v>
          </cell>
        </row>
        <row r="43">
          <cell r="A43">
            <v>20083</v>
          </cell>
          <cell r="B43">
            <v>3309.6849069999998</v>
          </cell>
          <cell r="C43">
            <v>11312.426380000001</v>
          </cell>
          <cell r="D43">
            <v>4159.8367340000004</v>
          </cell>
          <cell r="E43">
            <v>5027.2154989999999</v>
          </cell>
          <cell r="F43">
            <v>7196.8224579999996</v>
          </cell>
          <cell r="G43">
            <v>2610.6631010000001</v>
          </cell>
          <cell r="H43">
            <v>2871.3545770000001</v>
          </cell>
          <cell r="I43">
            <v>10161.774079999999</v>
          </cell>
          <cell r="J43">
            <v>3742.0934379999999</v>
          </cell>
          <cell r="K43">
            <v>6569.5824130000001</v>
          </cell>
          <cell r="L43">
            <v>1358.296036</v>
          </cell>
          <cell r="M43">
            <v>15784.7268</v>
          </cell>
          <cell r="N43">
            <v>64530.358379999998</v>
          </cell>
          <cell r="O43" t="str">
            <v>n.a.</v>
          </cell>
          <cell r="P43">
            <v>51869.368470000001</v>
          </cell>
          <cell r="Q43">
            <v>8759.7615139999998</v>
          </cell>
          <cell r="R43">
            <v>7304.1104690000002</v>
          </cell>
          <cell r="S43">
            <v>17484.718110000002</v>
          </cell>
        </row>
        <row r="44">
          <cell r="A44">
            <v>20084</v>
          </cell>
          <cell r="B44">
            <v>3306.9037579999999</v>
          </cell>
          <cell r="C44">
            <v>9689.4692709999999</v>
          </cell>
          <cell r="D44">
            <v>4142.5042009999997</v>
          </cell>
          <cell r="E44">
            <v>4140.240076</v>
          </cell>
          <cell r="F44">
            <v>7144.2991529999999</v>
          </cell>
          <cell r="G44">
            <v>2122.196794</v>
          </cell>
          <cell r="H44">
            <v>2337.8680079999999</v>
          </cell>
          <cell r="I44">
            <v>10107.69369</v>
          </cell>
          <cell r="J44">
            <v>3181.245484</v>
          </cell>
          <cell r="K44">
            <v>6920.7313960000001</v>
          </cell>
          <cell r="L44">
            <v>1530.3699650000001</v>
          </cell>
          <cell r="M44">
            <v>14233.37903</v>
          </cell>
          <cell r="N44">
            <v>63720.065580000002</v>
          </cell>
          <cell r="O44" t="str">
            <v>n.a.</v>
          </cell>
          <cell r="P44">
            <v>48590.549010000002</v>
          </cell>
          <cell r="Q44">
            <v>7970.401535</v>
          </cell>
          <cell r="R44">
            <v>7151.8948650000002</v>
          </cell>
          <cell r="S44">
            <v>18140.695960000001</v>
          </cell>
        </row>
        <row r="45">
          <cell r="A45">
            <v>20091</v>
          </cell>
          <cell r="B45">
            <v>2938.0807030000001</v>
          </cell>
          <cell r="C45">
            <v>10500.499449999999</v>
          </cell>
          <cell r="D45">
            <v>4428.1257809999997</v>
          </cell>
          <cell r="E45">
            <v>3623.2202820000002</v>
          </cell>
          <cell r="F45">
            <v>5396.2684669999999</v>
          </cell>
          <cell r="G45">
            <v>2736.5483469999999</v>
          </cell>
          <cell r="H45">
            <v>1860.3565100000001</v>
          </cell>
          <cell r="I45">
            <v>9932.9714719999993</v>
          </cell>
          <cell r="J45">
            <v>3386.0811279999998</v>
          </cell>
          <cell r="K45">
            <v>5671.6231390000003</v>
          </cell>
          <cell r="L45">
            <v>1487.82204</v>
          </cell>
          <cell r="M45">
            <v>11335.86356</v>
          </cell>
          <cell r="N45">
            <v>58157.433019999997</v>
          </cell>
          <cell r="O45" t="str">
            <v>n.a.</v>
          </cell>
          <cell r="P45">
            <v>39770.878049999999</v>
          </cell>
          <cell r="Q45">
            <v>8317.5682059999999</v>
          </cell>
          <cell r="R45">
            <v>6065.216351</v>
          </cell>
          <cell r="S45">
            <v>16747.159729999999</v>
          </cell>
        </row>
        <row r="46">
          <cell r="A46">
            <v>20092</v>
          </cell>
          <cell r="B46">
            <v>3143.3656639999999</v>
          </cell>
          <cell r="C46">
            <v>10653.8177</v>
          </cell>
          <cell r="D46">
            <v>3575.9939469999999</v>
          </cell>
          <cell r="E46">
            <v>4435.0837289999999</v>
          </cell>
          <cell r="F46">
            <v>6173.1196300000001</v>
          </cell>
          <cell r="G46">
            <v>2425.0142129999999</v>
          </cell>
          <cell r="H46">
            <v>1975.391883</v>
          </cell>
          <cell r="I46">
            <v>8387.4404020000002</v>
          </cell>
          <cell r="J46">
            <v>2989.9206009999998</v>
          </cell>
          <cell r="K46">
            <v>5291.1862849999998</v>
          </cell>
          <cell r="L46">
            <v>1455.336014</v>
          </cell>
          <cell r="M46">
            <v>13045.230610000001</v>
          </cell>
          <cell r="N46">
            <v>59635.466050000003</v>
          </cell>
          <cell r="O46" t="str">
            <v>n.a.</v>
          </cell>
          <cell r="P46">
            <v>44645.747340000002</v>
          </cell>
          <cell r="Q46">
            <v>7252.6428040000001</v>
          </cell>
          <cell r="R46">
            <v>6407.0257579999998</v>
          </cell>
          <cell r="S46">
            <v>16635.999980000001</v>
          </cell>
        </row>
        <row r="47">
          <cell r="A47">
            <v>20093</v>
          </cell>
          <cell r="B47">
            <v>3322.0442589999998</v>
          </cell>
          <cell r="C47">
            <v>10942.443149999999</v>
          </cell>
          <cell r="D47">
            <v>4638.9464539999999</v>
          </cell>
          <cell r="E47">
            <v>4086.4220220000002</v>
          </cell>
          <cell r="F47">
            <v>6493.0161779999999</v>
          </cell>
          <cell r="G47">
            <v>2769.166643</v>
          </cell>
          <cell r="H47">
            <v>2503.1666190000001</v>
          </cell>
          <cell r="I47">
            <v>9440.051211</v>
          </cell>
          <cell r="J47">
            <v>3499.9614980000001</v>
          </cell>
          <cell r="K47">
            <v>5713.2115450000001</v>
          </cell>
          <cell r="L47">
            <v>1637.3850440000001</v>
          </cell>
          <cell r="M47">
            <v>12983.668600000001</v>
          </cell>
          <cell r="N47">
            <v>64311.067419999999</v>
          </cell>
          <cell r="O47" t="str">
            <v>n.a.</v>
          </cell>
          <cell r="P47">
            <v>44477.07862</v>
          </cell>
          <cell r="Q47">
            <v>8348.6329690000002</v>
          </cell>
          <cell r="R47">
            <v>7495.6364679999997</v>
          </cell>
          <cell r="S47">
            <v>17663.545559999999</v>
          </cell>
        </row>
        <row r="48">
          <cell r="A48">
            <v>20094</v>
          </cell>
          <cell r="B48">
            <v>4168.9836029999997</v>
          </cell>
          <cell r="C48">
            <v>11365.75524</v>
          </cell>
          <cell r="D48">
            <v>4417.8666389999999</v>
          </cell>
          <cell r="E48">
            <v>4223.9729500000003</v>
          </cell>
          <cell r="F48">
            <v>6513.1927660000001</v>
          </cell>
          <cell r="G48">
            <v>2046.3436810000001</v>
          </cell>
          <cell r="H48">
            <v>2174.3237170000002</v>
          </cell>
          <cell r="I48">
            <v>10281.150949999999</v>
          </cell>
          <cell r="J48">
            <v>3356.459116</v>
          </cell>
          <cell r="K48">
            <v>6264.3824690000001</v>
          </cell>
          <cell r="L48">
            <v>1595.4259750000001</v>
          </cell>
          <cell r="M48">
            <v>13240.99834</v>
          </cell>
          <cell r="N48">
            <v>66090.992840000006</v>
          </cell>
          <cell r="O48" t="str">
            <v>n.a.</v>
          </cell>
          <cell r="P48">
            <v>46222.484470000003</v>
          </cell>
          <cell r="Q48">
            <v>9490.608365</v>
          </cell>
          <cell r="R48">
            <v>6731.5541190000004</v>
          </cell>
          <cell r="S48">
            <v>19370.64978</v>
          </cell>
        </row>
        <row r="49">
          <cell r="A49">
            <v>20101</v>
          </cell>
          <cell r="B49">
            <v>4068.7143719999999</v>
          </cell>
          <cell r="C49">
            <v>12843.983459999999</v>
          </cell>
          <cell r="D49">
            <v>5429.8480730000001</v>
          </cell>
          <cell r="E49">
            <v>3505.3388049999999</v>
          </cell>
          <cell r="F49">
            <v>5688.5789919999997</v>
          </cell>
          <cell r="G49">
            <v>2734.1849419999999</v>
          </cell>
          <cell r="H49">
            <v>1785.59968</v>
          </cell>
          <cell r="I49">
            <v>10546.58546</v>
          </cell>
          <cell r="J49">
            <v>3890.8575770000002</v>
          </cell>
          <cell r="K49">
            <v>5592.2636990000001</v>
          </cell>
          <cell r="L49">
            <v>1338.6990000000001</v>
          </cell>
          <cell r="M49">
            <v>12140.315199999999</v>
          </cell>
          <cell r="N49">
            <v>61178.722549999999</v>
          </cell>
          <cell r="O49" t="str">
            <v>n.a.</v>
          </cell>
          <cell r="P49">
            <v>40287.711040000002</v>
          </cell>
          <cell r="Q49">
            <v>9939.1676520000001</v>
          </cell>
          <cell r="R49">
            <v>5767.6722659999996</v>
          </cell>
          <cell r="S49">
            <v>18539.539720000001</v>
          </cell>
        </row>
        <row r="50">
          <cell r="A50">
            <v>20102</v>
          </cell>
          <cell r="B50">
            <v>4438.9301050000004</v>
          </cell>
          <cell r="C50">
            <v>13821.008400000001</v>
          </cell>
          <cell r="D50">
            <v>4634.241884</v>
          </cell>
          <cell r="E50">
            <v>3794.206987</v>
          </cell>
          <cell r="F50">
            <v>5965.3535910000001</v>
          </cell>
          <cell r="G50">
            <v>2531.729065</v>
          </cell>
          <cell r="H50">
            <v>1820.3283710000001</v>
          </cell>
          <cell r="I50">
            <v>10071.297200000001</v>
          </cell>
          <cell r="J50">
            <v>3417.0712090000002</v>
          </cell>
          <cell r="K50">
            <v>6052.0635679999996</v>
          </cell>
          <cell r="L50">
            <v>1414.1369999999999</v>
          </cell>
          <cell r="M50">
            <v>12979.411179999999</v>
          </cell>
          <cell r="N50">
            <v>63931.653129999999</v>
          </cell>
          <cell r="O50" t="str">
            <v>n.a.</v>
          </cell>
          <cell r="P50">
            <v>42851.069660000001</v>
          </cell>
          <cell r="Q50">
            <v>9362.3346729999994</v>
          </cell>
          <cell r="R50">
            <v>5849.6486059999997</v>
          </cell>
          <cell r="S50">
            <v>19964.212790000001</v>
          </cell>
        </row>
        <row r="51">
          <cell r="A51">
            <v>20103</v>
          </cell>
          <cell r="B51">
            <v>4519.1380239999999</v>
          </cell>
          <cell r="C51">
            <v>13103.452310000001</v>
          </cell>
          <cell r="D51">
            <v>6607.6595450000004</v>
          </cell>
          <cell r="E51">
            <v>4792.5370620000003</v>
          </cell>
          <cell r="F51">
            <v>6762.1164449999997</v>
          </cell>
          <cell r="G51">
            <v>2864.0226779999998</v>
          </cell>
          <cell r="H51">
            <v>2517.782326</v>
          </cell>
          <cell r="I51">
            <v>11629.465050000001</v>
          </cell>
          <cell r="J51">
            <v>4278.7663620000003</v>
          </cell>
          <cell r="K51">
            <v>6266.873603</v>
          </cell>
          <cell r="L51">
            <v>1627.21</v>
          </cell>
          <cell r="M51">
            <v>14028.606879999999</v>
          </cell>
          <cell r="N51">
            <v>69100.103260000004</v>
          </cell>
          <cell r="O51" t="str">
            <v>n.a.</v>
          </cell>
          <cell r="P51">
            <v>47624.037620000003</v>
          </cell>
          <cell r="Q51">
            <v>10862.86967</v>
          </cell>
          <cell r="R51">
            <v>6498.014158</v>
          </cell>
          <cell r="S51">
            <v>20632.79925</v>
          </cell>
        </row>
        <row r="52">
          <cell r="A52">
            <v>20104</v>
          </cell>
          <cell r="B52">
            <v>5378.2753339999999</v>
          </cell>
          <cell r="C52">
            <v>13358.005380000001</v>
          </cell>
          <cell r="D52">
            <v>5828.2721970000002</v>
          </cell>
          <cell r="E52">
            <v>4668.6311969999997</v>
          </cell>
          <cell r="F52">
            <v>6479.7699899999998</v>
          </cell>
          <cell r="G52">
            <v>2191.6713180000002</v>
          </cell>
          <cell r="H52">
            <v>2328.0621679999999</v>
          </cell>
          <cell r="I52">
            <v>11011.987660000001</v>
          </cell>
          <cell r="J52">
            <v>3864.7795839999999</v>
          </cell>
          <cell r="K52">
            <v>6702.4902380000003</v>
          </cell>
          <cell r="L52">
            <v>1502.84</v>
          </cell>
          <cell r="M52">
            <v>14419.2467</v>
          </cell>
          <cell r="N52">
            <v>71885.954450000005</v>
          </cell>
          <cell r="O52" t="str">
            <v>n.a.</v>
          </cell>
          <cell r="P52">
            <v>48474.350469999998</v>
          </cell>
          <cell r="Q52">
            <v>11183.940039999999</v>
          </cell>
          <cell r="R52">
            <v>6471.2213410000004</v>
          </cell>
          <cell r="S52">
            <v>22542.426149999999</v>
          </cell>
        </row>
        <row r="53">
          <cell r="A53">
            <v>20111</v>
          </cell>
          <cell r="B53">
            <v>5125.8151040000002</v>
          </cell>
          <cell r="C53">
            <v>14513.32929</v>
          </cell>
          <cell r="D53">
            <v>6967.7165260000002</v>
          </cell>
          <cell r="E53">
            <v>4259.9578860000001</v>
          </cell>
          <cell r="F53">
            <v>6003.5119139999997</v>
          </cell>
          <cell r="G53">
            <v>3243.135961</v>
          </cell>
          <cell r="H53">
            <v>1983.5479620000001</v>
          </cell>
          <cell r="I53">
            <v>11219.165150000001</v>
          </cell>
          <cell r="J53">
            <v>4291.5273859999998</v>
          </cell>
          <cell r="K53">
            <v>6038.9012469999998</v>
          </cell>
          <cell r="L53">
            <v>1538.492</v>
          </cell>
          <cell r="M53">
            <v>13281.92236</v>
          </cell>
          <cell r="N53">
            <v>69668.76311</v>
          </cell>
          <cell r="O53" t="str">
            <v>n.a.</v>
          </cell>
          <cell r="P53">
            <v>45750.239350000003</v>
          </cell>
          <cell r="Q53">
            <v>11180.95652</v>
          </cell>
          <cell r="R53">
            <v>6266.3523930000001</v>
          </cell>
          <cell r="S53">
            <v>20772.195960000001</v>
          </cell>
        </row>
        <row r="54">
          <cell r="A54">
            <v>20112</v>
          </cell>
          <cell r="B54">
            <v>5793.5310259999997</v>
          </cell>
          <cell r="C54">
            <v>15582.220890000001</v>
          </cell>
          <cell r="D54">
            <v>5852.6666670000004</v>
          </cell>
          <cell r="E54">
            <v>4530.2758690000001</v>
          </cell>
          <cell r="F54">
            <v>7039.8870390000002</v>
          </cell>
          <cell r="G54">
            <v>2935.7540170000002</v>
          </cell>
          <cell r="H54">
            <v>2204.6162519999998</v>
          </cell>
          <cell r="I54">
            <v>9899.1162420000001</v>
          </cell>
          <cell r="J54">
            <v>3695.6122030000001</v>
          </cell>
          <cell r="K54">
            <v>6527.9658060000002</v>
          </cell>
          <cell r="L54">
            <v>1614.056</v>
          </cell>
          <cell r="M54">
            <v>14489.61836</v>
          </cell>
          <cell r="N54">
            <v>74889.48371</v>
          </cell>
          <cell r="O54" t="str">
            <v>n.a.</v>
          </cell>
          <cell r="P54">
            <v>50077.545310000001</v>
          </cell>
          <cell r="Q54">
            <v>10438.07423</v>
          </cell>
          <cell r="R54">
            <v>6430.1254609999996</v>
          </cell>
          <cell r="S54">
            <v>23017.732250000001</v>
          </cell>
        </row>
        <row r="55">
          <cell r="A55">
            <v>20113</v>
          </cell>
          <cell r="B55">
            <v>5857.8624330000002</v>
          </cell>
          <cell r="C55">
            <v>14335.30083</v>
          </cell>
          <cell r="D55">
            <v>8566.1267509999998</v>
          </cell>
          <cell r="E55">
            <v>5288.6906300000001</v>
          </cell>
          <cell r="F55">
            <v>7086.3380450000004</v>
          </cell>
          <cell r="G55">
            <v>3189.329874</v>
          </cell>
          <cell r="H55">
            <v>2815.7213579999998</v>
          </cell>
          <cell r="I55">
            <v>11567.572169999999</v>
          </cell>
          <cell r="J55">
            <v>4628.6139549999998</v>
          </cell>
          <cell r="K55">
            <v>6988.7071859999996</v>
          </cell>
          <cell r="L55">
            <v>1625.6669999999999</v>
          </cell>
          <cell r="M55">
            <v>14988.51899</v>
          </cell>
          <cell r="N55">
            <v>79722.159409999993</v>
          </cell>
          <cell r="O55" t="str">
            <v>n.a.</v>
          </cell>
          <cell r="P55">
            <v>53096.249969999997</v>
          </cell>
          <cell r="Q55">
            <v>12235.48883</v>
          </cell>
          <cell r="R55">
            <v>7486.5263169999998</v>
          </cell>
          <cell r="S55">
            <v>24100.005669999999</v>
          </cell>
        </row>
        <row r="56">
          <cell r="A56">
            <v>20114</v>
          </cell>
          <cell r="B56">
            <v>6492.331698</v>
          </cell>
          <cell r="C56">
            <v>13887.949570000001</v>
          </cell>
          <cell r="D56">
            <v>7048.2282560000003</v>
          </cell>
          <cell r="E56">
            <v>4642.4164730000002</v>
          </cell>
          <cell r="F56">
            <v>6940.5553449999998</v>
          </cell>
          <cell r="G56">
            <v>2411.6737189999999</v>
          </cell>
          <cell r="H56">
            <v>2195.0213859999999</v>
          </cell>
          <cell r="I56">
            <v>11143.729439999999</v>
          </cell>
          <cell r="J56">
            <v>4047.859269</v>
          </cell>
          <cell r="K56">
            <v>6880.4550470000004</v>
          </cell>
          <cell r="L56">
            <v>1686.86</v>
          </cell>
          <cell r="M56">
            <v>14553.55789</v>
          </cell>
          <cell r="N56">
            <v>75999.231830000004</v>
          </cell>
          <cell r="O56" t="str">
            <v>n.a.</v>
          </cell>
          <cell r="P56">
            <v>50298.921860000002</v>
          </cell>
          <cell r="Q56">
            <v>11699.90518</v>
          </cell>
          <cell r="R56">
            <v>7080.279896</v>
          </cell>
          <cell r="S56">
            <v>23981.751250000001</v>
          </cell>
        </row>
        <row r="57">
          <cell r="A57">
            <v>20121</v>
          </cell>
          <cell r="B57">
            <v>5799.4105310000004</v>
          </cell>
          <cell r="C57">
            <v>15154.964540000001</v>
          </cell>
          <cell r="D57">
            <v>8607.0880670000006</v>
          </cell>
          <cell r="E57">
            <v>4141.9881249999999</v>
          </cell>
          <cell r="F57">
            <v>6272.3582720000004</v>
          </cell>
          <cell r="G57">
            <v>3340.3387480000001</v>
          </cell>
          <cell r="H57">
            <v>1902.1837619999999</v>
          </cell>
          <cell r="I57">
            <v>11794.78952</v>
          </cell>
          <cell r="J57">
            <v>4428.4826569999996</v>
          </cell>
          <cell r="K57">
            <v>6541.6888749999998</v>
          </cell>
          <cell r="L57">
            <v>1897.25</v>
          </cell>
          <cell r="M57">
            <v>13589.10347</v>
          </cell>
          <cell r="N57">
            <v>73114.777419999999</v>
          </cell>
          <cell r="O57" t="str">
            <v>n.a.</v>
          </cell>
          <cell r="P57">
            <v>46538.147409999998</v>
          </cell>
          <cell r="Q57">
            <v>12406.990669999999</v>
          </cell>
          <cell r="R57">
            <v>6654.4895269999997</v>
          </cell>
          <cell r="S57">
            <v>22041.453130000002</v>
          </cell>
        </row>
        <row r="58">
          <cell r="A58">
            <v>20122</v>
          </cell>
          <cell r="B58">
            <v>6157.7045959999996</v>
          </cell>
          <cell r="C58">
            <v>16160.26204</v>
          </cell>
          <cell r="D58">
            <v>6695.6178950000003</v>
          </cell>
          <cell r="E58">
            <v>4459.0930440000002</v>
          </cell>
          <cell r="F58">
            <v>6868.9380579999997</v>
          </cell>
          <cell r="G58">
            <v>3101.6871500000002</v>
          </cell>
          <cell r="H58">
            <v>2008.1678899999999</v>
          </cell>
          <cell r="I58">
            <v>10870.287130000001</v>
          </cell>
          <cell r="J58">
            <v>4078.0857209999999</v>
          </cell>
          <cell r="K58">
            <v>6809.4636010000004</v>
          </cell>
          <cell r="L58">
            <v>1865.71</v>
          </cell>
          <cell r="M58">
            <v>14790.879989999999</v>
          </cell>
          <cell r="N58">
            <v>76052.480160000006</v>
          </cell>
          <cell r="O58" t="str">
            <v>n.a.</v>
          </cell>
          <cell r="P58">
            <v>49575.118280000002</v>
          </cell>
          <cell r="Q58">
            <v>11878.220240000001</v>
          </cell>
          <cell r="R58">
            <v>6645.151648</v>
          </cell>
          <cell r="S58">
            <v>22634.601640000001</v>
          </cell>
        </row>
        <row r="59">
          <cell r="A59">
            <v>20123</v>
          </cell>
          <cell r="B59">
            <v>6170.8892560000004</v>
          </cell>
          <cell r="C59">
            <v>15356.069439999999</v>
          </cell>
          <cell r="D59">
            <v>9894.7299299999995</v>
          </cell>
          <cell r="E59">
            <v>4654.7025640000002</v>
          </cell>
          <cell r="F59">
            <v>7027.14941</v>
          </cell>
          <cell r="G59">
            <v>3333.111148</v>
          </cell>
          <cell r="H59">
            <v>2571.0454140000002</v>
          </cell>
          <cell r="I59">
            <v>12104.70565</v>
          </cell>
          <cell r="J59">
            <v>4982.8989760000004</v>
          </cell>
          <cell r="K59">
            <v>7202.0596779999996</v>
          </cell>
          <cell r="L59">
            <v>1939.8910000000001</v>
          </cell>
          <cell r="M59">
            <v>15079.705819999999</v>
          </cell>
          <cell r="N59">
            <v>79171.692590000006</v>
          </cell>
          <cell r="O59" t="str">
            <v>n.a.</v>
          </cell>
          <cell r="P59">
            <v>51358.460359999997</v>
          </cell>
          <cell r="Q59">
            <v>12707.529500000001</v>
          </cell>
          <cell r="R59">
            <v>7483.2065819999998</v>
          </cell>
          <cell r="S59">
            <v>23947.947339999999</v>
          </cell>
        </row>
        <row r="60">
          <cell r="A60">
            <v>20124</v>
          </cell>
          <cell r="B60">
            <v>6917.6109040000001</v>
          </cell>
          <cell r="C60">
            <v>14861.326849999999</v>
          </cell>
          <cell r="D60">
            <v>7892.6618479999997</v>
          </cell>
          <cell r="E60">
            <v>4601.9016089999996</v>
          </cell>
          <cell r="F60">
            <v>6835.3536050000002</v>
          </cell>
          <cell r="G60">
            <v>2575.1542679999998</v>
          </cell>
          <cell r="H60">
            <v>2234.3594320000002</v>
          </cell>
          <cell r="I60">
            <v>11758.85154</v>
          </cell>
          <cell r="J60">
            <v>4496.040508</v>
          </cell>
          <cell r="K60">
            <v>7651.9108200000001</v>
          </cell>
          <cell r="L60">
            <v>2243.7660000000001</v>
          </cell>
          <cell r="M60">
            <v>15713.59107</v>
          </cell>
          <cell r="N60">
            <v>81076.301449999999</v>
          </cell>
          <cell r="O60" t="str">
            <v>n.a.</v>
          </cell>
          <cell r="P60">
            <v>51977.314209999997</v>
          </cell>
          <cell r="Q60">
            <v>12492.035690000001</v>
          </cell>
          <cell r="R60">
            <v>7779.5716480000001</v>
          </cell>
          <cell r="S60">
            <v>25882.472389999999</v>
          </cell>
        </row>
        <row r="61">
          <cell r="A61">
            <v>20131</v>
          </cell>
          <cell r="B61">
            <v>6349.2287470000001</v>
          </cell>
          <cell r="C61">
            <v>16162.84719</v>
          </cell>
          <cell r="D61">
            <v>10014.343000000001</v>
          </cell>
          <cell r="E61">
            <v>4256.9130279999999</v>
          </cell>
          <cell r="F61">
            <v>6274.5727189999998</v>
          </cell>
          <cell r="G61">
            <v>3488.9926399999999</v>
          </cell>
          <cell r="H61">
            <v>1954.747302</v>
          </cell>
          <cell r="I61">
            <v>11875.252339999999</v>
          </cell>
          <cell r="J61">
            <v>4918.1074470000003</v>
          </cell>
          <cell r="K61">
            <v>7086.3278049999999</v>
          </cell>
          <cell r="L61">
            <v>2087.4589999999998</v>
          </cell>
          <cell r="M61">
            <v>13933.840249999999</v>
          </cell>
          <cell r="N61">
            <v>77789.446049999999</v>
          </cell>
          <cell r="O61" t="str">
            <v>n.a.</v>
          </cell>
          <cell r="P61">
            <v>48315.012799999997</v>
          </cell>
          <cell r="Q61">
            <v>13186.85598</v>
          </cell>
          <cell r="R61">
            <v>7132.4100959999996</v>
          </cell>
          <cell r="S61">
            <v>24075.713520000001</v>
          </cell>
        </row>
        <row r="62">
          <cell r="A62">
            <v>20132</v>
          </cell>
          <cell r="B62">
            <v>6675.9128220000002</v>
          </cell>
          <cell r="C62">
            <v>16758.271809999998</v>
          </cell>
          <cell r="D62">
            <v>7220.810555</v>
          </cell>
          <cell r="E62">
            <v>5046.1761429999997</v>
          </cell>
          <cell r="F62">
            <v>6792.1012879999998</v>
          </cell>
          <cell r="G62">
            <v>3524.0236490000002</v>
          </cell>
          <cell r="H62">
            <v>2034.8172870000001</v>
          </cell>
          <cell r="I62">
            <v>10718.70413</v>
          </cell>
          <cell r="J62">
            <v>4534.4492710000004</v>
          </cell>
          <cell r="K62">
            <v>7173.4380840000003</v>
          </cell>
          <cell r="L62">
            <v>2226.5259999999998</v>
          </cell>
          <cell r="M62">
            <v>15268.57559</v>
          </cell>
          <cell r="N62">
            <v>79584.462360000005</v>
          </cell>
          <cell r="O62" t="str">
            <v>n.a.</v>
          </cell>
          <cell r="P62">
            <v>51605.229330000002</v>
          </cell>
          <cell r="Q62">
            <v>12236.43154</v>
          </cell>
          <cell r="R62">
            <v>7053.0865830000002</v>
          </cell>
          <cell r="S62">
            <v>24535.007969999999</v>
          </cell>
        </row>
        <row r="63">
          <cell r="A63">
            <v>20133</v>
          </cell>
          <cell r="B63">
            <v>6453.8844490000001</v>
          </cell>
          <cell r="C63">
            <v>15260.804620000001</v>
          </cell>
          <cell r="D63">
            <v>11724.417079999999</v>
          </cell>
          <cell r="E63">
            <v>5190.1851619999998</v>
          </cell>
          <cell r="F63">
            <v>6967.8438910000004</v>
          </cell>
          <cell r="G63">
            <v>3652.6415980000002</v>
          </cell>
          <cell r="H63">
            <v>3087.0255659999998</v>
          </cell>
          <cell r="I63">
            <v>11994.775799999999</v>
          </cell>
          <cell r="J63">
            <v>6423.3294800000003</v>
          </cell>
          <cell r="K63">
            <v>7789.5123919999996</v>
          </cell>
          <cell r="L63">
            <v>2709.4160000000002</v>
          </cell>
          <cell r="M63">
            <v>15550.80025</v>
          </cell>
          <cell r="N63">
            <v>83010.063869999998</v>
          </cell>
          <cell r="O63" t="str">
            <v>n.a.</v>
          </cell>
          <cell r="P63">
            <v>53107.742550000003</v>
          </cell>
          <cell r="Q63">
            <v>14547.66669</v>
          </cell>
          <cell r="R63">
            <v>8598.5374069999998</v>
          </cell>
          <cell r="S63">
            <v>25827.6031</v>
          </cell>
        </row>
        <row r="64">
          <cell r="A64">
            <v>20134</v>
          </cell>
          <cell r="B64">
            <v>7160.7173309999998</v>
          </cell>
          <cell r="C64">
            <v>15098.836960000001</v>
          </cell>
          <cell r="D64">
            <v>8801.5796919999993</v>
          </cell>
          <cell r="E64">
            <v>4994.4077639999996</v>
          </cell>
          <cell r="F64">
            <v>7494.0106669999996</v>
          </cell>
          <cell r="G64">
            <v>2804.2026209999999</v>
          </cell>
          <cell r="H64">
            <v>2275.662605</v>
          </cell>
          <cell r="I64">
            <v>11681.329680000001</v>
          </cell>
          <cell r="J64">
            <v>5028.0286050000004</v>
          </cell>
          <cell r="K64">
            <v>7805.605947</v>
          </cell>
          <cell r="L64">
            <v>2217.0839999999998</v>
          </cell>
          <cell r="M64">
            <v>15515.35563</v>
          </cell>
          <cell r="N64">
            <v>82968.445550000004</v>
          </cell>
          <cell r="O64" t="str">
            <v>n.a.</v>
          </cell>
          <cell r="P64">
            <v>52884.030680000003</v>
          </cell>
          <cell r="Q64">
            <v>13241.78262</v>
          </cell>
          <cell r="R64">
            <v>8291.54126</v>
          </cell>
          <cell r="S64">
            <v>27169.7611</v>
          </cell>
        </row>
        <row r="65">
          <cell r="A65">
            <v>20141</v>
          </cell>
          <cell r="B65">
            <v>6550.9322023000004</v>
          </cell>
          <cell r="C65">
            <v>16002.36733624</v>
          </cell>
          <cell r="D65">
            <v>11599.37679416</v>
          </cell>
          <cell r="E65">
            <v>4719.6244086000006</v>
          </cell>
          <cell r="F65">
            <v>6432.1430571999999</v>
          </cell>
          <cell r="G65">
            <v>3763.95848424</v>
          </cell>
          <cell r="H65">
            <v>2116.5293663499997</v>
          </cell>
          <cell r="I65">
            <v>11982.61892268</v>
          </cell>
          <cell r="J65">
            <v>5378.0892949199997</v>
          </cell>
          <cell r="K65">
            <v>6958.0472690600009</v>
          </cell>
          <cell r="L65">
            <v>2486.5640000399999</v>
          </cell>
          <cell r="M65">
            <v>14288.58732142</v>
          </cell>
          <cell r="N65">
            <v>78812.744121679993</v>
          </cell>
          <cell r="O65" t="str">
            <v>n.a.</v>
          </cell>
          <cell r="P65">
            <v>49574.800703809997</v>
          </cell>
          <cell r="Q65">
            <v>13691.20091132</v>
          </cell>
          <cell r="R65">
            <v>7905.5677677029998</v>
          </cell>
          <cell r="S65">
            <v>23929.067691730001</v>
          </cell>
        </row>
        <row r="66">
          <cell r="A66">
            <v>20142</v>
          </cell>
          <cell r="B66">
            <v>6839.8672507110005</v>
          </cell>
          <cell r="C66">
            <v>16800.991220555999</v>
          </cell>
          <cell r="D66">
            <v>8174.3328872000002</v>
          </cell>
          <cell r="E66">
            <v>5221.5315967930001</v>
          </cell>
          <cell r="F66">
            <v>7326.7829090120003</v>
          </cell>
          <cell r="G66">
            <v>3841.2103026690002</v>
          </cell>
          <cell r="H66">
            <v>2313.4222225120002</v>
          </cell>
          <cell r="I66">
            <v>11498.656303735999</v>
          </cell>
          <cell r="J66">
            <v>4758.6145612110004</v>
          </cell>
          <cell r="K66">
            <v>7249.5277345430004</v>
          </cell>
          <cell r="L66">
            <v>1897.584834344</v>
          </cell>
          <cell r="M66">
            <v>15814.056982532</v>
          </cell>
          <cell r="N66">
            <v>82716.779542404998</v>
          </cell>
          <cell r="O66" t="str">
            <v>n.a.</v>
          </cell>
          <cell r="P66">
            <v>54445.440737448</v>
          </cell>
          <cell r="Q66">
            <v>13760.060812549</v>
          </cell>
          <cell r="R66">
            <v>6991.1323165780004</v>
          </cell>
          <cell r="S66">
            <v>25011.117238098999</v>
          </cell>
        </row>
        <row r="67">
          <cell r="A67">
            <v>20143</v>
          </cell>
          <cell r="B67">
            <v>6923.173611446</v>
          </cell>
          <cell r="C67">
            <v>15425.808034334999</v>
          </cell>
          <cell r="D67">
            <v>12177.58479477</v>
          </cell>
          <cell r="E67">
            <v>5117.8554012959994</v>
          </cell>
          <cell r="F67">
            <v>7373.066795916</v>
          </cell>
          <cell r="G67">
            <v>4075.5530684099999</v>
          </cell>
          <cell r="H67">
            <v>2400.0563570980003</v>
          </cell>
          <cell r="I67">
            <v>12091.920895042</v>
          </cell>
          <cell r="J67">
            <v>5407.673125194</v>
          </cell>
          <cell r="K67">
            <v>7686.1910773700001</v>
          </cell>
          <cell r="L67">
            <v>2656.4478503600003</v>
          </cell>
          <cell r="M67">
            <v>16252.014813961001</v>
          </cell>
          <cell r="N67">
            <v>86083.561023671995</v>
          </cell>
          <cell r="O67" t="str">
            <v>n.a.</v>
          </cell>
          <cell r="P67">
            <v>57060.893301418</v>
          </cell>
          <cell r="Q67">
            <v>14805.76940125</v>
          </cell>
          <cell r="R67">
            <v>8622.9783741419997</v>
          </cell>
          <cell r="S67">
            <v>24600.138929681001</v>
          </cell>
        </row>
        <row r="68">
          <cell r="A68">
            <v>20144</v>
          </cell>
          <cell r="B68">
            <v>7414.3205179079996</v>
          </cell>
          <cell r="C68">
            <v>14945.320191790001</v>
          </cell>
          <cell r="D68">
            <v>9371.8511689299994</v>
          </cell>
          <cell r="E68">
            <v>4794.5012199160001</v>
          </cell>
          <cell r="F68">
            <v>7395.5658398529995</v>
          </cell>
          <cell r="G68">
            <v>3100.4101384279998</v>
          </cell>
          <cell r="H68">
            <v>2041.9945282780002</v>
          </cell>
          <cell r="I68">
            <v>12123.856141006001</v>
          </cell>
          <cell r="J68">
            <v>5043.8543497569999</v>
          </cell>
          <cell r="K68">
            <v>7712.0991844069995</v>
          </cell>
          <cell r="L68">
            <v>2053.300344324</v>
          </cell>
          <cell r="M68">
            <v>16786.145105773001</v>
          </cell>
          <cell r="N68">
            <v>87037.994754415995</v>
          </cell>
          <cell r="O68" t="str">
            <v>n.a.</v>
          </cell>
          <cell r="P68">
            <v>57937.332818011004</v>
          </cell>
          <cell r="Q68">
            <v>14576.153141745001</v>
          </cell>
          <cell r="R68">
            <v>7760.9341446150002</v>
          </cell>
          <cell r="S68">
            <v>25823.832360348999</v>
          </cell>
        </row>
        <row r="69">
          <cell r="A69">
            <v>20151</v>
          </cell>
        </row>
        <row r="70">
          <cell r="A70">
            <v>20152</v>
          </cell>
        </row>
        <row r="71">
          <cell r="A71">
            <v>20153</v>
          </cell>
        </row>
        <row r="72">
          <cell r="A72">
            <v>20154</v>
          </cell>
        </row>
        <row r="76">
          <cell r="A76" t="str">
            <v>20133 YTD</v>
          </cell>
          <cell r="B76">
            <v>19479.026018</v>
          </cell>
          <cell r="C76">
            <v>48181.923620000001</v>
          </cell>
          <cell r="D76">
            <v>28959.570635</v>
          </cell>
          <cell r="E76">
            <v>14493.274332999999</v>
          </cell>
          <cell r="F76">
            <v>20034.517897999998</v>
          </cell>
          <cell r="G76">
            <v>10665.657887000001</v>
          </cell>
          <cell r="H76">
            <v>7076.5901549999999</v>
          </cell>
          <cell r="I76">
            <v>34588.732269999993</v>
          </cell>
          <cell r="J76">
            <v>15875.886198</v>
          </cell>
          <cell r="K76">
            <v>22049.278280999999</v>
          </cell>
          <cell r="L76">
            <v>7023.4009999999998</v>
          </cell>
          <cell r="M76">
            <v>44753.216090000002</v>
          </cell>
          <cell r="N76">
            <v>240383.97227999999</v>
          </cell>
          <cell r="O76">
            <v>0</v>
          </cell>
          <cell r="P76">
            <v>153027.98467999999</v>
          </cell>
          <cell r="Q76">
            <v>39970.954209999996</v>
          </cell>
          <cell r="R76">
            <v>22784.034086</v>
          </cell>
          <cell r="S76">
            <v>74438.324590000004</v>
          </cell>
        </row>
        <row r="77">
          <cell r="A77" t="str">
            <v>20143 YTD</v>
          </cell>
          <cell r="B77">
            <v>20432.617717726</v>
          </cell>
          <cell r="C77">
            <v>48000.860297075</v>
          </cell>
          <cell r="D77">
            <v>32168.979627909997</v>
          </cell>
          <cell r="E77">
            <v>15067.972943155999</v>
          </cell>
          <cell r="F77">
            <v>20932.215057956</v>
          </cell>
          <cell r="G77">
            <v>11601.176941329999</v>
          </cell>
          <cell r="H77">
            <v>6751.2393265279998</v>
          </cell>
          <cell r="I77">
            <v>34906.708865841996</v>
          </cell>
          <cell r="J77">
            <v>15682.799347294</v>
          </cell>
          <cell r="K77">
            <v>21945.584540169999</v>
          </cell>
          <cell r="L77">
            <v>6969.3888503600001</v>
          </cell>
          <cell r="M77">
            <v>46372.402722940999</v>
          </cell>
          <cell r="N77">
            <v>248741.825047102</v>
          </cell>
          <cell r="O77">
            <v>0</v>
          </cell>
          <cell r="P77">
            <v>161376.69580780799</v>
          </cell>
          <cell r="Q77">
            <v>42448.645525150001</v>
          </cell>
          <cell r="R77">
            <v>23710.140371547001</v>
          </cell>
          <cell r="S77">
            <v>73993.156116511003</v>
          </cell>
        </row>
        <row r="78">
          <cell r="A78" t="str">
            <v>$ Chg</v>
          </cell>
          <cell r="B78">
            <v>953.59169972599921</v>
          </cell>
          <cell r="C78">
            <v>-181.06332292500156</v>
          </cell>
          <cell r="D78">
            <v>3209.4089929099973</v>
          </cell>
          <cell r="E78">
            <v>574.69861015599963</v>
          </cell>
          <cell r="F78">
            <v>897.697159956002</v>
          </cell>
          <cell r="G78">
            <v>935.51905432999774</v>
          </cell>
          <cell r="H78">
            <v>-325.3508284720001</v>
          </cell>
          <cell r="I78">
            <v>317.97659584200301</v>
          </cell>
          <cell r="J78">
            <v>-193.0868507060004</v>
          </cell>
          <cell r="K78">
            <v>-103.69374083000002</v>
          </cell>
          <cell r="L78">
            <v>-54.012149639999734</v>
          </cell>
          <cell r="M78">
            <v>1619.1866329409968</v>
          </cell>
          <cell r="N78">
            <v>8357.8527671020129</v>
          </cell>
          <cell r="O78">
            <v>0</v>
          </cell>
          <cell r="P78">
            <v>8348.7111278079974</v>
          </cell>
          <cell r="Q78">
            <v>2477.6913151500048</v>
          </cell>
          <cell r="R78">
            <v>926.10628554700088</v>
          </cell>
          <cell r="S78">
            <v>-445.16847348900046</v>
          </cell>
        </row>
        <row r="79">
          <cell r="A79" t="str">
            <v>% Chg</v>
          </cell>
          <cell r="B79">
            <v>4.8954793676275851E-2</v>
          </cell>
          <cell r="C79">
            <v>-3.757909799388818E-3</v>
          </cell>
          <cell r="D79">
            <v>0.1108237768218554</v>
          </cell>
          <cell r="E79">
            <v>3.9652779416964316E-2</v>
          </cell>
          <cell r="F79">
            <v>4.4807524919060676E-2</v>
          </cell>
          <cell r="G79">
            <v>8.7713206652753159E-2</v>
          </cell>
          <cell r="H79">
            <v>-4.5975649478883815E-2</v>
          </cell>
          <cell r="I79">
            <v>9.193068810960589E-3</v>
          </cell>
          <cell r="J79">
            <v>-1.216227228501581E-2</v>
          </cell>
          <cell r="K79">
            <v>-4.7028179112489849E-3</v>
          </cell>
          <cell r="L79">
            <v>-7.6903126619140404E-3</v>
          </cell>
          <cell r="M79">
            <v>3.6180341311890657E-2</v>
          </cell>
          <cell r="N79">
            <v>3.4768760528537904E-2</v>
          </cell>
          <cell r="O79" t="e">
            <v>#DIV/0!</v>
          </cell>
          <cell r="P79">
            <v>5.4556760616472612E-2</v>
          </cell>
          <cell r="Q79">
            <v>6.1987294627310452E-2</v>
          </cell>
          <cell r="R79">
            <v>4.0647160290023493E-2</v>
          </cell>
          <cell r="S79">
            <v>-5.9803666450172106E-3</v>
          </cell>
        </row>
        <row r="80">
          <cell r="N80">
            <v>513565.04666500003</v>
          </cell>
        </row>
        <row r="81">
          <cell r="N81">
            <v>529573.77128539002</v>
          </cell>
        </row>
        <row r="82">
          <cell r="N82">
            <v>16008.724620389985</v>
          </cell>
        </row>
        <row r="83">
          <cell r="N83">
            <v>3.1171756575623266E-2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19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1.0174494383752</v>
          </cell>
          <cell r="C5">
            <v>1.0424517509809099</v>
          </cell>
          <cell r="D5">
            <v>1.0565612348703499</v>
          </cell>
          <cell r="E5">
            <v>0.92038464527391595</v>
          </cell>
          <cell r="F5">
            <v>0.92800758275080897</v>
          </cell>
          <cell r="G5">
            <v>1.12894439285307</v>
          </cell>
          <cell r="H5">
            <v>0.93773346845599204</v>
          </cell>
          <cell r="I5">
            <v>0.98281783406618295</v>
          </cell>
          <cell r="J5">
            <v>1.0528083321044399</v>
          </cell>
          <cell r="K5">
            <v>0.96681799111408695</v>
          </cell>
          <cell r="L5">
            <v>0.84299473865554098</v>
          </cell>
          <cell r="M5">
            <v>0.926657801756396</v>
          </cell>
          <cell r="N5">
            <v>0.972292721225824</v>
          </cell>
          <cell r="O5" t="str">
            <v>n.a.</v>
          </cell>
          <cell r="P5">
            <v>0.93370725175299896</v>
          </cell>
          <cell r="Q5">
            <v>1.0204130017217199</v>
          </cell>
          <cell r="R5">
            <v>0.93519862654491703</v>
          </cell>
          <cell r="S5">
            <v>0.95143162444427598</v>
          </cell>
        </row>
        <row r="6">
          <cell r="A6">
            <v>19992</v>
          </cell>
          <cell r="B6">
            <v>0.936270850398643</v>
          </cell>
          <cell r="C6">
            <v>1.02497605341758</v>
          </cell>
          <cell r="D6">
            <v>0.89694583563751495</v>
          </cell>
          <cell r="E6">
            <v>0.967555807117643</v>
          </cell>
          <cell r="F6">
            <v>0.99066538211270305</v>
          </cell>
          <cell r="G6">
            <v>0.97536786833926004</v>
          </cell>
          <cell r="H6">
            <v>0.96839829905961206</v>
          </cell>
          <cell r="I6">
            <v>0.94848305553391399</v>
          </cell>
          <cell r="J6">
            <v>0.93947880917691295</v>
          </cell>
          <cell r="K6">
            <v>1.0005715285712999</v>
          </cell>
          <cell r="L6">
            <v>0.97627122422812096</v>
          </cell>
          <cell r="M6">
            <v>1.0058790303462499</v>
          </cell>
          <cell r="N6">
            <v>0.98105587973046404</v>
          </cell>
          <cell r="O6" t="str">
            <v>n.a.</v>
          </cell>
          <cell r="P6">
            <v>1.00000741586405</v>
          </cell>
          <cell r="Q6">
            <v>0.95822857658918503</v>
          </cell>
          <cell r="R6">
            <v>0.94789392468751998</v>
          </cell>
          <cell r="S6">
            <v>0.98019447882475896</v>
          </cell>
        </row>
        <row r="7">
          <cell r="A7">
            <v>19993</v>
          </cell>
          <cell r="B7">
            <v>1.0341558008176099</v>
          </cell>
          <cell r="C7">
            <v>0.97552371792523696</v>
          </cell>
          <cell r="D7">
            <v>1.0765510707813</v>
          </cell>
          <cell r="E7">
            <v>1.0870152526107399</v>
          </cell>
          <cell r="F7">
            <v>1.0553319678053601</v>
          </cell>
          <cell r="G7">
            <v>1.06953307720558</v>
          </cell>
          <cell r="H7">
            <v>1.11804991768698</v>
          </cell>
          <cell r="I7">
            <v>1.0428848079140201</v>
          </cell>
          <cell r="J7">
            <v>1.05771613479847</v>
          </cell>
          <cell r="K7">
            <v>1.0140000001546301</v>
          </cell>
          <cell r="L7">
            <v>1.11349404948341</v>
          </cell>
          <cell r="M7">
            <v>1.03686795814965</v>
          </cell>
          <cell r="N7">
            <v>1.0394867079647101</v>
          </cell>
          <cell r="O7" t="str">
            <v>n.a.</v>
          </cell>
          <cell r="P7">
            <v>1.0427238180093199</v>
          </cell>
          <cell r="Q7">
            <v>1.04497689003373</v>
          </cell>
          <cell r="R7">
            <v>1.1169732464850199</v>
          </cell>
          <cell r="S7">
            <v>1.05086012752118</v>
          </cell>
        </row>
        <row r="8">
          <cell r="A8">
            <v>19994</v>
          </cell>
          <cell r="B8">
            <v>1.0130007795071601</v>
          </cell>
          <cell r="C8">
            <v>0.95722704520294799</v>
          </cell>
          <cell r="D8">
            <v>0.96760417610281502</v>
          </cell>
          <cell r="E8">
            <v>1.0314809415856601</v>
          </cell>
          <cell r="F8">
            <v>1.0238376638770299</v>
          </cell>
          <cell r="G8">
            <v>0.82201062714819595</v>
          </cell>
          <cell r="H8">
            <v>0.97530007120378703</v>
          </cell>
          <cell r="I8">
            <v>1.0264237947556001</v>
          </cell>
          <cell r="J8">
            <v>0.94890212471310897</v>
          </cell>
          <cell r="K8">
            <v>1.0182334473519199</v>
          </cell>
          <cell r="L8">
            <v>1.06306312884238</v>
          </cell>
          <cell r="M8">
            <v>1.02994741389855</v>
          </cell>
          <cell r="N8">
            <v>1.0064839856374299</v>
          </cell>
          <cell r="O8" t="str">
            <v>n.a.</v>
          </cell>
          <cell r="P8">
            <v>1.02243885104938</v>
          </cell>
          <cell r="Q8">
            <v>0.97609771642419096</v>
          </cell>
          <cell r="R8">
            <v>1.00722632176685</v>
          </cell>
          <cell r="S8">
            <v>1.0175497692693301</v>
          </cell>
        </row>
        <row r="9">
          <cell r="A9">
            <v>20001</v>
          </cell>
          <cell r="B9">
            <v>1.01483658566263</v>
          </cell>
          <cell r="C9">
            <v>1.0420702318866999</v>
          </cell>
          <cell r="D9">
            <v>1.06034162594036</v>
          </cell>
          <cell r="E9">
            <v>0.94069048879911898</v>
          </cell>
          <cell r="F9">
            <v>0.900418212288007</v>
          </cell>
          <cell r="G9">
            <v>1.1378883699206701</v>
          </cell>
          <cell r="H9">
            <v>0.93861229333737795</v>
          </cell>
          <cell r="I9">
            <v>0.98243562917994898</v>
          </cell>
          <cell r="J9">
            <v>1.0547334171563301</v>
          </cell>
          <cell r="K9">
            <v>0.96775313731409396</v>
          </cell>
          <cell r="L9">
            <v>0.84943500376570602</v>
          </cell>
          <cell r="M9">
            <v>0.92771743196458201</v>
          </cell>
          <cell r="N9">
            <v>0.97367482598138999</v>
          </cell>
          <cell r="O9" t="str">
            <v>n.a.</v>
          </cell>
          <cell r="P9">
            <v>0.93602513193679204</v>
          </cell>
          <cell r="Q9">
            <v>1.02123538609339</v>
          </cell>
          <cell r="R9">
            <v>0.96132525298195304</v>
          </cell>
          <cell r="S9">
            <v>0.95110764432626804</v>
          </cell>
        </row>
        <row r="10">
          <cell r="A10">
            <v>20002</v>
          </cell>
          <cell r="B10">
            <v>0.94273497130775197</v>
          </cell>
          <cell r="C10">
            <v>1.0257662643612799</v>
          </cell>
          <cell r="D10">
            <v>0.89719405423993703</v>
          </cell>
          <cell r="E10">
            <v>0.96615659128250697</v>
          </cell>
          <cell r="F10">
            <v>1.02219539174329</v>
          </cell>
          <cell r="G10">
            <v>0.96818816577516698</v>
          </cell>
          <cell r="H10">
            <v>0.96981121522165203</v>
          </cell>
          <cell r="I10">
            <v>0.94711950372734699</v>
          </cell>
          <cell r="J10">
            <v>0.93845443592802502</v>
          </cell>
          <cell r="K10">
            <v>1.00046255820801</v>
          </cell>
          <cell r="L10">
            <v>0.97770177573616901</v>
          </cell>
          <cell r="M10">
            <v>1.00589697855289</v>
          </cell>
          <cell r="N10">
            <v>0.98044528564710998</v>
          </cell>
          <cell r="O10" t="str">
            <v>n.a.</v>
          </cell>
          <cell r="P10">
            <v>0.99896740668568895</v>
          </cell>
          <cell r="Q10">
            <v>0.95723262390814301</v>
          </cell>
          <cell r="R10">
            <v>0.94750842241894495</v>
          </cell>
          <cell r="S10">
            <v>0.98192574441706304</v>
          </cell>
        </row>
        <row r="11">
          <cell r="A11">
            <v>20003</v>
          </cell>
          <cell r="B11">
            <v>1.02580662423769</v>
          </cell>
          <cell r="C11">
            <v>0.97427705980113999</v>
          </cell>
          <cell r="D11">
            <v>1.07282972402856</v>
          </cell>
          <cell r="E11">
            <v>1.0523833244887599</v>
          </cell>
          <cell r="F11">
            <v>1.0531698886074701</v>
          </cell>
          <cell r="G11">
            <v>1.06954688387052</v>
          </cell>
          <cell r="H11">
            <v>1.1134426716171499</v>
          </cell>
          <cell r="I11">
            <v>1.04377807034179</v>
          </cell>
          <cell r="J11">
            <v>1.0582738074584499</v>
          </cell>
          <cell r="K11">
            <v>1.0129725884998799</v>
          </cell>
          <cell r="L11">
            <v>1.10618503837781</v>
          </cell>
          <cell r="M11">
            <v>1.03600986262677</v>
          </cell>
          <cell r="N11">
            <v>1.0387248100089801</v>
          </cell>
          <cell r="O11" t="str">
            <v>n.a.</v>
          </cell>
          <cell r="P11">
            <v>1.0411435569307099</v>
          </cell>
          <cell r="Q11">
            <v>1.0452515716375199</v>
          </cell>
          <cell r="R11">
            <v>1.06817820759714</v>
          </cell>
          <cell r="S11">
            <v>1.04748877662816</v>
          </cell>
        </row>
        <row r="12">
          <cell r="A12">
            <v>20004</v>
          </cell>
          <cell r="B12">
            <v>1.01721459734884</v>
          </cell>
          <cell r="C12">
            <v>0.95775659140358604</v>
          </cell>
          <cell r="D12">
            <v>0.96575729244328201</v>
          </cell>
          <cell r="E12">
            <v>1.0058531150438099</v>
          </cell>
          <cell r="F12">
            <v>1.0260170148493899</v>
          </cell>
          <cell r="G12">
            <v>0.822340900114369</v>
          </cell>
          <cell r="H12">
            <v>0.97852751969326301</v>
          </cell>
          <cell r="I12">
            <v>1.02808668381646</v>
          </cell>
          <cell r="J12">
            <v>0.94544376415030196</v>
          </cell>
          <cell r="K12">
            <v>1.0190688260434699</v>
          </cell>
          <cell r="L12">
            <v>1.0567116929512099</v>
          </cell>
          <cell r="M12">
            <v>1.02934954715139</v>
          </cell>
          <cell r="N12">
            <v>1.00642261968344</v>
          </cell>
          <cell r="O12" t="str">
            <v>n.a.</v>
          </cell>
          <cell r="P12">
            <v>1.0229202533221899</v>
          </cell>
          <cell r="Q12">
            <v>0.97637352043692704</v>
          </cell>
          <cell r="R12">
            <v>0.97073358740075399</v>
          </cell>
          <cell r="S12">
            <v>1.0194451146585399</v>
          </cell>
        </row>
        <row r="13">
          <cell r="A13">
            <v>20011</v>
          </cell>
          <cell r="B13">
            <v>1.0113607793665</v>
          </cell>
          <cell r="C13">
            <v>1.04270272660162</v>
          </cell>
          <cell r="D13">
            <v>1.06952052421268</v>
          </cell>
          <cell r="E13">
            <v>0.95315557611658197</v>
          </cell>
          <cell r="F13">
            <v>0.90684265119654806</v>
          </cell>
          <cell r="G13">
            <v>1.1490138687797999</v>
          </cell>
          <cell r="H13">
            <v>0.93854322236350396</v>
          </cell>
          <cell r="I13">
            <v>0.981268317510266</v>
          </cell>
          <cell r="J13">
            <v>1.06118931620656</v>
          </cell>
          <cell r="K13">
            <v>0.96820688409918099</v>
          </cell>
          <cell r="L13">
            <v>0.868905488272389</v>
          </cell>
          <cell r="M13">
            <v>0.92942016213140699</v>
          </cell>
          <cell r="N13">
            <v>0.97559411671211704</v>
          </cell>
          <cell r="O13" t="str">
            <v>n.a.</v>
          </cell>
          <cell r="P13">
            <v>0.93915059359280495</v>
          </cell>
          <cell r="Q13">
            <v>1.02145294057383</v>
          </cell>
          <cell r="R13">
            <v>0.98867452010903001</v>
          </cell>
          <cell r="S13">
            <v>0.95240644196219104</v>
          </cell>
        </row>
        <row r="14">
          <cell r="A14">
            <v>20012</v>
          </cell>
          <cell r="B14">
            <v>0.95328285126036705</v>
          </cell>
          <cell r="C14">
            <v>1.0260846599634299</v>
          </cell>
          <cell r="D14">
            <v>0.89451429957826101</v>
          </cell>
          <cell r="E14">
            <v>0.96307305277152599</v>
          </cell>
          <cell r="F14">
            <v>1.01587931797318</v>
          </cell>
          <cell r="G14">
            <v>0.95448350096887202</v>
          </cell>
          <cell r="H14">
            <v>0.97278051188951697</v>
          </cell>
          <cell r="I14">
            <v>0.94517513592011004</v>
          </cell>
          <cell r="J14">
            <v>0.93398548178954699</v>
          </cell>
          <cell r="K14">
            <v>1.0001957724744599</v>
          </cell>
          <cell r="L14">
            <v>0.97451945644252602</v>
          </cell>
          <cell r="M14">
            <v>1.00672458142146</v>
          </cell>
          <cell r="N14">
            <v>0.98030464158010799</v>
          </cell>
          <cell r="O14" t="str">
            <v>n.a.</v>
          </cell>
          <cell r="P14">
            <v>0.99790430144723297</v>
          </cell>
          <cell r="Q14">
            <v>0.95711554663254395</v>
          </cell>
          <cell r="R14">
            <v>0.94316591528244098</v>
          </cell>
          <cell r="S14">
            <v>0.98295177234209097</v>
          </cell>
        </row>
        <row r="15">
          <cell r="A15">
            <v>20013</v>
          </cell>
          <cell r="B15">
            <v>1.01249831281142</v>
          </cell>
          <cell r="C15">
            <v>0.97198367612785597</v>
          </cell>
          <cell r="D15">
            <v>1.0655058833051201</v>
          </cell>
          <cell r="E15">
            <v>1.04582189910151</v>
          </cell>
          <cell r="F15">
            <v>1.04836617810224</v>
          </cell>
          <cell r="G15">
            <v>1.0723865072464001</v>
          </cell>
          <cell r="H15">
            <v>1.10543733502991</v>
          </cell>
          <cell r="I15">
            <v>1.04545446308919</v>
          </cell>
          <cell r="J15">
            <v>1.06161946947674</v>
          </cell>
          <cell r="K15">
            <v>1.01152687603174</v>
          </cell>
          <cell r="L15">
            <v>1.09775150014531</v>
          </cell>
          <cell r="M15">
            <v>1.03345004833446</v>
          </cell>
          <cell r="N15">
            <v>1.0358321053208599</v>
          </cell>
          <cell r="O15" t="str">
            <v>n.a.</v>
          </cell>
          <cell r="P15">
            <v>1.03731078332042</v>
          </cell>
          <cell r="Q15">
            <v>1.04415411841614</v>
          </cell>
          <cell r="R15">
            <v>1.05897054659212</v>
          </cell>
          <cell r="S15">
            <v>1.0402633884166399</v>
          </cell>
        </row>
        <row r="16">
          <cell r="A16">
            <v>20014</v>
          </cell>
          <cell r="B16">
            <v>1.02185879672958</v>
          </cell>
          <cell r="C16">
            <v>0.95923302968100799</v>
          </cell>
          <cell r="D16">
            <v>0.964723664379186</v>
          </cell>
          <cell r="E16">
            <v>1.04346678655368</v>
          </cell>
          <cell r="F16">
            <v>1.0294419846091001</v>
          </cell>
          <cell r="G16">
            <v>0.82077176768006699</v>
          </cell>
          <cell r="H16">
            <v>0.98449657135445201</v>
          </cell>
          <cell r="I16">
            <v>1.02939277288988</v>
          </cell>
          <cell r="J16">
            <v>0.93755119350642102</v>
          </cell>
          <cell r="K16">
            <v>1.0209344135588401</v>
          </cell>
          <cell r="L16">
            <v>1.0420339815039701</v>
          </cell>
          <cell r="M16">
            <v>1.0287026630712801</v>
          </cell>
          <cell r="N16">
            <v>1.0075715373819001</v>
          </cell>
          <cell r="O16" t="str">
            <v>n.a.</v>
          </cell>
          <cell r="P16">
            <v>1.0244071277406901</v>
          </cell>
          <cell r="Q16">
            <v>0.97782492945585697</v>
          </cell>
          <cell r="R16">
            <v>1.0096511924552301</v>
          </cell>
          <cell r="S16">
            <v>1.0243129194507901</v>
          </cell>
        </row>
        <row r="17">
          <cell r="A17">
            <v>20021</v>
          </cell>
          <cell r="B17">
            <v>1.0112229002858699</v>
          </cell>
          <cell r="C17">
            <v>1.04348336671977</v>
          </cell>
          <cell r="D17">
            <v>1.08320028029511</v>
          </cell>
          <cell r="E17">
            <v>0.92706652294133596</v>
          </cell>
          <cell r="F17">
            <v>0.95078679192278504</v>
          </cell>
          <cell r="G17">
            <v>1.1629039615232699</v>
          </cell>
          <cell r="H17">
            <v>0.93803772308312205</v>
          </cell>
          <cell r="I17">
            <v>0.98045902932450901</v>
          </cell>
          <cell r="J17">
            <v>1.0713499803783799</v>
          </cell>
          <cell r="K17">
            <v>0.99365852837306801</v>
          </cell>
          <cell r="L17">
            <v>0.89544567857695201</v>
          </cell>
          <cell r="M17">
            <v>0.93231205792503902</v>
          </cell>
          <cell r="N17">
            <v>0.97781702319163599</v>
          </cell>
          <cell r="O17" t="str">
            <v>n.a.</v>
          </cell>
          <cell r="P17">
            <v>0.94339877004399797</v>
          </cell>
          <cell r="Q17">
            <v>1.0211580530836399</v>
          </cell>
          <cell r="R17">
            <v>0.96311015302821901</v>
          </cell>
          <cell r="S17">
            <v>0.95580244590930896</v>
          </cell>
        </row>
        <row r="18">
          <cell r="A18">
            <v>20022</v>
          </cell>
          <cell r="B18">
            <v>0.961234363321675</v>
          </cell>
          <cell r="C18">
            <v>1.0261125107170499</v>
          </cell>
          <cell r="D18">
            <v>0.89070018180478205</v>
          </cell>
          <cell r="E18">
            <v>0.96185593375566902</v>
          </cell>
          <cell r="F18">
            <v>0.96942631278515301</v>
          </cell>
          <cell r="G18">
            <v>0.94011333866753399</v>
          </cell>
          <cell r="H18">
            <v>0.97335003748203897</v>
          </cell>
          <cell r="I18">
            <v>0.94315063252707898</v>
          </cell>
          <cell r="J18">
            <v>0.92805760180444197</v>
          </cell>
          <cell r="K18">
            <v>0.97453245410810496</v>
          </cell>
          <cell r="L18">
            <v>0.97750484851811803</v>
          </cell>
          <cell r="M18">
            <v>1.0078290341845</v>
          </cell>
          <cell r="N18">
            <v>0.98034818351083397</v>
          </cell>
          <cell r="O18" t="str">
            <v>n.a.</v>
          </cell>
          <cell r="P18">
            <v>0.99611284160628899</v>
          </cell>
          <cell r="Q18">
            <v>0.95697011138169696</v>
          </cell>
          <cell r="R18">
            <v>0.94246377794647995</v>
          </cell>
          <cell r="S18">
            <v>0.981655108789662</v>
          </cell>
        </row>
        <row r="19">
          <cell r="A19">
            <v>20023</v>
          </cell>
          <cell r="B19">
            <v>1.0016342864064001</v>
          </cell>
          <cell r="C19">
            <v>0.96973560265687297</v>
          </cell>
          <cell r="D19">
            <v>1.0533877377758301</v>
          </cell>
          <cell r="E19">
            <v>1.06734693167744</v>
          </cell>
          <cell r="F19">
            <v>1.04418218889476</v>
          </cell>
          <cell r="G19">
            <v>1.07373090490234</v>
          </cell>
          <cell r="H19">
            <v>1.10033084643878</v>
          </cell>
          <cell r="I19">
            <v>1.04700788720602</v>
          </cell>
          <cell r="J19">
            <v>1.06679207254773</v>
          </cell>
          <cell r="K19">
            <v>1.0086007214876</v>
          </cell>
          <cell r="L19">
            <v>1.0803719314137801</v>
          </cell>
          <cell r="M19">
            <v>1.0293730758923201</v>
          </cell>
          <cell r="N19">
            <v>1.0315370605741401</v>
          </cell>
          <cell r="O19" t="str">
            <v>n.a.</v>
          </cell>
          <cell r="P19">
            <v>1.03290317510499</v>
          </cell>
          <cell r="Q19">
            <v>1.04270225249114</v>
          </cell>
          <cell r="R19">
            <v>1.0879812365297701</v>
          </cell>
          <cell r="S19">
            <v>1.03203154425539</v>
          </cell>
        </row>
        <row r="20">
          <cell r="A20">
            <v>20024</v>
          </cell>
          <cell r="B20">
            <v>1.02394798587837</v>
          </cell>
          <cell r="C20">
            <v>0.96050151348644197</v>
          </cell>
          <cell r="D20">
            <v>0.96821412585476696</v>
          </cell>
          <cell r="E20">
            <v>1.0531929915039899</v>
          </cell>
          <cell r="F20">
            <v>1.0346441290839301</v>
          </cell>
          <cell r="G20">
            <v>0.81989000727054495</v>
          </cell>
          <cell r="H20">
            <v>0.99142334962068301</v>
          </cell>
          <cell r="I20">
            <v>1.0298860545067501</v>
          </cell>
          <cell r="J20">
            <v>0.92682720520006301</v>
          </cell>
          <cell r="K20">
            <v>1.02525421534605</v>
          </cell>
          <cell r="L20">
            <v>1.02804877921712</v>
          </cell>
          <cell r="M20">
            <v>1.0284707203296799</v>
          </cell>
          <cell r="N20">
            <v>1.0097153792510101</v>
          </cell>
          <cell r="O20" t="str">
            <v>n.a.</v>
          </cell>
          <cell r="P20">
            <v>1.0261711626060299</v>
          </cell>
          <cell r="Q20">
            <v>0.98046698925487896</v>
          </cell>
          <cell r="R20">
            <v>1.0100262351172899</v>
          </cell>
          <cell r="S20">
            <v>1.030221288436</v>
          </cell>
        </row>
        <row r="21">
          <cell r="A21">
            <v>20031</v>
          </cell>
          <cell r="B21">
            <v>1.0132731762143099</v>
          </cell>
          <cell r="C21">
            <v>1.04466693553414</v>
          </cell>
          <cell r="D21">
            <v>1.0959453738670799</v>
          </cell>
          <cell r="E21">
            <v>0.92702694189037504</v>
          </cell>
          <cell r="F21">
            <v>0.91745217231804099</v>
          </cell>
          <cell r="G21">
            <v>1.17507504296573</v>
          </cell>
          <cell r="H21">
            <v>0.93383765134460905</v>
          </cell>
          <cell r="I21">
            <v>0.98029147649429005</v>
          </cell>
          <cell r="J21">
            <v>1.0819026603811499</v>
          </cell>
          <cell r="K21">
            <v>0.96509552939625098</v>
          </cell>
          <cell r="L21">
            <v>0.92283705144099704</v>
          </cell>
          <cell r="M21">
            <v>0.93565353436234999</v>
          </cell>
          <cell r="N21">
            <v>0.97979746336524198</v>
          </cell>
          <cell r="O21" t="str">
            <v>n.a.</v>
          </cell>
          <cell r="P21">
            <v>0.94781048963129799</v>
          </cell>
          <cell r="Q21">
            <v>1.0199887130384699</v>
          </cell>
          <cell r="R21">
            <v>0.97290596038098998</v>
          </cell>
          <cell r="S21">
            <v>0.96073682442928499</v>
          </cell>
        </row>
        <row r="22">
          <cell r="A22">
            <v>20032</v>
          </cell>
          <cell r="B22">
            <v>0.96447218753611597</v>
          </cell>
          <cell r="C22">
            <v>1.02546355691428</v>
          </cell>
          <cell r="D22">
            <v>0.88532387581741301</v>
          </cell>
          <cell r="E22">
            <v>0.96148775456505597</v>
          </cell>
          <cell r="F22">
            <v>1.0050113445972699</v>
          </cell>
          <cell r="G22">
            <v>0.93065334193454097</v>
          </cell>
          <cell r="H22">
            <v>0.974427919931523</v>
          </cell>
          <cell r="I22">
            <v>0.94295551218556395</v>
          </cell>
          <cell r="J22">
            <v>0.92492571466177498</v>
          </cell>
          <cell r="K22">
            <v>1.0023182397236701</v>
          </cell>
          <cell r="L22">
            <v>0.98415393014747299</v>
          </cell>
          <cell r="M22">
            <v>1.00942749021335</v>
          </cell>
          <cell r="N22">
            <v>0.98137761241631505</v>
          </cell>
          <cell r="O22" t="str">
            <v>n.a.</v>
          </cell>
          <cell r="P22">
            <v>0.99487584596851097</v>
          </cell>
          <cell r="Q22">
            <v>0.95646755350940904</v>
          </cell>
          <cell r="R22">
            <v>0.94631281258898903</v>
          </cell>
          <cell r="S22">
            <v>0.97968606226599697</v>
          </cell>
        </row>
        <row r="23">
          <cell r="A23">
            <v>20033</v>
          </cell>
          <cell r="B23">
            <v>0.99724757947425802</v>
          </cell>
          <cell r="C23">
            <v>0.96808572801638804</v>
          </cell>
          <cell r="D23">
            <v>1.04417886654165</v>
          </cell>
          <cell r="E23">
            <v>1.05869348653993</v>
          </cell>
          <cell r="F23">
            <v>1.03857375357327</v>
          </cell>
          <cell r="G23">
            <v>1.07086454026488</v>
          </cell>
          <cell r="H23">
            <v>1.09747921037581</v>
          </cell>
          <cell r="I23">
            <v>1.0457478565823599</v>
          </cell>
          <cell r="J23">
            <v>1.06885639461451</v>
          </cell>
          <cell r="K23">
            <v>1.0040416922506299</v>
          </cell>
          <cell r="L23">
            <v>1.0598653329386301</v>
          </cell>
          <cell r="M23">
            <v>1.02360435022626</v>
          </cell>
          <cell r="N23">
            <v>1.02508411886772</v>
          </cell>
          <cell r="O23" t="str">
            <v>n.a.</v>
          </cell>
          <cell r="P23">
            <v>1.0271433343551899</v>
          </cell>
          <cell r="Q23">
            <v>1.04211887330168</v>
          </cell>
          <cell r="R23">
            <v>1.0738899655413701</v>
          </cell>
          <cell r="S23">
            <v>1.0222190365891599</v>
          </cell>
        </row>
        <row r="24">
          <cell r="A24">
            <v>20034</v>
          </cell>
          <cell r="B24">
            <v>1.0222320747785301</v>
          </cell>
          <cell r="C24">
            <v>0.96240276704486105</v>
          </cell>
          <cell r="D24">
            <v>0.97265323780695501</v>
          </cell>
          <cell r="E24">
            <v>1.06343367304109</v>
          </cell>
          <cell r="F24">
            <v>1.0399711996424701</v>
          </cell>
          <cell r="G24">
            <v>0.82280089324474603</v>
          </cell>
          <cell r="H24">
            <v>0.99953388398415699</v>
          </cell>
          <cell r="I24">
            <v>1.0308789731010899</v>
          </cell>
          <cell r="J24">
            <v>0.91957016798019797</v>
          </cell>
          <cell r="K24">
            <v>1.0321780166280099</v>
          </cell>
          <cell r="L24">
            <v>1.0190782969301899</v>
          </cell>
          <cell r="M24">
            <v>1.03030043939659</v>
          </cell>
          <cell r="N24">
            <v>1.0141776212521301</v>
          </cell>
          <cell r="O24" t="str">
            <v>n.a.</v>
          </cell>
          <cell r="P24">
            <v>1.0298087246731999</v>
          </cell>
          <cell r="Q24">
            <v>0.98217621201947003</v>
          </cell>
          <cell r="R24">
            <v>1.01389652837431</v>
          </cell>
          <cell r="S24">
            <v>1.0356746709292499</v>
          </cell>
        </row>
        <row r="25">
          <cell r="A25">
            <v>20041</v>
          </cell>
          <cell r="B25">
            <v>1.0182245946244699</v>
          </cell>
          <cell r="C25">
            <v>1.0444102864695499</v>
          </cell>
          <cell r="D25">
            <v>1.09996121610459</v>
          </cell>
          <cell r="E25">
            <v>0.94104401391693504</v>
          </cell>
          <cell r="F25">
            <v>0.93678340766269597</v>
          </cell>
          <cell r="G25">
            <v>1.1771088056927299</v>
          </cell>
          <cell r="H25">
            <v>0.92674295088636605</v>
          </cell>
          <cell r="I25">
            <v>0.98145834422348799</v>
          </cell>
          <cell r="J25">
            <v>1.08823139422516</v>
          </cell>
          <cell r="K25">
            <v>0.96125937193168798</v>
          </cell>
          <cell r="L25">
            <v>0.93894627389698804</v>
          </cell>
          <cell r="M25">
            <v>0.93768032633842302</v>
          </cell>
          <cell r="N25">
            <v>0.98059288864821403</v>
          </cell>
          <cell r="O25" t="str">
            <v>n.a.</v>
          </cell>
          <cell r="P25">
            <v>0.95066585016659</v>
          </cell>
          <cell r="Q25">
            <v>1.02030473978055</v>
          </cell>
          <cell r="R25">
            <v>0.99497610330724695</v>
          </cell>
          <cell r="S25">
            <v>0.96773260728264499</v>
          </cell>
        </row>
        <row r="26">
          <cell r="A26">
            <v>20042</v>
          </cell>
          <cell r="B26">
            <v>0.96130305018955897</v>
          </cell>
          <cell r="C26">
            <v>1.0245572829888701</v>
          </cell>
          <cell r="D26">
            <v>0.88715351209856497</v>
          </cell>
          <cell r="E26">
            <v>0.96427863300553895</v>
          </cell>
          <cell r="F26">
            <v>0.98307765773001898</v>
          </cell>
          <cell r="G26">
            <v>0.93454573603173796</v>
          </cell>
          <cell r="H26">
            <v>0.97210385361657703</v>
          </cell>
          <cell r="I26">
            <v>0.94293965734532503</v>
          </cell>
          <cell r="J26">
            <v>0.92340320178855795</v>
          </cell>
          <cell r="K26">
            <v>1.0030377522542</v>
          </cell>
          <cell r="L26">
            <v>0.99653334783125602</v>
          </cell>
          <cell r="M26">
            <v>1.0107098590903001</v>
          </cell>
          <cell r="N26">
            <v>0.98198055391713901</v>
          </cell>
          <cell r="O26" t="str">
            <v>n.a.</v>
          </cell>
          <cell r="P26">
            <v>0.99299771223446498</v>
          </cell>
          <cell r="Q26">
            <v>0.95459250500086101</v>
          </cell>
          <cell r="R26">
            <v>0.95545269001035404</v>
          </cell>
          <cell r="S26">
            <v>0.977089421259557</v>
          </cell>
        </row>
        <row r="27">
          <cell r="A27">
            <v>20043</v>
          </cell>
          <cell r="B27">
            <v>0.99949265760196204</v>
          </cell>
          <cell r="C27">
            <v>0.96859782225455704</v>
          </cell>
          <cell r="D27">
            <v>1.0352977031502499</v>
          </cell>
          <cell r="E27">
            <v>1.0527313639434399</v>
          </cell>
          <cell r="F27">
            <v>1.0367093075466201</v>
          </cell>
          <cell r="G27">
            <v>1.0603056206575101</v>
          </cell>
          <cell r="H27">
            <v>1.10229598909182</v>
          </cell>
          <cell r="I27">
            <v>1.0424813571176701</v>
          </cell>
          <cell r="J27">
            <v>1.0708958520410701</v>
          </cell>
          <cell r="K27">
            <v>0.99957653033806004</v>
          </cell>
          <cell r="L27">
            <v>1.0431980338509199</v>
          </cell>
          <cell r="M27">
            <v>1.01888703225035</v>
          </cell>
          <cell r="N27">
            <v>1.01958514012972</v>
          </cell>
          <cell r="O27" t="str">
            <v>n.a.</v>
          </cell>
          <cell r="P27">
            <v>1.0238953319303099</v>
          </cell>
          <cell r="Q27">
            <v>1.0416082298809699</v>
          </cell>
          <cell r="R27">
            <v>1.0631118183981501</v>
          </cell>
          <cell r="S27">
            <v>1.01355083494551</v>
          </cell>
        </row>
        <row r="28">
          <cell r="A28">
            <v>20044</v>
          </cell>
          <cell r="B28">
            <v>1.0201825186532101</v>
          </cell>
          <cell r="C28">
            <v>0.96296148624593103</v>
          </cell>
          <cell r="D28">
            <v>0.98181556716281204</v>
          </cell>
          <cell r="E28">
            <v>1.07052411487051</v>
          </cell>
          <cell r="F28">
            <v>1.0450889132979599</v>
          </cell>
          <cell r="G28">
            <v>0.83216413725995197</v>
          </cell>
          <cell r="H28">
            <v>1.0068225375009801</v>
          </cell>
          <cell r="I28">
            <v>1.03271246949585</v>
          </cell>
          <cell r="J28">
            <v>0.91606388504477998</v>
          </cell>
          <cell r="K28">
            <v>1.0412852658456599</v>
          </cell>
          <cell r="L28">
            <v>1.01109469986203</v>
          </cell>
          <cell r="M28">
            <v>1.03287919673245</v>
          </cell>
          <cell r="N28">
            <v>1.0192130708065199</v>
          </cell>
          <cell r="O28" t="str">
            <v>n.a.</v>
          </cell>
          <cell r="P28">
            <v>1.03351208032549</v>
          </cell>
          <cell r="Q28">
            <v>0.98448601997719498</v>
          </cell>
          <cell r="R28">
            <v>1.0179639814353301</v>
          </cell>
          <cell r="S28">
            <v>1.03956166204298</v>
          </cell>
        </row>
        <row r="29">
          <cell r="A29">
            <v>20051</v>
          </cell>
          <cell r="B29">
            <v>1.0210018251713799</v>
          </cell>
          <cell r="C29">
            <v>1.04383906767192</v>
          </cell>
          <cell r="D29">
            <v>1.0922127429552899</v>
          </cell>
          <cell r="E29">
            <v>0.91688502403453398</v>
          </cell>
          <cell r="F29">
            <v>0.96343611856990896</v>
          </cell>
          <cell r="G29">
            <v>1.16483879248737</v>
          </cell>
          <cell r="H29">
            <v>0.91402943995149399</v>
          </cell>
          <cell r="I29">
            <v>0.98270277270240203</v>
          </cell>
          <cell r="J29">
            <v>1.0887275045439899</v>
          </cell>
          <cell r="K29">
            <v>0.98159482544324395</v>
          </cell>
          <cell r="L29">
            <v>0.94960556650985095</v>
          </cell>
          <cell r="M29">
            <v>0.93694582823361505</v>
          </cell>
          <cell r="N29">
            <v>0.97920273322435902</v>
          </cell>
          <cell r="O29" t="str">
            <v>n.a.</v>
          </cell>
          <cell r="P29">
            <v>0.94963839154947505</v>
          </cell>
          <cell r="Q29">
            <v>1.02049801162221</v>
          </cell>
          <cell r="R29">
            <v>0.96746739650613101</v>
          </cell>
          <cell r="S29">
            <v>0.975240604849271</v>
          </cell>
        </row>
        <row r="30">
          <cell r="A30">
            <v>20052</v>
          </cell>
          <cell r="B30">
            <v>0.955606535393829</v>
          </cell>
          <cell r="C30">
            <v>1.0237125232709099</v>
          </cell>
          <cell r="D30">
            <v>0.89114998818916402</v>
          </cell>
          <cell r="E30">
            <v>0.96673854515576996</v>
          </cell>
          <cell r="F30">
            <v>0.95456509928680799</v>
          </cell>
          <cell r="G30">
            <v>0.95178966499400397</v>
          </cell>
          <cell r="H30">
            <v>0.97009102694834604</v>
          </cell>
          <cell r="I30">
            <v>0.94486821902123597</v>
          </cell>
          <cell r="J30">
            <v>0.92414102806256004</v>
          </cell>
          <cell r="K30">
            <v>0.97632696604720104</v>
          </cell>
          <cell r="L30">
            <v>1.00369456292526</v>
          </cell>
          <cell r="M30">
            <v>1.01340963888472</v>
          </cell>
          <cell r="N30">
            <v>0.983576695404763</v>
          </cell>
          <cell r="O30" t="str">
            <v>n.a.</v>
          </cell>
          <cell r="P30">
            <v>0.99298910613595304</v>
          </cell>
          <cell r="Q30">
            <v>0.95277478116985304</v>
          </cell>
          <cell r="R30">
            <v>0.96505479215516399</v>
          </cell>
          <cell r="S30">
            <v>0.97297611205759804</v>
          </cell>
        </row>
        <row r="31">
          <cell r="A31">
            <v>20053</v>
          </cell>
          <cell r="B31">
            <v>1.00388234525931</v>
          </cell>
          <cell r="C31">
            <v>0.96990230559959001</v>
          </cell>
          <cell r="D31">
            <v>1.0331945657450201</v>
          </cell>
          <cell r="E31">
            <v>1.0562256050532399</v>
          </cell>
          <cell r="F31">
            <v>1.0345793665481999</v>
          </cell>
          <cell r="G31">
            <v>1.0471940585477999</v>
          </cell>
          <cell r="H31">
            <v>1.11285884791128</v>
          </cell>
          <cell r="I31">
            <v>1.0366358470062</v>
          </cell>
          <cell r="J31">
            <v>1.0715952037926499</v>
          </cell>
          <cell r="K31">
            <v>0.99667827176935997</v>
          </cell>
          <cell r="L31">
            <v>1.0368783798236001</v>
          </cell>
          <cell r="M31">
            <v>1.0151187449970001</v>
          </cell>
          <cell r="N31">
            <v>1.0148935344924801</v>
          </cell>
          <cell r="O31" t="str">
            <v>n.a.</v>
          </cell>
          <cell r="P31">
            <v>1.02293201970869</v>
          </cell>
          <cell r="Q31">
            <v>1.0402500986146199</v>
          </cell>
          <cell r="R31">
            <v>1.0586347712591899</v>
          </cell>
          <cell r="S31">
            <v>1.0077636836216699</v>
          </cell>
        </row>
        <row r="32">
          <cell r="A32">
            <v>20054</v>
          </cell>
          <cell r="B32">
            <v>1.0219221355277099</v>
          </cell>
          <cell r="C32">
            <v>0.96377439634984297</v>
          </cell>
          <cell r="D32">
            <v>0.99227712933227197</v>
          </cell>
          <cell r="E32">
            <v>1.03924963534864</v>
          </cell>
          <cell r="F32">
            <v>1.04873640238816</v>
          </cell>
          <cell r="G32">
            <v>0.841827034187003</v>
          </cell>
          <cell r="H32">
            <v>1.01223758957523</v>
          </cell>
          <cell r="I32">
            <v>1.0334938722220699</v>
          </cell>
          <cell r="J32">
            <v>0.91861334946166295</v>
          </cell>
          <cell r="K32">
            <v>1.05073045465083</v>
          </cell>
          <cell r="L32">
            <v>1.00402716295487</v>
          </cell>
          <cell r="M32">
            <v>1.03560830624456</v>
          </cell>
          <cell r="N32">
            <v>1.02491598922627</v>
          </cell>
          <cell r="O32" t="str">
            <v>n.a.</v>
          </cell>
          <cell r="P32">
            <v>1.03682750143382</v>
          </cell>
          <cell r="Q32">
            <v>0.98777567069947403</v>
          </cell>
          <cell r="R32">
            <v>0.98405990367507301</v>
          </cell>
          <cell r="S32">
            <v>1.04143559586298</v>
          </cell>
        </row>
        <row r="33">
          <cell r="A33">
            <v>20061</v>
          </cell>
          <cell r="B33">
            <v>1.0202387102296999</v>
          </cell>
          <cell r="C33">
            <v>1.04147087364135</v>
          </cell>
          <cell r="D33">
            <v>1.0760893646493399</v>
          </cell>
          <cell r="E33">
            <v>0.93559298657960999</v>
          </cell>
          <cell r="F33">
            <v>0.92192817888431999</v>
          </cell>
          <cell r="G33">
            <v>1.1464327907557801</v>
          </cell>
          <cell r="H33">
            <v>0.89951096883666504</v>
          </cell>
          <cell r="I33">
            <v>0.98828982573697899</v>
          </cell>
          <cell r="J33">
            <v>1.0830627716919601</v>
          </cell>
          <cell r="K33">
            <v>0.94985504052121605</v>
          </cell>
          <cell r="L33">
            <v>0.95614718751403904</v>
          </cell>
          <cell r="M33">
            <v>0.93417835362942603</v>
          </cell>
          <cell r="N33">
            <v>0.97568644719298703</v>
          </cell>
          <cell r="O33" t="str">
            <v>n.a.</v>
          </cell>
          <cell r="P33">
            <v>0.94568401131159596</v>
          </cell>
          <cell r="Q33">
            <v>1.02094376480162</v>
          </cell>
          <cell r="R33">
            <v>0.99314380657242995</v>
          </cell>
          <cell r="S33">
            <v>0.98312688995491204</v>
          </cell>
        </row>
        <row r="34">
          <cell r="A34">
            <v>20062</v>
          </cell>
          <cell r="B34">
            <v>0.94851567418349902</v>
          </cell>
          <cell r="C34">
            <v>1.0236364396034701</v>
          </cell>
          <cell r="D34">
            <v>0.89768168361174905</v>
          </cell>
          <cell r="E34">
            <v>0.97166535287382805</v>
          </cell>
          <cell r="F34">
            <v>0.99546975182626596</v>
          </cell>
          <cell r="G34">
            <v>0.97233488362970399</v>
          </cell>
          <cell r="H34">
            <v>0.96515314492065296</v>
          </cell>
          <cell r="I34">
            <v>0.943800728930001</v>
          </cell>
          <cell r="J34">
            <v>0.92517984180785695</v>
          </cell>
          <cell r="K34">
            <v>1.0011162495124299</v>
          </cell>
          <cell r="L34">
            <v>1.0031860088101701</v>
          </cell>
          <cell r="M34">
            <v>1.0162479513665399</v>
          </cell>
          <cell r="N34">
            <v>0.98456638914278305</v>
          </cell>
          <cell r="O34" t="str">
            <v>n.a.</v>
          </cell>
          <cell r="P34">
            <v>0.99307225225476403</v>
          </cell>
          <cell r="Q34">
            <v>0.949723424796583</v>
          </cell>
          <cell r="R34">
            <v>0.97314976564084998</v>
          </cell>
          <cell r="S34">
            <v>0.96766532150436202</v>
          </cell>
        </row>
        <row r="35">
          <cell r="A35">
            <v>20063</v>
          </cell>
          <cell r="B35">
            <v>1.00944597262592</v>
          </cell>
          <cell r="C35">
            <v>0.97287302834160805</v>
          </cell>
          <cell r="D35">
            <v>1.0322836787048899</v>
          </cell>
          <cell r="E35">
            <v>1.03335319394446</v>
          </cell>
          <cell r="F35">
            <v>1.03496817468517</v>
          </cell>
          <cell r="G35">
            <v>1.0394937462259599</v>
          </cell>
          <cell r="H35">
            <v>1.12964447599882</v>
          </cell>
          <cell r="I35">
            <v>1.0306872687111099</v>
          </cell>
          <cell r="J35">
            <v>1.07230060323668</v>
          </cell>
          <cell r="K35">
            <v>0.99581126878888204</v>
          </cell>
          <cell r="L35">
            <v>1.0385986978753701</v>
          </cell>
          <cell r="M35">
            <v>1.0140759546021101</v>
          </cell>
          <cell r="N35">
            <v>1.0135377552298701</v>
          </cell>
          <cell r="O35" t="str">
            <v>n.a.</v>
          </cell>
          <cell r="P35">
            <v>1.0255433869072099</v>
          </cell>
          <cell r="Q35">
            <v>1.0396835004295</v>
          </cell>
          <cell r="R35">
            <v>1.02045883771128</v>
          </cell>
          <cell r="S35">
            <v>1.00506483910402</v>
          </cell>
        </row>
        <row r="36">
          <cell r="A36">
            <v>20064</v>
          </cell>
          <cell r="B36">
            <v>1.02845498857511</v>
          </cell>
          <cell r="C36">
            <v>0.96298382280686401</v>
          </cell>
          <cell r="D36">
            <v>1.0036722791083501</v>
          </cell>
          <cell r="E36">
            <v>1.03406289823974</v>
          </cell>
          <cell r="F36">
            <v>1.0518911971236</v>
          </cell>
          <cell r="G36">
            <v>0.84666431481645199</v>
          </cell>
          <cell r="H36">
            <v>1.0150351100459101</v>
          </cell>
          <cell r="I36">
            <v>1.0349140821054701</v>
          </cell>
          <cell r="J36">
            <v>0.92618012683234097</v>
          </cell>
          <cell r="K36">
            <v>1.0589820583149701</v>
          </cell>
          <cell r="L36">
            <v>1.0019072316604001</v>
          </cell>
          <cell r="M36">
            <v>1.0363277965517399</v>
          </cell>
          <cell r="N36">
            <v>1.0290826679935201</v>
          </cell>
          <cell r="O36" t="str">
            <v>n.a.</v>
          </cell>
          <cell r="P36">
            <v>1.0387542168084101</v>
          </cell>
          <cell r="Q36">
            <v>0.99154371500198302</v>
          </cell>
          <cell r="R36">
            <v>0.98742671988868302</v>
          </cell>
          <cell r="S36">
            <v>1.04372296401765</v>
          </cell>
        </row>
        <row r="37">
          <cell r="A37">
            <v>20071</v>
          </cell>
          <cell r="B37">
            <v>1.01129900227379</v>
          </cell>
          <cell r="C37">
            <v>1.03779512470076</v>
          </cell>
          <cell r="D37">
            <v>1.06323126949907</v>
          </cell>
          <cell r="E37">
            <v>0.92886847607268197</v>
          </cell>
          <cell r="F37">
            <v>0.93504028488266899</v>
          </cell>
          <cell r="G37">
            <v>1.1283304995147501</v>
          </cell>
          <cell r="H37">
            <v>0.88551778429609895</v>
          </cell>
          <cell r="I37">
            <v>0.99426055556329895</v>
          </cell>
          <cell r="J37">
            <v>1.0729641486336801</v>
          </cell>
          <cell r="K37">
            <v>0.94347486225559496</v>
          </cell>
          <cell r="L37">
            <v>0.95728370005823504</v>
          </cell>
          <cell r="M37">
            <v>0.93171549012673605</v>
          </cell>
          <cell r="N37">
            <v>0.97118796481235303</v>
          </cell>
          <cell r="O37" t="str">
            <v>n.a.</v>
          </cell>
          <cell r="P37">
            <v>0.94005103169463999</v>
          </cell>
          <cell r="Q37">
            <v>1.0196874894343799</v>
          </cell>
          <cell r="R37">
            <v>0.98102713276039799</v>
          </cell>
          <cell r="S37">
            <v>0.98601509915576102</v>
          </cell>
        </row>
        <row r="38">
          <cell r="A38">
            <v>20072</v>
          </cell>
          <cell r="B38">
            <v>0.94790424695684905</v>
          </cell>
          <cell r="C38">
            <v>1.02649029679305</v>
          </cell>
          <cell r="D38">
            <v>0.89359584136102299</v>
          </cell>
          <cell r="E38">
            <v>0.97311196552545198</v>
          </cell>
          <cell r="F38">
            <v>0.97885726362279202</v>
          </cell>
          <cell r="G38">
            <v>0.98940241565259301</v>
          </cell>
          <cell r="H38">
            <v>0.95800812199890295</v>
          </cell>
          <cell r="I38">
            <v>0.94179112665573395</v>
          </cell>
          <cell r="J38">
            <v>0.92564231121111296</v>
          </cell>
          <cell r="K38">
            <v>0.99988039485285596</v>
          </cell>
          <cell r="L38">
            <v>0.99775932154022895</v>
          </cell>
          <cell r="M38">
            <v>1.0177967785558899</v>
          </cell>
          <cell r="N38">
            <v>0.98529079325548896</v>
          </cell>
          <cell r="O38" t="str">
            <v>n.a.</v>
          </cell>
          <cell r="P38">
            <v>0.99310290623391395</v>
          </cell>
          <cell r="Q38">
            <v>0.94859123292908498</v>
          </cell>
          <cell r="R38">
            <v>0.97765038709801799</v>
          </cell>
          <cell r="S38">
            <v>0.96426747552293401</v>
          </cell>
        </row>
        <row r="39">
          <cell r="A39">
            <v>20073</v>
          </cell>
          <cell r="B39">
            <v>1.0097702174104399</v>
          </cell>
          <cell r="C39">
            <v>0.97431328126352101</v>
          </cell>
          <cell r="D39">
            <v>1.0426938955034599</v>
          </cell>
          <cell r="E39">
            <v>1.0469855091913201</v>
          </cell>
          <cell r="F39">
            <v>1.0365290321533001</v>
          </cell>
          <cell r="G39">
            <v>1.0400829003952901</v>
          </cell>
          <cell r="H39">
            <v>1.14808334653578</v>
          </cell>
          <cell r="I39">
            <v>1.0262863385194201</v>
          </cell>
          <cell r="J39">
            <v>1.07327416760526</v>
          </cell>
          <cell r="K39">
            <v>0.99677546582508503</v>
          </cell>
          <cell r="L39">
            <v>1.0442959775937199</v>
          </cell>
          <cell r="M39">
            <v>1.01528383021026</v>
          </cell>
          <cell r="N39">
            <v>1.0144968912163601</v>
          </cell>
          <cell r="O39" t="str">
            <v>n.a.</v>
          </cell>
          <cell r="P39">
            <v>1.0306694253270099</v>
          </cell>
          <cell r="Q39">
            <v>1.03836004236399</v>
          </cell>
          <cell r="R39">
            <v>1.02332868523459</v>
          </cell>
          <cell r="S39">
            <v>1.0050739154281001</v>
          </cell>
        </row>
        <row r="40">
          <cell r="A40">
            <v>20074</v>
          </cell>
          <cell r="B40">
            <v>1.04006961838502</v>
          </cell>
          <cell r="C40">
            <v>0.96294490366375696</v>
          </cell>
          <cell r="D40">
            <v>1.0050887846897301</v>
          </cell>
          <cell r="E40">
            <v>1.05369521698558</v>
          </cell>
          <cell r="F40">
            <v>1.05092777827553</v>
          </cell>
          <cell r="G40">
            <v>0.84520282386891898</v>
          </cell>
          <cell r="H40">
            <v>1.01682233838632</v>
          </cell>
          <cell r="I40">
            <v>1.0342026848930499</v>
          </cell>
          <cell r="J40">
            <v>0.93672361584375397</v>
          </cell>
          <cell r="K40">
            <v>1.0641733214698299</v>
          </cell>
          <cell r="L40">
            <v>1.0035181831478099</v>
          </cell>
          <cell r="M40">
            <v>1.0358956785486599</v>
          </cell>
          <cell r="N40">
            <v>1.0318565115476701</v>
          </cell>
          <cell r="O40" t="str">
            <v>n.a.</v>
          </cell>
          <cell r="P40">
            <v>1.0388224421589201</v>
          </cell>
          <cell r="Q40">
            <v>0.99491200395851798</v>
          </cell>
          <cell r="R40">
            <v>1.0303964451532399</v>
          </cell>
          <cell r="S40">
            <v>1.0457939044856599</v>
          </cell>
        </row>
        <row r="41">
          <cell r="A41">
            <v>20081</v>
          </cell>
          <cell r="B41">
            <v>0.99597378563024996</v>
          </cell>
          <cell r="C41">
            <v>1.03186963284063</v>
          </cell>
          <cell r="D41">
            <v>1.05947556864545</v>
          </cell>
          <cell r="E41">
            <v>0.91678757328727201</v>
          </cell>
          <cell r="F41">
            <v>0.94756991035508198</v>
          </cell>
          <cell r="G41">
            <v>1.1147347044587199</v>
          </cell>
          <cell r="H41">
            <v>0.87435428767636802</v>
          </cell>
          <cell r="I41">
            <v>1.00321574735455</v>
          </cell>
          <cell r="J41">
            <v>1.06214268972347</v>
          </cell>
          <cell r="K41">
            <v>0.96450347942535997</v>
          </cell>
          <cell r="L41">
            <v>0.95569555992145105</v>
          </cell>
          <cell r="M41">
            <v>0.92995594027762896</v>
          </cell>
          <cell r="N41">
            <v>0.96669769903382097</v>
          </cell>
          <cell r="O41" t="str">
            <v>n.a.</v>
          </cell>
          <cell r="P41">
            <v>0.93522325585938604</v>
          </cell>
          <cell r="Q41">
            <v>1.0187810242404201</v>
          </cell>
          <cell r="R41">
            <v>0.95707105547804205</v>
          </cell>
          <cell r="S41">
            <v>0.98365119120047695</v>
          </cell>
        </row>
        <row r="42">
          <cell r="A42">
            <v>20082</v>
          </cell>
          <cell r="B42">
            <v>0.95670602380550496</v>
          </cell>
          <cell r="C42">
            <v>1.0319285905009099</v>
          </cell>
          <cell r="D42">
            <v>0.88263515541298199</v>
          </cell>
          <cell r="E42">
            <v>0.97271827988780801</v>
          </cell>
          <cell r="F42">
            <v>0.96443746953212806</v>
          </cell>
          <cell r="G42">
            <v>0.99920823091581501</v>
          </cell>
          <cell r="H42">
            <v>0.94907558923073898</v>
          </cell>
          <cell r="I42">
            <v>0.93492024914676997</v>
          </cell>
          <cell r="J42">
            <v>0.92242699192848898</v>
          </cell>
          <cell r="K42">
            <v>0.97084602274952003</v>
          </cell>
          <cell r="L42">
            <v>0.99101709656113302</v>
          </cell>
          <cell r="M42">
            <v>1.01734253499476</v>
          </cell>
          <cell r="N42">
            <v>0.98488040468040094</v>
          </cell>
          <cell r="O42" t="str">
            <v>n.a.</v>
          </cell>
          <cell r="P42">
            <v>0.99200598509438098</v>
          </cell>
          <cell r="Q42">
            <v>0.94725414739437397</v>
          </cell>
          <cell r="R42">
            <v>0.97571435780023297</v>
          </cell>
          <cell r="S42">
            <v>0.96609023469691802</v>
          </cell>
        </row>
        <row r="43">
          <cell r="A43">
            <v>20083</v>
          </cell>
          <cell r="B43">
            <v>1.00223680674809</v>
          </cell>
          <cell r="C43">
            <v>0.97570065316799903</v>
          </cell>
          <cell r="D43">
            <v>1.06150569212906</v>
          </cell>
          <cell r="E43">
            <v>1.0902214356248601</v>
          </cell>
          <cell r="F43">
            <v>1.03998069397953</v>
          </cell>
          <cell r="G43">
            <v>1.0487375715254701</v>
          </cell>
          <cell r="H43">
            <v>1.1653612966099001</v>
          </cell>
          <cell r="I43">
            <v>1.0274748073954501</v>
          </cell>
          <cell r="J43">
            <v>1.07752401270871</v>
          </cell>
          <cell r="K43">
            <v>1.00079171948193</v>
          </cell>
          <cell r="L43">
            <v>1.0518015027412799</v>
          </cell>
          <cell r="M43">
            <v>1.01944267929028</v>
          </cell>
          <cell r="N43">
            <v>1.0182539287148</v>
          </cell>
          <cell r="O43" t="str">
            <v>n.a.</v>
          </cell>
          <cell r="P43">
            <v>1.0374364901005799</v>
          </cell>
          <cell r="Q43">
            <v>1.0381153930917999</v>
          </cell>
          <cell r="R43">
            <v>1.0673544745864301</v>
          </cell>
          <cell r="S43">
            <v>1.00413660165444</v>
          </cell>
        </row>
        <row r="44">
          <cell r="A44">
            <v>20084</v>
          </cell>
          <cell r="B44">
            <v>1.0548077041491499</v>
          </cell>
          <cell r="C44">
            <v>0.960857681242693</v>
          </cell>
          <cell r="D44">
            <v>0.99493906206459404</v>
          </cell>
          <cell r="E44">
            <v>1.04495531163399</v>
          </cell>
          <cell r="F44">
            <v>1.0481834135980299</v>
          </cell>
          <cell r="G44">
            <v>0.83863798692149605</v>
          </cell>
          <cell r="H44">
            <v>1.0177920370390801</v>
          </cell>
          <cell r="I44">
            <v>1.03120848428999</v>
          </cell>
          <cell r="J44">
            <v>0.94612757986339102</v>
          </cell>
          <cell r="K44">
            <v>1.0657261113682901</v>
          </cell>
          <cell r="L44">
            <v>1.0012813111511301</v>
          </cell>
          <cell r="M44">
            <v>1.0327304455856301</v>
          </cell>
          <cell r="N44">
            <v>1.0321439353186601</v>
          </cell>
          <cell r="O44" t="str">
            <v>n.a.</v>
          </cell>
          <cell r="P44">
            <v>1.0368442269504401</v>
          </cell>
          <cell r="Q44">
            <v>0.99673402710150805</v>
          </cell>
          <cell r="R44">
            <v>1.03509753307867</v>
          </cell>
          <cell r="S44">
            <v>1.04970379275604</v>
          </cell>
        </row>
        <row r="45">
          <cell r="A45">
            <v>20091</v>
          </cell>
          <cell r="B45">
            <v>0.97622105422706795</v>
          </cell>
          <cell r="C45">
            <v>1.02664867750128</v>
          </cell>
          <cell r="D45">
            <v>1.0649005994844101</v>
          </cell>
          <cell r="E45">
            <v>0.89727716046283001</v>
          </cell>
          <cell r="F45">
            <v>0.91267835274214804</v>
          </cell>
          <cell r="G45">
            <v>1.1052857006332699</v>
          </cell>
          <cell r="H45">
            <v>0.866852611974821</v>
          </cell>
          <cell r="I45">
            <v>1.01005489824435</v>
          </cell>
          <cell r="J45">
            <v>1.05276771025792</v>
          </cell>
          <cell r="K45">
            <v>0.93674985908141795</v>
          </cell>
          <cell r="L45">
            <v>0.95916223922309796</v>
          </cell>
          <cell r="M45">
            <v>0.93025793529691503</v>
          </cell>
          <cell r="N45">
            <v>0.962800515967145</v>
          </cell>
          <cell r="O45" t="str">
            <v>n.a.</v>
          </cell>
          <cell r="P45">
            <v>0.93174615677205197</v>
          </cell>
          <cell r="Q45">
            <v>1.0182216110319899</v>
          </cell>
          <cell r="R45">
            <v>0.93285257838472901</v>
          </cell>
          <cell r="S45">
            <v>0.97486436586505698</v>
          </cell>
        </row>
        <row r="46">
          <cell r="A46">
            <v>20092</v>
          </cell>
          <cell r="B46">
            <v>0.97470759182044997</v>
          </cell>
          <cell r="C46">
            <v>1.0392059774165601</v>
          </cell>
          <cell r="D46">
            <v>0.86450419037338799</v>
          </cell>
          <cell r="E46">
            <v>0.97087034336252098</v>
          </cell>
          <cell r="F46">
            <v>1.0013891447444201</v>
          </cell>
          <cell r="G46">
            <v>1.0041590798207201</v>
          </cell>
          <cell r="H46">
            <v>0.93985561301637299</v>
          </cell>
          <cell r="I46">
            <v>0.92972827667297298</v>
          </cell>
          <cell r="J46">
            <v>0.91721237974687297</v>
          </cell>
          <cell r="K46">
            <v>0.993856405516365</v>
          </cell>
          <cell r="L46">
            <v>0.98533715163615099</v>
          </cell>
          <cell r="M46">
            <v>1.0161333719919801</v>
          </cell>
          <cell r="N46">
            <v>0.98538952307870498</v>
          </cell>
          <cell r="O46" t="str">
            <v>n.a.</v>
          </cell>
          <cell r="P46">
            <v>0.99186800780721096</v>
          </cell>
          <cell r="Q46">
            <v>0.94675095628497496</v>
          </cell>
          <cell r="R46">
            <v>0.96973926928294396</v>
          </cell>
          <cell r="S46">
            <v>0.972416670995643</v>
          </cell>
        </row>
        <row r="47">
          <cell r="A47">
            <v>20093</v>
          </cell>
          <cell r="B47">
            <v>0.98792845610827695</v>
          </cell>
          <cell r="C47">
            <v>0.97545051938315797</v>
          </cell>
          <cell r="D47">
            <v>1.0915381259613199</v>
          </cell>
          <cell r="E47">
            <v>1.1025621122545199</v>
          </cell>
          <cell r="F47">
            <v>1.0427205079288899</v>
          </cell>
          <cell r="G47">
            <v>1.06140697755264</v>
          </cell>
          <cell r="H47">
            <v>1.1800110949768701</v>
          </cell>
          <cell r="I47">
            <v>1.03148584469937</v>
          </cell>
          <cell r="J47">
            <v>1.0840066833650901</v>
          </cell>
          <cell r="K47">
            <v>1.0062570984841801</v>
          </cell>
          <cell r="L47">
            <v>1.05349929591276</v>
          </cell>
          <cell r="M47">
            <v>1.0229155086877899</v>
          </cell>
          <cell r="N47">
            <v>1.0216061816232</v>
          </cell>
          <cell r="O47" t="str">
            <v>n.a.</v>
          </cell>
          <cell r="P47">
            <v>1.04280986948793</v>
          </cell>
          <cell r="Q47">
            <v>1.0374259296017401</v>
          </cell>
          <cell r="R47">
            <v>1.07161020593125</v>
          </cell>
          <cell r="S47">
            <v>1.00426843474937</v>
          </cell>
        </row>
        <row r="48">
          <cell r="A48">
            <v>20094</v>
          </cell>
          <cell r="B48">
            <v>1.06715813313993</v>
          </cell>
          <cell r="C48">
            <v>0.95846611375482504</v>
          </cell>
          <cell r="D48">
            <v>0.97372175366487701</v>
          </cell>
          <cell r="E48">
            <v>1.0347586030776501</v>
          </cell>
          <cell r="F48">
            <v>1.0427894126881601</v>
          </cell>
          <cell r="G48">
            <v>0.82777902574621598</v>
          </cell>
          <cell r="H48">
            <v>1.0176952089272</v>
          </cell>
          <cell r="I48">
            <v>1.02387202285804</v>
          </cell>
          <cell r="J48">
            <v>0.95250912299555202</v>
          </cell>
          <cell r="K48">
            <v>1.0643917372839</v>
          </cell>
          <cell r="L48">
            <v>0.99989752614178495</v>
          </cell>
          <cell r="M48">
            <v>1.0298923052715201</v>
          </cell>
          <cell r="N48">
            <v>1.0310505269708199</v>
          </cell>
          <cell r="O48" t="str">
            <v>n.a.</v>
          </cell>
          <cell r="P48">
            <v>1.03314576924908</v>
          </cell>
          <cell r="Q48">
            <v>0.99813320904189495</v>
          </cell>
          <cell r="R48">
            <v>1.03780950887043</v>
          </cell>
          <cell r="S48">
            <v>1.05197631941925</v>
          </cell>
        </row>
        <row r="49">
          <cell r="A49">
            <v>20101</v>
          </cell>
          <cell r="B49">
            <v>0.96246253843526797</v>
          </cell>
          <cell r="C49">
            <v>1.02231786206413</v>
          </cell>
          <cell r="D49">
            <v>1.0732790362339899</v>
          </cell>
          <cell r="E49">
            <v>0.89759695063682299</v>
          </cell>
          <cell r="F49">
            <v>0.93099299843461403</v>
          </cell>
          <cell r="G49">
            <v>1.10184448325225</v>
          </cell>
          <cell r="H49">
            <v>0.86249323668841604</v>
          </cell>
          <cell r="I49">
            <v>1.0185421686213401</v>
          </cell>
          <cell r="J49">
            <v>1.0458006805151701</v>
          </cell>
          <cell r="K49">
            <v>0.93563709843992005</v>
          </cell>
          <cell r="L49">
            <v>0.96537481937845704</v>
          </cell>
          <cell r="M49">
            <v>0.93146187257952595</v>
          </cell>
          <cell r="N49">
            <v>0.96054957913732397</v>
          </cell>
          <cell r="O49" t="str">
            <v>n.a.</v>
          </cell>
          <cell r="P49">
            <v>0.93127434514750995</v>
          </cell>
          <cell r="Q49">
            <v>1.0184056540359401</v>
          </cell>
          <cell r="R49">
            <v>0.934474402794227</v>
          </cell>
          <cell r="S49">
            <v>0.96549337813597502</v>
          </cell>
        </row>
        <row r="50">
          <cell r="A50">
            <v>20102</v>
          </cell>
          <cell r="B50">
            <v>0.98980039603163905</v>
          </cell>
          <cell r="C50">
            <v>1.0461799173277799</v>
          </cell>
          <cell r="D50">
            <v>0.84788701531130295</v>
          </cell>
          <cell r="E50">
            <v>0.97246580304563301</v>
          </cell>
          <cell r="F50">
            <v>0.98407211844153797</v>
          </cell>
          <cell r="G50">
            <v>1.0051506818713001</v>
          </cell>
          <cell r="H50">
            <v>0.931473463389073</v>
          </cell>
          <cell r="I50">
            <v>0.92406683451840199</v>
          </cell>
          <cell r="J50">
            <v>0.91173461855115301</v>
          </cell>
          <cell r="K50">
            <v>0.99106107158556001</v>
          </cell>
          <cell r="L50">
            <v>0.98123310460657098</v>
          </cell>
          <cell r="M50">
            <v>1.0144674033587</v>
          </cell>
          <cell r="N50">
            <v>0.98587862138461702</v>
          </cell>
          <cell r="O50" t="str">
            <v>n.a.</v>
          </cell>
          <cell r="P50">
            <v>0.99244847246602197</v>
          </cell>
          <cell r="Q50">
            <v>0.94513077860025496</v>
          </cell>
          <cell r="R50">
            <v>0.96171136086101705</v>
          </cell>
          <cell r="S50">
            <v>0.97928757084737905</v>
          </cell>
        </row>
        <row r="51">
          <cell r="A51">
            <v>20103</v>
          </cell>
          <cell r="B51">
            <v>0.97721816606506395</v>
          </cell>
          <cell r="C51">
            <v>0.97567681886548097</v>
          </cell>
          <cell r="D51">
            <v>1.1223359813698</v>
          </cell>
          <cell r="E51">
            <v>1.10583066997452</v>
          </cell>
          <cell r="F51">
            <v>1.0443541163983301</v>
          </cell>
          <cell r="G51">
            <v>1.0744025358956999</v>
          </cell>
          <cell r="H51">
            <v>1.1928467791842901</v>
          </cell>
          <cell r="I51">
            <v>1.03677364531202</v>
          </cell>
          <cell r="J51">
            <v>1.09070710924359</v>
          </cell>
          <cell r="K51">
            <v>1.0126506928300101</v>
          </cell>
          <cell r="L51">
            <v>1.0516034131560199</v>
          </cell>
          <cell r="M51">
            <v>1.02577489429276</v>
          </cell>
          <cell r="N51">
            <v>1.0244768781425799</v>
          </cell>
          <cell r="O51" t="str">
            <v>n.a.</v>
          </cell>
          <cell r="P51">
            <v>1.0448107947049701</v>
          </cell>
          <cell r="Q51">
            <v>1.03824489839596</v>
          </cell>
          <cell r="R51">
            <v>1.0749888104699601</v>
          </cell>
          <cell r="S51">
            <v>1.0048609540784199</v>
          </cell>
        </row>
        <row r="52">
          <cell r="A52">
            <v>20104</v>
          </cell>
          <cell r="B52">
            <v>1.0729690528782101</v>
          </cell>
          <cell r="C52">
            <v>0.954471033919715</v>
          </cell>
          <cell r="D52">
            <v>0.95008375747235296</v>
          </cell>
          <cell r="E52">
            <v>1.0300141689817499</v>
          </cell>
          <cell r="F52">
            <v>1.0383390000085599</v>
          </cell>
          <cell r="G52">
            <v>0.81657946535218495</v>
          </cell>
          <cell r="H52">
            <v>1.01528745073008</v>
          </cell>
          <cell r="I52">
            <v>1.01751877926606</v>
          </cell>
          <cell r="J52">
            <v>0.95706027803940896</v>
          </cell>
          <cell r="K52">
            <v>1.0605291025724299</v>
          </cell>
          <cell r="L52">
            <v>1.00002667180403</v>
          </cell>
          <cell r="M52">
            <v>1.0271161864683001</v>
          </cell>
          <cell r="N52">
            <v>1.0288218846077799</v>
          </cell>
          <cell r="O52" t="str">
            <v>n.a.</v>
          </cell>
          <cell r="P52">
            <v>1.0300190934057201</v>
          </cell>
          <cell r="Q52">
            <v>0.99841256994058702</v>
          </cell>
          <cell r="R52">
            <v>1.0392129946298201</v>
          </cell>
          <cell r="S52">
            <v>1.0529977939703301</v>
          </cell>
        </row>
        <row r="53">
          <cell r="A53">
            <v>20111</v>
          </cell>
          <cell r="B53">
            <v>0.95519197524336596</v>
          </cell>
          <cell r="C53">
            <v>1.0200528497525301</v>
          </cell>
          <cell r="D53">
            <v>1.0835940758807101</v>
          </cell>
          <cell r="E53">
            <v>0.89827597298933803</v>
          </cell>
          <cell r="F53">
            <v>0.89966433915388699</v>
          </cell>
          <cell r="G53">
            <v>1.0990427949072701</v>
          </cell>
          <cell r="H53">
            <v>0.86104856539320196</v>
          </cell>
          <cell r="I53">
            <v>1.0220450782739801</v>
          </cell>
          <cell r="J53">
            <v>1.0396641124000501</v>
          </cell>
          <cell r="K53">
            <v>0.93580689925858196</v>
          </cell>
          <cell r="L53">
            <v>0.96906023045112699</v>
          </cell>
          <cell r="M53">
            <v>0.93378117064849597</v>
          </cell>
          <cell r="N53">
            <v>0.95976841548245695</v>
          </cell>
          <cell r="O53" t="str">
            <v>n.a.</v>
          </cell>
          <cell r="P53">
            <v>0.93256242650435195</v>
          </cell>
          <cell r="Q53">
            <v>1.0188723046825401</v>
          </cell>
          <cell r="R53">
            <v>0.937983772634157</v>
          </cell>
          <cell r="S53">
            <v>0.95946949281775096</v>
          </cell>
        </row>
        <row r="54">
          <cell r="A54">
            <v>20112</v>
          </cell>
          <cell r="B54">
            <v>0.99878726859317402</v>
          </cell>
          <cell r="C54">
            <v>1.0522828447050101</v>
          </cell>
          <cell r="D54">
            <v>0.83092214366754102</v>
          </cell>
          <cell r="E54">
            <v>0.97524551023708295</v>
          </cell>
          <cell r="F54">
            <v>1.02101184092439</v>
          </cell>
          <cell r="G54">
            <v>1.00975282262758</v>
          </cell>
          <cell r="H54">
            <v>0.92406873280124402</v>
          </cell>
          <cell r="I54">
            <v>0.92332341206830804</v>
          </cell>
          <cell r="J54">
            <v>0.90731384226147205</v>
          </cell>
          <cell r="K54">
            <v>0.98919015384986797</v>
          </cell>
          <cell r="L54">
            <v>0.98096835138541505</v>
          </cell>
          <cell r="M54">
            <v>1.0122890084573799</v>
          </cell>
          <cell r="N54">
            <v>0.98720967730752096</v>
          </cell>
          <cell r="O54" t="str">
            <v>n.a.</v>
          </cell>
          <cell r="P54">
            <v>0.99380802424386006</v>
          </cell>
          <cell r="Q54">
            <v>0.94368087864161898</v>
          </cell>
          <cell r="R54">
            <v>0.95529228965087098</v>
          </cell>
          <cell r="S54">
            <v>0.98143774297943998</v>
          </cell>
        </row>
        <row r="55">
          <cell r="A55">
            <v>20113</v>
          </cell>
          <cell r="B55">
            <v>0.97259298182463705</v>
          </cell>
          <cell r="C55">
            <v>0.97505906657712704</v>
          </cell>
          <cell r="D55">
            <v>1.15111700881335</v>
          </cell>
          <cell r="E55">
            <v>1.1052300438073499</v>
          </cell>
          <cell r="F55">
            <v>1.0454882151131599</v>
          </cell>
          <cell r="G55">
            <v>1.0803314346427799</v>
          </cell>
          <cell r="H55">
            <v>1.20450476979912</v>
          </cell>
          <cell r="I55">
            <v>1.03991602119675</v>
          </cell>
          <cell r="J55">
            <v>1.0979747412507701</v>
          </cell>
          <cell r="K55">
            <v>1.01810390845652</v>
          </cell>
          <cell r="L55">
            <v>1.04896917730567</v>
          </cell>
          <cell r="M55">
            <v>1.02716937457883</v>
          </cell>
          <cell r="N55">
            <v>1.0255510594050801</v>
          </cell>
          <cell r="O55" t="str">
            <v>n.a.</v>
          </cell>
          <cell r="P55">
            <v>1.0441836680118399</v>
          </cell>
          <cell r="Q55">
            <v>1.03939682901355</v>
          </cell>
          <cell r="R55">
            <v>1.07651808496662</v>
          </cell>
          <cell r="S55">
            <v>1.0082772184100199</v>
          </cell>
        </row>
        <row r="56">
          <cell r="A56">
            <v>20114</v>
          </cell>
          <cell r="B56">
            <v>1.0726296288842301</v>
          </cell>
          <cell r="C56">
            <v>0.95144264919766297</v>
          </cell>
          <cell r="D56">
            <v>0.92572304671823302</v>
          </cell>
          <cell r="E56">
            <v>0.996657861012897</v>
          </cell>
          <cell r="F56">
            <v>1.0335039678759901</v>
          </cell>
          <cell r="G56">
            <v>0.810106851848721</v>
          </cell>
          <cell r="H56">
            <v>1.0107679421004601</v>
          </cell>
          <cell r="I56">
            <v>1.0126464734805201</v>
          </cell>
          <cell r="J56">
            <v>0.95853056089247002</v>
          </cell>
          <cell r="K56">
            <v>1.0561516502244299</v>
          </cell>
          <cell r="L56">
            <v>0.99907161713701698</v>
          </cell>
          <cell r="M56">
            <v>1.02652774624277</v>
          </cell>
          <cell r="N56">
            <v>1.0261656759070801</v>
          </cell>
          <cell r="O56" t="str">
            <v>n.a.</v>
          </cell>
          <cell r="P56">
            <v>1.0271821909318299</v>
          </cell>
          <cell r="Q56">
            <v>0.99752840325636105</v>
          </cell>
          <cell r="R56">
            <v>0.99963431567268202</v>
          </cell>
          <cell r="S56">
            <v>1.0515099495303499</v>
          </cell>
        </row>
        <row r="57">
          <cell r="A57">
            <v>20121</v>
          </cell>
          <cell r="B57">
            <v>0.95549388419379799</v>
          </cell>
          <cell r="C57">
            <v>1.01876596856714</v>
          </cell>
          <cell r="D57">
            <v>1.0992105599508899</v>
          </cell>
          <cell r="E57">
            <v>0.91835532015462495</v>
          </cell>
          <cell r="F57">
            <v>0.92243121737729405</v>
          </cell>
          <cell r="G57">
            <v>1.0936711685123901</v>
          </cell>
          <cell r="H57">
            <v>0.86097375711318103</v>
          </cell>
          <cell r="I57">
            <v>1.0236208586793301</v>
          </cell>
          <cell r="J57">
            <v>1.0354213804866801</v>
          </cell>
          <cell r="K57">
            <v>0.93682058313689498</v>
          </cell>
          <cell r="L57">
            <v>0.97112731086513604</v>
          </cell>
          <cell r="M57">
            <v>0.93468921855904097</v>
          </cell>
          <cell r="N57">
            <v>0.96083902841316104</v>
          </cell>
          <cell r="O57" t="str">
            <v>n.a.</v>
          </cell>
          <cell r="P57">
            <v>0.93508811978720696</v>
          </cell>
          <cell r="Q57">
            <v>1.0200781059548301</v>
          </cell>
          <cell r="R57">
            <v>0.964684818937116</v>
          </cell>
          <cell r="S57">
            <v>0.95880453633373897</v>
          </cell>
        </row>
        <row r="58">
          <cell r="A58">
            <v>20122</v>
          </cell>
          <cell r="B58">
            <v>0.99980354636087299</v>
          </cell>
          <cell r="C58">
            <v>1.05633182559755</v>
          </cell>
          <cell r="D58">
            <v>0.81298638242173105</v>
          </cell>
          <cell r="E58">
            <v>0.97992877787545596</v>
          </cell>
          <cell r="F58">
            <v>0.99916366641074705</v>
          </cell>
          <cell r="G58">
            <v>1.0187999826257199</v>
          </cell>
          <cell r="H58">
            <v>0.91834899449623297</v>
          </cell>
          <cell r="I58">
            <v>0.92376514618684402</v>
          </cell>
          <cell r="J58">
            <v>0.90324811584457898</v>
          </cell>
          <cell r="K58">
            <v>0.98734710294080297</v>
          </cell>
          <cell r="L58">
            <v>0.98275570627087905</v>
          </cell>
          <cell r="M58">
            <v>1.01083742514485</v>
          </cell>
          <cell r="N58">
            <v>0.98808511560774703</v>
          </cell>
          <cell r="O58" t="str">
            <v>n.a.</v>
          </cell>
          <cell r="P58">
            <v>0.99566682927670602</v>
          </cell>
          <cell r="Q58">
            <v>0.94275261554706802</v>
          </cell>
          <cell r="R58">
            <v>0.95027462157449405</v>
          </cell>
          <cell r="S58">
            <v>0.97979310778878903</v>
          </cell>
        </row>
        <row r="59">
          <cell r="A59">
            <v>20123</v>
          </cell>
          <cell r="B59">
            <v>0.97303669306478802</v>
          </cell>
          <cell r="C59">
            <v>0.97499471980335695</v>
          </cell>
          <cell r="D59">
            <v>1.1735980714679399</v>
          </cell>
          <cell r="E59">
            <v>1.06769602219757</v>
          </cell>
          <cell r="F59">
            <v>1.0457148670399199</v>
          </cell>
          <cell r="G59">
            <v>1.0800188660044701</v>
          </cell>
          <cell r="H59">
            <v>1.2159491336191399</v>
          </cell>
          <cell r="I59">
            <v>1.04170544610821</v>
          </cell>
          <cell r="J59">
            <v>1.10593550374091</v>
          </cell>
          <cell r="K59">
            <v>1.0233602199116101</v>
          </cell>
          <cell r="L59">
            <v>1.0478577851220301</v>
          </cell>
          <cell r="M59">
            <v>1.0283201219928699</v>
          </cell>
          <cell r="N59">
            <v>1.02583911152093</v>
          </cell>
          <cell r="O59" t="str">
            <v>n.a.</v>
          </cell>
          <cell r="P59">
            <v>1.0418593156875799</v>
          </cell>
          <cell r="Q59">
            <v>1.0396492573006599</v>
          </cell>
          <cell r="R59">
            <v>1.0358314800633399</v>
          </cell>
          <cell r="S59">
            <v>1.0101368620084099</v>
          </cell>
        </row>
        <row r="60">
          <cell r="A60">
            <v>20124</v>
          </cell>
          <cell r="B60">
            <v>1.0705892511731601</v>
          </cell>
          <cell r="C60">
            <v>0.948596138291252</v>
          </cell>
          <cell r="D60">
            <v>0.90434059933980804</v>
          </cell>
          <cell r="E60">
            <v>1.0260813102047399</v>
          </cell>
          <cell r="F60">
            <v>1.03092818364883</v>
          </cell>
          <cell r="G60">
            <v>0.80830733619276196</v>
          </cell>
          <cell r="H60">
            <v>1.0036085827213499</v>
          </cell>
          <cell r="I60">
            <v>1.0109490216730801</v>
          </cell>
          <cell r="J60">
            <v>0.95777703590664398</v>
          </cell>
          <cell r="K60">
            <v>1.0510873511713299</v>
          </cell>
          <cell r="L60">
            <v>0.99582894377245601</v>
          </cell>
          <cell r="M60">
            <v>1.02594951150623</v>
          </cell>
          <cell r="N60">
            <v>1.02372045135078</v>
          </cell>
          <cell r="O60" t="str">
            <v>n.a.</v>
          </cell>
          <cell r="P60">
            <v>1.025337741342</v>
          </cell>
          <cell r="Q60">
            <v>0.99732541784107698</v>
          </cell>
          <cell r="R60">
            <v>1.0384916985936401</v>
          </cell>
          <cell r="S60">
            <v>1.0513328544769101</v>
          </cell>
        </row>
        <row r="61">
          <cell r="A61">
            <v>20131</v>
          </cell>
          <cell r="B61">
            <v>0.95689903811162502</v>
          </cell>
          <cell r="C61">
            <v>1.01906850142306</v>
          </cell>
          <cell r="D61">
            <v>1.1190861864406101</v>
          </cell>
          <cell r="E61">
            <v>0.90170464248144899</v>
          </cell>
          <cell r="F61">
            <v>0.94284867439130804</v>
          </cell>
          <cell r="G61">
            <v>1.08590895746038</v>
          </cell>
          <cell r="H61">
            <v>0.86219203781569498</v>
          </cell>
          <cell r="I61">
            <v>1.02126357434506</v>
          </cell>
          <cell r="J61">
            <v>1.0313207722476001</v>
          </cell>
          <cell r="K61">
            <v>0.96390456799204405</v>
          </cell>
          <cell r="L61">
            <v>0.97367278903677201</v>
          </cell>
          <cell r="M61">
            <v>0.935044357696173</v>
          </cell>
          <cell r="N61">
            <v>0.96240756107944703</v>
          </cell>
          <cell r="O61" t="str">
            <v>n.a.</v>
          </cell>
          <cell r="P61">
            <v>0.93729469913829</v>
          </cell>
          <cell r="Q61">
            <v>1.02044069169466</v>
          </cell>
          <cell r="R61">
            <v>0.94714739644519397</v>
          </cell>
          <cell r="S61">
            <v>0.96034948165713097</v>
          </cell>
        </row>
        <row r="62">
          <cell r="A62">
            <v>20132</v>
          </cell>
          <cell r="B62">
            <v>0.99952297891414599</v>
          </cell>
          <cell r="C62">
            <v>1.05818636798094</v>
          </cell>
          <cell r="D62">
            <v>0.79304760876618996</v>
          </cell>
          <cell r="E62">
            <v>0.98493578675293203</v>
          </cell>
          <cell r="F62">
            <v>0.97979662967693104</v>
          </cell>
          <cell r="G62">
            <v>1.0304491533080999</v>
          </cell>
          <cell r="H62">
            <v>0.914659904301108</v>
          </cell>
          <cell r="I62">
            <v>0.92748079424864904</v>
          </cell>
          <cell r="J62">
            <v>0.902321159679072</v>
          </cell>
          <cell r="K62">
            <v>0.96029965816027796</v>
          </cell>
          <cell r="L62">
            <v>0.98401423288470602</v>
          </cell>
          <cell r="M62">
            <v>1.01090942435433</v>
          </cell>
          <cell r="N62">
            <v>0.98884374094596905</v>
          </cell>
          <cell r="O62" t="str">
            <v>n.a.</v>
          </cell>
          <cell r="P62">
            <v>0.997752123238694</v>
          </cell>
          <cell r="Q62">
            <v>0.94242464999862197</v>
          </cell>
          <cell r="R62">
            <v>0.94900941064779498</v>
          </cell>
          <cell r="S62">
            <v>0.97667427103426696</v>
          </cell>
        </row>
        <row r="63">
          <cell r="A63">
            <v>20133</v>
          </cell>
          <cell r="B63">
            <v>0.97289616710868299</v>
          </cell>
          <cell r="C63">
            <v>0.97494009041777696</v>
          </cell>
          <cell r="D63">
            <v>1.19278261868991</v>
          </cell>
          <cell r="E63">
            <v>1.09342626251717</v>
          </cell>
          <cell r="F63">
            <v>1.04495744389219</v>
          </cell>
          <cell r="G63">
            <v>1.0755527347941201</v>
          </cell>
          <cell r="H63">
            <v>1.2240508395645699</v>
          </cell>
          <cell r="I63">
            <v>1.04061604962482</v>
          </cell>
          <cell r="J63">
            <v>1.1111021744262299</v>
          </cell>
          <cell r="K63">
            <v>1.0263829713472301</v>
          </cell>
          <cell r="L63">
            <v>1.0458853199629301</v>
          </cell>
          <cell r="M63">
            <v>1.02749521040629</v>
          </cell>
          <cell r="N63">
            <v>1.02545450919729</v>
          </cell>
          <cell r="O63" t="str">
            <v>n.a.</v>
          </cell>
          <cell r="P63">
            <v>1.03888805213769</v>
          </cell>
          <cell r="Q63">
            <v>1.0402704457404299</v>
          </cell>
          <cell r="R63">
            <v>1.0739291935147199</v>
          </cell>
          <cell r="S63">
            <v>1.0116916826756099</v>
          </cell>
        </row>
        <row r="64">
          <cell r="A64">
            <v>20134</v>
          </cell>
          <cell r="B64">
            <v>1.07020954833582</v>
          </cell>
          <cell r="C64">
            <v>0.94687043209067601</v>
          </cell>
          <cell r="D64">
            <v>0.88601898129434897</v>
          </cell>
          <cell r="E64">
            <v>1.02546006351694</v>
          </cell>
          <cell r="F64">
            <v>1.0307588395237499</v>
          </cell>
          <cell r="G64">
            <v>0.80935112310456803</v>
          </cell>
          <cell r="H64">
            <v>0.99832887922206703</v>
          </cell>
          <cell r="I64">
            <v>1.01091632236131</v>
          </cell>
          <cell r="J64">
            <v>0.95656172841901699</v>
          </cell>
          <cell r="K64">
            <v>1.0482058881212699</v>
          </cell>
          <cell r="L64">
            <v>0.99669770983303296</v>
          </cell>
          <cell r="M64">
            <v>1.02691945065485</v>
          </cell>
          <cell r="N64">
            <v>1.0220276517793401</v>
          </cell>
          <cell r="O64" t="str">
            <v>n.a.</v>
          </cell>
          <cell r="P64">
            <v>1.02477229307169</v>
          </cell>
          <cell r="Q64">
            <v>0.99672914675896995</v>
          </cell>
          <cell r="R64">
            <v>1.03842712154395</v>
          </cell>
          <cell r="S64">
            <v>1.05097572224978</v>
          </cell>
        </row>
        <row r="65">
          <cell r="A65">
            <v>20141</v>
          </cell>
          <cell r="B65">
            <v>0.95830106632059298</v>
          </cell>
          <cell r="C65">
            <v>1.0200362201914599</v>
          </cell>
          <cell r="D65">
            <v>1.13665993982681</v>
          </cell>
          <cell r="E65">
            <v>0.90296931793189195</v>
          </cell>
          <cell r="F65">
            <v>0.90524934214324304</v>
          </cell>
          <cell r="G65">
            <v>1.07943711731207</v>
          </cell>
          <cell r="H65">
            <v>0.86281313556802497</v>
          </cell>
          <cell r="I65">
            <v>1.0196640507486601</v>
          </cell>
          <cell r="J65">
            <v>1.0285997867121699</v>
          </cell>
          <cell r="K65">
            <v>0.93947039501472496</v>
          </cell>
          <cell r="L65">
            <v>0.97309778935479496</v>
          </cell>
          <cell r="M65">
            <v>0.93439112277530301</v>
          </cell>
          <cell r="N65">
            <v>0.96408022927901305</v>
          </cell>
          <cell r="O65" t="str">
            <v>n.a.</v>
          </cell>
          <cell r="P65">
            <v>0.93872269773707895</v>
          </cell>
          <cell r="Q65">
            <v>1.0201262516685099</v>
          </cell>
          <cell r="R65">
            <v>0.94962377469401105</v>
          </cell>
          <cell r="S65">
            <v>0.96152005744852398</v>
          </cell>
        </row>
        <row r="66">
          <cell r="A66">
            <v>20142</v>
          </cell>
          <cell r="B66">
            <v>0.99829262369958605</v>
          </cell>
          <cell r="C66">
            <v>1.0583028492401301</v>
          </cell>
          <cell r="D66">
            <v>0.77805874643659501</v>
          </cell>
          <cell r="E66">
            <v>0.98918763495276296</v>
          </cell>
          <cell r="F66">
            <v>1.0210088114357101</v>
          </cell>
          <cell r="G66">
            <v>1.0387649525385001</v>
          </cell>
          <cell r="H66">
            <v>0.91216016699398095</v>
          </cell>
          <cell r="I66">
            <v>0.92995824470523702</v>
          </cell>
          <cell r="J66">
            <v>0.90227627845820702</v>
          </cell>
          <cell r="K66">
            <v>0.98582630229229795</v>
          </cell>
          <cell r="L66">
            <v>0.98367562482820203</v>
          </cell>
          <cell r="M66">
            <v>1.01179630382328</v>
          </cell>
          <cell r="N66">
            <v>0.98873548737574501</v>
          </cell>
          <cell r="O66" t="str">
            <v>n.a.</v>
          </cell>
          <cell r="P66">
            <v>0.99926363018825903</v>
          </cell>
          <cell r="Q66">
            <v>0.94274427768003899</v>
          </cell>
          <cell r="R66">
            <v>0.94868927495007305</v>
          </cell>
          <cell r="S66">
            <v>0.97585921241811202</v>
          </cell>
        </row>
        <row r="67">
          <cell r="A67">
            <v>20143</v>
          </cell>
          <cell r="B67">
            <v>0.97291721457466196</v>
          </cell>
          <cell r="C67">
            <v>0.97506860027110298</v>
          </cell>
          <cell r="D67">
            <v>1.20510353462367</v>
          </cell>
          <cell r="E67">
            <v>1.08825354468411</v>
          </cell>
          <cell r="F67">
            <v>1.0442943262789499</v>
          </cell>
          <cell r="G67">
            <v>1.0724996283011099</v>
          </cell>
          <cell r="H67">
            <v>1.2302374199207899</v>
          </cell>
          <cell r="I67">
            <v>1.0385947020781101</v>
          </cell>
          <cell r="J67">
            <v>1.11433134158116</v>
          </cell>
          <cell r="K67">
            <v>1.0280495136126799</v>
          </cell>
          <cell r="L67">
            <v>1.0471889561657901</v>
          </cell>
          <cell r="M67">
            <v>1.0263952959304401</v>
          </cell>
          <cell r="N67">
            <v>1.02537265258199</v>
          </cell>
          <cell r="O67" t="str">
            <v>n.a.</v>
          </cell>
          <cell r="P67">
            <v>1.03627312222986</v>
          </cell>
          <cell r="Q67">
            <v>1.0414459152212401</v>
          </cell>
          <cell r="R67">
            <v>1.0723602971612001</v>
          </cell>
          <cell r="S67">
            <v>1.0110481101864801</v>
          </cell>
        </row>
        <row r="68">
          <cell r="A68">
            <v>20144</v>
          </cell>
          <cell r="B68">
            <v>1.07037013836271</v>
          </cell>
          <cell r="C68">
            <v>0.94606238737469805</v>
          </cell>
          <cell r="D68">
            <v>0.874949747856263</v>
          </cell>
          <cell r="E68">
            <v>1.0261487379474701</v>
          </cell>
          <cell r="F68">
            <v>1.03161977257584</v>
          </cell>
          <cell r="G68">
            <v>0.81032512749813301</v>
          </cell>
          <cell r="H68">
            <v>0.99402823675694996</v>
          </cell>
          <cell r="I68">
            <v>1.0127740913151799</v>
          </cell>
          <cell r="J68">
            <v>0.95528118586746502</v>
          </cell>
          <cell r="K68">
            <v>1.0463206304253601</v>
          </cell>
          <cell r="L68">
            <v>0.99710758922700704</v>
          </cell>
          <cell r="M68">
            <v>1.0276189981737001</v>
          </cell>
          <cell r="N68">
            <v>1.0211573339947</v>
          </cell>
          <cell r="O68" t="str">
            <v>n.a.</v>
          </cell>
          <cell r="P68">
            <v>1.02540098877026</v>
          </cell>
          <cell r="Q68">
            <v>0.99516378547048401</v>
          </cell>
          <cell r="R68">
            <v>1.03854578462234</v>
          </cell>
          <cell r="S68">
            <v>1.0514616736526099</v>
          </cell>
        </row>
        <row r="69">
          <cell r="A69">
            <v>20151</v>
          </cell>
          <cell r="B69">
            <v>0.95881717808761802</v>
          </cell>
          <cell r="C69">
            <v>1.0208478662410601</v>
          </cell>
          <cell r="D69">
            <v>1.1463301916870301</v>
          </cell>
          <cell r="E69">
            <v>0.90349836795927696</v>
          </cell>
          <cell r="F69">
            <v>0.93385875210855496</v>
          </cell>
          <cell r="G69">
            <v>1.0753422146703</v>
          </cell>
          <cell r="H69">
            <v>0.86372491505529603</v>
          </cell>
          <cell r="I69">
            <v>1.01773477819484</v>
          </cell>
          <cell r="J69">
            <v>1.0273715441726501</v>
          </cell>
          <cell r="K69">
            <v>0.93987785521686396</v>
          </cell>
          <cell r="L69">
            <v>0.97131011417911595</v>
          </cell>
          <cell r="M69">
            <v>0.93406066286511402</v>
          </cell>
          <cell r="N69">
            <v>0.965087085147317</v>
          </cell>
          <cell r="O69" t="str">
            <v>n.a.</v>
          </cell>
          <cell r="P69">
            <v>0.93918193798094796</v>
          </cell>
          <cell r="Q69">
            <v>1.0200540572644501</v>
          </cell>
          <cell r="R69">
            <v>0.95039901084243905</v>
          </cell>
          <cell r="S69">
            <v>0.96178211797977098</v>
          </cell>
        </row>
        <row r="70">
          <cell r="A70">
            <v>20152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A71">
            <v>20153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A72">
            <v>20154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20"/>
      <sheetData sheetId="21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1432.1519271180382</v>
          </cell>
          <cell r="C5">
            <v>5323.9052648683328</v>
          </cell>
          <cell r="D5">
            <v>925.87808895001035</v>
          </cell>
          <cell r="E5">
            <v>2548.6338304979781</v>
          </cell>
          <cell r="F5">
            <v>4172.8427822768699</v>
          </cell>
          <cell r="G5">
            <v>478.79419211108484</v>
          </cell>
          <cell r="H5">
            <v>1282.1889973407315</v>
          </cell>
          <cell r="I5">
            <v>8211.5200015620685</v>
          </cell>
          <cell r="J5">
            <v>1224.3688921095561</v>
          </cell>
          <cell r="K5">
            <v>3493.5174573297368</v>
          </cell>
          <cell r="L5">
            <v>799.91873539983374</v>
          </cell>
          <cell r="M5">
            <v>7133.0073389691115</v>
          </cell>
          <cell r="N5">
            <v>28861.07246237811</v>
          </cell>
          <cell r="O5" t="str">
            <v>n.a.</v>
          </cell>
          <cell r="P5">
            <v>22115.112860773937</v>
          </cell>
          <cell r="Q5">
            <v>4594.8779132839636</v>
          </cell>
          <cell r="R5">
            <v>2811.6226768369816</v>
          </cell>
          <cell r="S5">
            <v>9065.5054013251556</v>
          </cell>
        </row>
        <row r="6">
          <cell r="A6">
            <v>19992</v>
          </cell>
          <cell r="B6">
            <v>1365.6717595041623</v>
          </cell>
          <cell r="C6">
            <v>5646.3062548013795</v>
          </cell>
          <cell r="D6">
            <v>957.96721250816086</v>
          </cell>
          <cell r="E6">
            <v>2578.8321282175002</v>
          </cell>
          <cell r="F6">
            <v>4268.4521632508095</v>
          </cell>
          <cell r="G6">
            <v>529.36916129937333</v>
          </cell>
          <cell r="H6">
            <v>1261.5087446014188</v>
          </cell>
          <cell r="I6">
            <v>8457.4849994588239</v>
          </cell>
          <cell r="J6">
            <v>1334.7189738451052</v>
          </cell>
          <cell r="K6">
            <v>3547.4595357453386</v>
          </cell>
          <cell r="L6">
            <v>1061.0867654788913</v>
          </cell>
          <cell r="M6">
            <v>7029.4218771981441</v>
          </cell>
          <cell r="N6">
            <v>28591.393793831892</v>
          </cell>
          <cell r="O6" t="str">
            <v>n.a.</v>
          </cell>
          <cell r="P6">
            <v>21635.875694618477</v>
          </cell>
          <cell r="Q6">
            <v>4760.193703307692</v>
          </cell>
          <cell r="R6">
            <v>3200.3293025160597</v>
          </cell>
          <cell r="S6">
            <v>8726.4961129451749</v>
          </cell>
        </row>
        <row r="7">
          <cell r="A7">
            <v>19993</v>
          </cell>
          <cell r="B7">
            <v>1413.3217184756284</v>
          </cell>
          <cell r="C7">
            <v>6031.0937585451175</v>
          </cell>
          <cell r="D7">
            <v>1010.4424944795961</v>
          </cell>
          <cell r="E7">
            <v>2686.7002755767421</v>
          </cell>
          <cell r="F7">
            <v>4421.0986295170133</v>
          </cell>
          <cell r="G7">
            <v>532.84265688028631</v>
          </cell>
          <cell r="H7">
            <v>1385.0936417006162</v>
          </cell>
          <cell r="I7">
            <v>8891.1297542568227</v>
          </cell>
          <cell r="J7">
            <v>1380.8482848185729</v>
          </cell>
          <cell r="K7">
            <v>3535.8481566018195</v>
          </cell>
          <cell r="L7">
            <v>1009.5174846799985</v>
          </cell>
          <cell r="M7">
            <v>8049.2504179108564</v>
          </cell>
          <cell r="N7">
            <v>29473.31609748994</v>
          </cell>
          <cell r="O7" t="str">
            <v>n.a.</v>
          </cell>
          <cell r="P7">
            <v>23573.49476274343</v>
          </cell>
          <cell r="Q7">
            <v>4960.9745966313258</v>
          </cell>
          <cell r="R7">
            <v>3077.1129758008801</v>
          </cell>
          <cell r="S7">
            <v>8847.7472538732582</v>
          </cell>
        </row>
        <row r="8">
          <cell r="A8">
            <v>19994</v>
          </cell>
          <cell r="B8">
            <v>1417.2075949021712</v>
          </cell>
          <cell r="C8">
            <v>5866.5587217851744</v>
          </cell>
          <cell r="D8">
            <v>1125.2892040622326</v>
          </cell>
          <cell r="E8">
            <v>2405.4187657077787</v>
          </cell>
          <cell r="F8">
            <v>4133.9214249553061</v>
          </cell>
          <cell r="G8">
            <v>562.58598970925573</v>
          </cell>
          <cell r="H8">
            <v>1410.0776163572345</v>
          </cell>
          <cell r="I8">
            <v>8243.0472447222801</v>
          </cell>
          <cell r="J8">
            <v>1455.7028492267666</v>
          </cell>
          <cell r="K8">
            <v>3597.0538503231037</v>
          </cell>
          <cell r="L8">
            <v>1033.8720144412766</v>
          </cell>
          <cell r="M8">
            <v>7763.5263659218917</v>
          </cell>
          <cell r="N8">
            <v>29990.675646300053</v>
          </cell>
          <cell r="O8" t="str">
            <v>n.a.</v>
          </cell>
          <cell r="P8">
            <v>22739.415681864142</v>
          </cell>
          <cell r="Q8">
            <v>5147.9337867770155</v>
          </cell>
          <cell r="R8">
            <v>3299.4520448460794</v>
          </cell>
          <cell r="S8">
            <v>9244.5582318564102</v>
          </cell>
        </row>
        <row r="9">
          <cell r="A9">
            <v>20001</v>
          </cell>
          <cell r="B9">
            <v>1509.7494743360182</v>
          </cell>
          <cell r="C9">
            <v>6138.6252926976358</v>
          </cell>
          <cell r="D9">
            <v>1130.4863903101268</v>
          </cell>
          <cell r="E9">
            <v>2536.3060073888341</v>
          </cell>
          <cell r="F9">
            <v>3943.0846760426252</v>
          </cell>
          <cell r="G9">
            <v>584.70079760093847</v>
          </cell>
          <cell r="H9">
            <v>1372.3114981834294</v>
          </cell>
          <cell r="I9">
            <v>9123.3343459876887</v>
          </cell>
          <cell r="J9">
            <v>1549.0759471595075</v>
          </cell>
          <cell r="K9">
            <v>3716.001166476638</v>
          </cell>
          <cell r="L9">
            <v>882.82889722808773</v>
          </cell>
          <cell r="M9">
            <v>7688.4759804840642</v>
          </cell>
          <cell r="N9">
            <v>30000.4642069537</v>
          </cell>
          <cell r="O9" t="str">
            <v>n.a.</v>
          </cell>
          <cell r="P9">
            <v>22649.373731167812</v>
          </cell>
          <cell r="Q9">
            <v>5130.3937103962762</v>
          </cell>
          <cell r="R9">
            <v>2401.3857394055271</v>
          </cell>
          <cell r="S9">
            <v>9351.5626285589533</v>
          </cell>
        </row>
        <row r="10">
          <cell r="A10">
            <v>20002</v>
          </cell>
          <cell r="B10">
            <v>1609.4177754481868</v>
          </cell>
          <cell r="C10">
            <v>6104.7201429319575</v>
          </cell>
          <cell r="D10">
            <v>1244.3024886564756</v>
          </cell>
          <cell r="E10">
            <v>2587.018731928737</v>
          </cell>
          <cell r="F10">
            <v>4015.2925346831335</v>
          </cell>
          <cell r="G10">
            <v>708.75623700062465</v>
          </cell>
          <cell r="H10">
            <v>1448.3858445182741</v>
          </cell>
          <cell r="I10">
            <v>9405.4982094945008</v>
          </cell>
          <cell r="J10">
            <v>1675.7733877132257</v>
          </cell>
          <cell r="K10">
            <v>3784.0752583942349</v>
          </cell>
          <cell r="L10">
            <v>910.34979032466333</v>
          </cell>
          <cell r="M10">
            <v>7979.5997101984913</v>
          </cell>
          <cell r="N10">
            <v>31349.778137892255</v>
          </cell>
          <cell r="O10" t="str">
            <v>n.a.</v>
          </cell>
          <cell r="P10">
            <v>23438.350694637571</v>
          </cell>
          <cell r="Q10">
            <v>5595.3026716816539</v>
          </cell>
          <cell r="R10">
            <v>2774.5192814760276</v>
          </cell>
          <cell r="S10">
            <v>9668.463292466884</v>
          </cell>
        </row>
        <row r="11">
          <cell r="A11">
            <v>20003</v>
          </cell>
          <cell r="B11">
            <v>1692.7276709711282</v>
          </cell>
          <cell r="C11">
            <v>6292.2591995205094</v>
          </cell>
          <cell r="D11">
            <v>1353.6522250112057</v>
          </cell>
          <cell r="E11">
            <v>2683.6650919128974</v>
          </cell>
          <cell r="F11">
            <v>3920.3580820808806</v>
          </cell>
          <cell r="G11">
            <v>731.69123852738278</v>
          </cell>
          <cell r="H11">
            <v>1416.2115651710483</v>
          </cell>
          <cell r="I11">
            <v>9303.5329637310024</v>
          </cell>
          <cell r="J11">
            <v>1686.8463535763324</v>
          </cell>
          <cell r="K11">
            <v>4061.0538805656056</v>
          </cell>
          <cell r="L11">
            <v>1015.8476310358647</v>
          </cell>
          <cell r="M11">
            <v>8047.0111378049942</v>
          </cell>
          <cell r="N11">
            <v>31898.437309341462</v>
          </cell>
          <cell r="O11" t="str">
            <v>n.a.</v>
          </cell>
          <cell r="P11">
            <v>23723.275362590542</v>
          </cell>
          <cell r="Q11">
            <v>5565.384115928654</v>
          </cell>
          <cell r="R11">
            <v>2841.8109672586565</v>
          </cell>
          <cell r="S11">
            <v>9914.418827957179</v>
          </cell>
        </row>
        <row r="12">
          <cell r="A12">
            <v>20004</v>
          </cell>
          <cell r="B12">
            <v>1681.760079244666</v>
          </cell>
          <cell r="C12">
            <v>6272.3073648498976</v>
          </cell>
          <cell r="D12">
            <v>1370.2158960221907</v>
          </cell>
          <cell r="E12">
            <v>2543.7981687695315</v>
          </cell>
          <cell r="F12">
            <v>3968.8717071933606</v>
          </cell>
          <cell r="G12">
            <v>763.57472687105371</v>
          </cell>
          <cell r="H12">
            <v>1469.120092127248</v>
          </cell>
          <cell r="I12">
            <v>9030.0424807868021</v>
          </cell>
          <cell r="J12">
            <v>1749.5593115509348</v>
          </cell>
          <cell r="K12">
            <v>4219.290694563525</v>
          </cell>
          <cell r="L12">
            <v>650.72268141138454</v>
          </cell>
          <cell r="M12">
            <v>7990.9561715124491</v>
          </cell>
          <cell r="N12">
            <v>31569.175345812597</v>
          </cell>
          <cell r="O12" t="str">
            <v>n.a.</v>
          </cell>
          <cell r="P12">
            <v>23673.790211604093</v>
          </cell>
          <cell r="Q12">
            <v>5760.5365019934152</v>
          </cell>
          <cell r="R12">
            <v>2578.0070118597891</v>
          </cell>
          <cell r="S12">
            <v>9478.8282510169902</v>
          </cell>
        </row>
        <row r="13">
          <cell r="A13">
            <v>20011</v>
          </cell>
          <cell r="B13">
            <v>1577.0683941185516</v>
          </cell>
          <cell r="C13">
            <v>6326.0704084641475</v>
          </cell>
          <cell r="D13">
            <v>1375.8109645978323</v>
          </cell>
          <cell r="E13">
            <v>2481.4023277117485</v>
          </cell>
          <cell r="F13">
            <v>3899.7803226299925</v>
          </cell>
          <cell r="G13">
            <v>785.24323103751374</v>
          </cell>
          <cell r="H13">
            <v>1435.0450904684501</v>
          </cell>
          <cell r="I13">
            <v>8727.8145556571963</v>
          </cell>
          <cell r="J13">
            <v>1642.630177966354</v>
          </cell>
          <cell r="K13">
            <v>4144.1535561723731</v>
          </cell>
          <cell r="L13">
            <v>866.14058304737409</v>
          </cell>
          <cell r="M13">
            <v>7721.6523074237039</v>
          </cell>
          <cell r="N13">
            <v>30655.70343825248</v>
          </cell>
          <cell r="O13" t="str">
            <v>n.a.</v>
          </cell>
          <cell r="P13">
            <v>22743.474689873288</v>
          </cell>
          <cell r="Q13">
            <v>5711.2377919796991</v>
          </cell>
          <cell r="R13">
            <v>2480.8965343009559</v>
          </cell>
          <cell r="S13">
            <v>9290.8381041067532</v>
          </cell>
        </row>
        <row r="14">
          <cell r="A14">
            <v>20012</v>
          </cell>
          <cell r="B14">
            <v>1617.148936260334</v>
          </cell>
          <cell r="C14">
            <v>6230.7883618477981</v>
          </cell>
          <cell r="D14">
            <v>1370.7724863226226</v>
          </cell>
          <cell r="E14">
            <v>2540.2335220692712</v>
          </cell>
          <cell r="F14">
            <v>3781.919263410995</v>
          </cell>
          <cell r="G14">
            <v>818.97894246584519</v>
          </cell>
          <cell r="H14">
            <v>1359.2146345863157</v>
          </cell>
          <cell r="I14">
            <v>8296.3564252251745</v>
          </cell>
          <cell r="J14">
            <v>1536.46776660359</v>
          </cell>
          <cell r="K14">
            <v>4205.2849319340376</v>
          </cell>
          <cell r="L14">
            <v>710.53097573503317</v>
          </cell>
          <cell r="M14">
            <v>7556.8804786302881</v>
          </cell>
          <cell r="N14">
            <v>30417.85580458336</v>
          </cell>
          <cell r="O14" t="str">
            <v>n.a.</v>
          </cell>
          <cell r="P14">
            <v>22627.469231191604</v>
          </cell>
          <cell r="Q14">
            <v>5316.2909710649674</v>
          </cell>
          <cell r="R14">
            <v>2487.2892695829419</v>
          </cell>
          <cell r="S14">
            <v>9281.0213969324686</v>
          </cell>
        </row>
        <row r="15">
          <cell r="A15">
            <v>20013</v>
          </cell>
          <cell r="B15">
            <v>1419.5366553580905</v>
          </cell>
          <cell r="C15">
            <v>6107.5485340505047</v>
          </cell>
          <cell r="D15">
            <v>1354.9171346643197</v>
          </cell>
          <cell r="E15">
            <v>2429.8437124666029</v>
          </cell>
          <cell r="F15">
            <v>3681.6402932002129</v>
          </cell>
          <cell r="G15">
            <v>810.85663243972772</v>
          </cell>
          <cell r="H15">
            <v>1307.725854004954</v>
          </cell>
          <cell r="I15">
            <v>7909.7309571308197</v>
          </cell>
          <cell r="J15">
            <v>1588.9650372057963</v>
          </cell>
          <cell r="K15">
            <v>4213.5555972667335</v>
          </cell>
          <cell r="L15">
            <v>708.4733371418622</v>
          </cell>
          <cell r="M15">
            <v>7505.4641919383739</v>
          </cell>
          <cell r="N15">
            <v>29456.579657164137</v>
          </cell>
          <cell r="O15" t="str">
            <v>n.a.</v>
          </cell>
          <cell r="P15">
            <v>22039.541116649976</v>
          </cell>
          <cell r="Q15">
            <v>5148.6201282339962</v>
          </cell>
          <cell r="R15">
            <v>2681.3181914819352</v>
          </cell>
          <cell r="S15">
            <v>8874.8360114927527</v>
          </cell>
        </row>
        <row r="16">
          <cell r="A16">
            <v>20014</v>
          </cell>
          <cell r="B16">
            <v>1144.5560142630243</v>
          </cell>
          <cell r="C16">
            <v>6014.3326956375513</v>
          </cell>
          <cell r="D16">
            <v>1271.395414415226</v>
          </cell>
          <cell r="E16">
            <v>2292.8014377523768</v>
          </cell>
          <cell r="F16">
            <v>3288.063120758799</v>
          </cell>
          <cell r="G16">
            <v>724.2201940569131</v>
          </cell>
          <cell r="H16">
            <v>1128.8404209402811</v>
          </cell>
          <cell r="I16">
            <v>6130.2590619868124</v>
          </cell>
          <cell r="J16">
            <v>1548.8960182242606</v>
          </cell>
          <cell r="K16">
            <v>4141.2169146268552</v>
          </cell>
          <cell r="L16">
            <v>671.9991040757302</v>
          </cell>
          <cell r="M16">
            <v>7315.8550220076331</v>
          </cell>
          <cell r="N16">
            <v>28075.177100000012</v>
          </cell>
          <cell r="O16" t="str">
            <v>n.a.</v>
          </cell>
          <cell r="P16">
            <v>20922.248962285117</v>
          </cell>
          <cell r="Q16">
            <v>4813.5641087213389</v>
          </cell>
          <cell r="R16">
            <v>2491.5900046341653</v>
          </cell>
          <cell r="S16">
            <v>7957.6704874680272</v>
          </cell>
        </row>
        <row r="17">
          <cell r="A17">
            <v>20021</v>
          </cell>
          <cell r="B17">
            <v>1526.158089483522</v>
          </cell>
          <cell r="C17">
            <v>6016.5369627574692</v>
          </cell>
          <cell r="D17">
            <v>1414.6033440876013</v>
          </cell>
          <cell r="E17">
            <v>2482.8824548948814</v>
          </cell>
          <cell r="F17">
            <v>3648.6827286797115</v>
          </cell>
          <cell r="G17">
            <v>800.01233446874789</v>
          </cell>
          <cell r="H17">
            <v>1196.7650576639121</v>
          </cell>
          <cell r="I17">
            <v>7415.6645047904858</v>
          </cell>
          <cell r="J17">
            <v>1623.6946608680039</v>
          </cell>
          <cell r="K17">
            <v>4360.0160218216151</v>
          </cell>
          <cell r="L17">
            <v>678.96790518002865</v>
          </cell>
          <cell r="M17">
            <v>7506.989476751749</v>
          </cell>
          <cell r="N17">
            <v>29838.037439123098</v>
          </cell>
          <cell r="O17" t="str">
            <v>n.a.</v>
          </cell>
          <cell r="P17">
            <v>22401.12543953268</v>
          </cell>
          <cell r="Q17">
            <v>5061.3329528955219</v>
          </cell>
          <cell r="R17">
            <v>2594.821892840187</v>
          </cell>
          <cell r="S17">
            <v>8790.4755295303275</v>
          </cell>
        </row>
        <row r="18">
          <cell r="A18">
            <v>20022</v>
          </cell>
          <cell r="B18">
            <v>1411.5408732787789</v>
          </cell>
          <cell r="C18">
            <v>6244.9082214504433</v>
          </cell>
          <cell r="D18">
            <v>1464.4462456237334</v>
          </cell>
          <cell r="E18">
            <v>2609.2819399374389</v>
          </cell>
          <cell r="F18">
            <v>3960.1283718563041</v>
          </cell>
          <cell r="G18">
            <v>754.53988785904505</v>
          </cell>
          <cell r="H18">
            <v>1294.296829915736</v>
          </cell>
          <cell r="I18">
            <v>7755.3369471812211</v>
          </cell>
          <cell r="J18">
            <v>1730.6970612919197</v>
          </cell>
          <cell r="K18">
            <v>4506.3491414832579</v>
          </cell>
          <cell r="L18">
            <v>588.88546241732013</v>
          </cell>
          <cell r="M18">
            <v>7854.1829103990704</v>
          </cell>
          <cell r="N18">
            <v>29932.714320624927</v>
          </cell>
          <cell r="O18" t="str">
            <v>n.a.</v>
          </cell>
          <cell r="P18">
            <v>23432.275432623508</v>
          </cell>
          <cell r="Q18">
            <v>5355.7180851833009</v>
          </cell>
          <cell r="R18">
            <v>2457.9916480393795</v>
          </cell>
          <cell r="S18">
            <v>8519.4133290257723</v>
          </cell>
        </row>
        <row r="19">
          <cell r="A19">
            <v>20023</v>
          </cell>
          <cell r="B19">
            <v>1288.2042605282766</v>
          </cell>
          <cell r="C19">
            <v>6369.7864552113388</v>
          </cell>
          <cell r="D19">
            <v>1457.6127705755321</v>
          </cell>
          <cell r="E19">
            <v>2755.9470388539999</v>
          </cell>
          <cell r="F19">
            <v>3982.9153489638184</v>
          </cell>
          <cell r="G19">
            <v>805.9475599462927</v>
          </cell>
          <cell r="H19">
            <v>1349.6703124714813</v>
          </cell>
          <cell r="I19">
            <v>7695.3386404926659</v>
          </cell>
          <cell r="J19">
            <v>1677.3078901370848</v>
          </cell>
          <cell r="K19">
            <v>4502.5298071093821</v>
          </cell>
          <cell r="L19">
            <v>553.40203636241904</v>
          </cell>
          <cell r="M19">
            <v>8264.5084649385062</v>
          </cell>
          <cell r="N19">
            <v>30048.462935747742</v>
          </cell>
          <cell r="O19" t="str">
            <v>n.a.</v>
          </cell>
          <cell r="P19">
            <v>24254.018431851142</v>
          </cell>
          <cell r="Q19">
            <v>5254.7407931270936</v>
          </cell>
          <cell r="R19">
            <v>2251.7714255968772</v>
          </cell>
          <cell r="S19">
            <v>8412.3643719977135</v>
          </cell>
        </row>
        <row r="20">
          <cell r="A20">
            <v>20024</v>
          </cell>
          <cell r="B20">
            <v>1199.5637767094233</v>
          </cell>
          <cell r="C20">
            <v>6522.1273605807519</v>
          </cell>
          <cell r="D20">
            <v>1483.9686397131331</v>
          </cell>
          <cell r="E20">
            <v>2942.9345663136796</v>
          </cell>
          <cell r="F20">
            <v>4130.6345505001673</v>
          </cell>
          <cell r="G20">
            <v>823.36321772591441</v>
          </cell>
          <cell r="H20">
            <v>1444.8217999488706</v>
          </cell>
          <cell r="I20">
            <v>7607.2029075356213</v>
          </cell>
          <cell r="J20">
            <v>1851.7383877029918</v>
          </cell>
          <cell r="K20">
            <v>4480.6230295857449</v>
          </cell>
          <cell r="L20">
            <v>583.80059604023222</v>
          </cell>
          <cell r="M20">
            <v>8400.3811479106716</v>
          </cell>
          <cell r="N20">
            <v>29830.397304504244</v>
          </cell>
          <cell r="O20" t="str">
            <v>n.a.</v>
          </cell>
          <cell r="P20">
            <v>25082.260695992663</v>
          </cell>
          <cell r="Q20">
            <v>5202.236168794082</v>
          </cell>
          <cell r="R20">
            <v>2337.2290335235548</v>
          </cell>
          <cell r="S20">
            <v>8086.1137694461868</v>
          </cell>
        </row>
        <row r="21">
          <cell r="A21">
            <v>20031</v>
          </cell>
          <cell r="B21">
            <v>1152.8304997701291</v>
          </cell>
          <cell r="C21">
            <v>6601.5115756883224</v>
          </cell>
          <cell r="D21">
            <v>1380.6205263924949</v>
          </cell>
          <cell r="E21">
            <v>2796.9632407512763</v>
          </cell>
          <cell r="F21">
            <v>4107.342040586248</v>
          </cell>
          <cell r="G21">
            <v>861.83280831196976</v>
          </cell>
          <cell r="H21">
            <v>1553.3932965383397</v>
          </cell>
          <cell r="I21">
            <v>6929.9208414254099</v>
          </cell>
          <cell r="J21">
            <v>1681.2927658450001</v>
          </cell>
          <cell r="K21">
            <v>4645.2290754083278</v>
          </cell>
          <cell r="L21">
            <v>460.58925759140897</v>
          </cell>
          <cell r="M21">
            <v>8426.8499314340461</v>
          </cell>
          <cell r="N21">
            <v>29399.42457134297</v>
          </cell>
          <cell r="O21" t="str">
            <v>n.a.</v>
          </cell>
          <cell r="P21">
            <v>24726.509498362982</v>
          </cell>
          <cell r="Q21">
            <v>5135.4070798117555</v>
          </cell>
          <cell r="R21">
            <v>2159.6075744982727</v>
          </cell>
          <cell r="S21">
            <v>7600.3456146545095</v>
          </cell>
        </row>
        <row r="22">
          <cell r="A22">
            <v>20032</v>
          </cell>
          <cell r="B22">
            <v>1188.2962646092433</v>
          </cell>
          <cell r="C22">
            <v>6843.5453676675133</v>
          </cell>
          <cell r="D22">
            <v>1365.2241295874567</v>
          </cell>
          <cell r="E22">
            <v>2549.3998562210213</v>
          </cell>
          <cell r="F22">
            <v>3877.3830724248769</v>
          </cell>
          <cell r="G22">
            <v>863.01763232214205</v>
          </cell>
          <cell r="H22">
            <v>1280.4188291817384</v>
          </cell>
          <cell r="I22">
            <v>6870.3472735802607</v>
          </cell>
          <cell r="J22">
            <v>1711.1740946032296</v>
          </cell>
          <cell r="K22">
            <v>4541.1032504751729</v>
          </cell>
          <cell r="L22">
            <v>458.76202534267929</v>
          </cell>
          <cell r="M22">
            <v>8465.0834866432524</v>
          </cell>
          <cell r="N22">
            <v>29182.235698994617</v>
          </cell>
          <cell r="O22" t="str">
            <v>n.a.</v>
          </cell>
          <cell r="P22">
            <v>23995.635780144752</v>
          </cell>
          <cell r="Q22">
            <v>5012.789493913775</v>
          </cell>
          <cell r="R22">
            <v>2177.1349386254988</v>
          </cell>
          <cell r="S22">
            <v>7426.2619566177691</v>
          </cell>
        </row>
        <row r="23">
          <cell r="A23">
            <v>20033</v>
          </cell>
          <cell r="B23">
            <v>1195.6413315425457</v>
          </cell>
          <cell r="C23">
            <v>6970.4250696531763</v>
          </cell>
          <cell r="D23">
            <v>1499.6482200438281</v>
          </cell>
          <cell r="E23">
            <v>2677.2651088632247</v>
          </cell>
          <cell r="F23">
            <v>4303.4441546750086</v>
          </cell>
          <cell r="G23">
            <v>968.31020791776371</v>
          </cell>
          <cell r="H23">
            <v>1352.9632611978027</v>
          </cell>
          <cell r="I23">
            <v>7830.4055823643221</v>
          </cell>
          <cell r="J23">
            <v>1859.9055068295079</v>
          </cell>
          <cell r="K23">
            <v>4618.7509107144397</v>
          </cell>
          <cell r="L23">
            <v>492.78964077073522</v>
          </cell>
          <cell r="M23">
            <v>8823.6315029627767</v>
          </cell>
          <cell r="N23">
            <v>31143.068741374944</v>
          </cell>
          <cell r="O23" t="str">
            <v>n.a.</v>
          </cell>
          <cell r="P23">
            <v>25203.160931041079</v>
          </cell>
          <cell r="Q23">
            <v>5612.5981994394679</v>
          </cell>
          <cell r="R23">
            <v>2619.8161068334293</v>
          </cell>
          <cell r="S23">
            <v>8000.6799116265456</v>
          </cell>
        </row>
        <row r="24">
          <cell r="A24">
            <v>20034</v>
          </cell>
          <cell r="B24">
            <v>1227.8279040780815</v>
          </cell>
          <cell r="C24">
            <v>7149.1499869909876</v>
          </cell>
          <cell r="D24">
            <v>1633.9851239762215</v>
          </cell>
          <cell r="E24">
            <v>2897.5167941644791</v>
          </cell>
          <cell r="F24">
            <v>4563.215732313869</v>
          </cell>
          <cell r="G24">
            <v>1079.0113514481243</v>
          </cell>
          <cell r="H24">
            <v>1502.01261308212</v>
          </cell>
          <cell r="I24">
            <v>8385.5503026300084</v>
          </cell>
          <cell r="J24">
            <v>1930.2326327222625</v>
          </cell>
          <cell r="K24">
            <v>4701.0127634020573</v>
          </cell>
          <cell r="L24">
            <v>537.89407629517621</v>
          </cell>
          <cell r="M24">
            <v>8972.6100789599295</v>
          </cell>
          <cell r="N24">
            <v>32462.326988287485</v>
          </cell>
          <cell r="O24" t="str">
            <v>n.a.</v>
          </cell>
          <cell r="P24">
            <v>26579.068790451183</v>
          </cell>
          <cell r="Q24">
            <v>5757.944226835004</v>
          </cell>
          <cell r="R24">
            <v>3232.417380042797</v>
          </cell>
          <cell r="S24">
            <v>7890.8315171011755</v>
          </cell>
        </row>
        <row r="25">
          <cell r="A25">
            <v>20041</v>
          </cell>
          <cell r="B25">
            <v>1262.3464540319228</v>
          </cell>
          <cell r="C25">
            <v>7473.8925016496714</v>
          </cell>
          <cell r="D25">
            <v>1792.1832312799843</v>
          </cell>
          <cell r="E25">
            <v>3150.9103577118112</v>
          </cell>
          <cell r="F25">
            <v>4657.907385319696</v>
          </cell>
          <cell r="G25">
            <v>1058.9176546376634</v>
          </cell>
          <cell r="H25">
            <v>1615.4787174644719</v>
          </cell>
          <cell r="I25">
            <v>8457.9941236834438</v>
          </cell>
          <cell r="J25">
            <v>2089.1891480424879</v>
          </cell>
          <cell r="K25">
            <v>4720.4878756892185</v>
          </cell>
          <cell r="L25">
            <v>791.14826290095527</v>
          </cell>
          <cell r="M25">
            <v>10099.532953426782</v>
          </cell>
          <cell r="N25">
            <v>34920.679358127571</v>
          </cell>
          <cell r="O25" t="str">
            <v>n.a.</v>
          </cell>
          <cell r="P25">
            <v>28641.306166330021</v>
          </cell>
          <cell r="Q25">
            <v>5785.9931446054134</v>
          </cell>
          <cell r="R25">
            <v>3656.1688790122857</v>
          </cell>
          <cell r="S25">
            <v>8522.1307970604757</v>
          </cell>
        </row>
        <row r="26">
          <cell r="A26">
            <v>20042</v>
          </cell>
          <cell r="B26">
            <v>1151.3264051025412</v>
          </cell>
          <cell r="C26">
            <v>7167.9379176349003</v>
          </cell>
          <cell r="D26">
            <v>1814.284248493324</v>
          </cell>
          <cell r="E26">
            <v>3171.7959444866069</v>
          </cell>
          <cell r="F26">
            <v>4853.7881598026361</v>
          </cell>
          <cell r="G26">
            <v>1066.2999567410066</v>
          </cell>
          <cell r="H26">
            <v>1597.7747789437637</v>
          </cell>
          <cell r="I26">
            <v>8787.8729236108702</v>
          </cell>
          <cell r="J26">
            <v>2004.5594932523879</v>
          </cell>
          <cell r="K26">
            <v>4832.4792041380688</v>
          </cell>
          <cell r="L26">
            <v>635.77815319110709</v>
          </cell>
          <cell r="M26">
            <v>10360.842279671448</v>
          </cell>
          <cell r="N26">
            <v>36050.931006860148</v>
          </cell>
          <cell r="O26" t="str">
            <v>n.a.</v>
          </cell>
          <cell r="P26">
            <v>30295.735867060946</v>
          </cell>
          <cell r="Q26">
            <v>5682.3711527730657</v>
          </cell>
          <cell r="R26">
            <v>3398.3329894390631</v>
          </cell>
          <cell r="S26">
            <v>8890.1396110120859</v>
          </cell>
        </row>
        <row r="27">
          <cell r="A27">
            <v>20043</v>
          </cell>
          <cell r="B27">
            <v>1260.758505250348</v>
          </cell>
          <cell r="C27">
            <v>7168.6921032124901</v>
          </cell>
          <cell r="D27">
            <v>1818.1006460663129</v>
          </cell>
          <cell r="E27">
            <v>3215.3110076744524</v>
          </cell>
          <cell r="F27">
            <v>4895.6972077779565</v>
          </cell>
          <cell r="G27">
            <v>1166.5641549778475</v>
          </cell>
          <cell r="H27">
            <v>1482.4164887252032</v>
          </cell>
          <cell r="I27">
            <v>9089.4820906597724</v>
          </cell>
          <cell r="J27">
            <v>2059.8444295854883</v>
          </cell>
          <cell r="K27">
            <v>4955.1437886357126</v>
          </cell>
          <cell r="L27">
            <v>573.58577285673152</v>
          </cell>
          <cell r="M27">
            <v>10546.830476462241</v>
          </cell>
          <cell r="N27">
            <v>35895.866508459621</v>
          </cell>
          <cell r="O27" t="str">
            <v>n.a.</v>
          </cell>
          <cell r="P27">
            <v>30645.808644756708</v>
          </cell>
          <cell r="Q27">
            <v>5742.3412190258705</v>
          </cell>
          <cell r="R27">
            <v>3369.147498205125</v>
          </cell>
          <cell r="S27">
            <v>8725.9635238660285</v>
          </cell>
        </row>
        <row r="28">
          <cell r="A28">
            <v>20044</v>
          </cell>
          <cell r="B28">
            <v>1257.6256356151878</v>
          </cell>
          <cell r="C28">
            <v>7716.8674775029367</v>
          </cell>
          <cell r="D28">
            <v>1910.7408741603797</v>
          </cell>
          <cell r="E28">
            <v>3291.5656901271291</v>
          </cell>
          <cell r="F28">
            <v>4968.7352470997084</v>
          </cell>
          <cell r="G28">
            <v>1146.2922336434824</v>
          </cell>
          <cell r="H28">
            <v>1660.5370148665618</v>
          </cell>
          <cell r="I28">
            <v>9130.6508620459153</v>
          </cell>
          <cell r="J28">
            <v>2028.2409291196352</v>
          </cell>
          <cell r="K28">
            <v>4951.3341315369998</v>
          </cell>
          <cell r="L28">
            <v>552.4118110512062</v>
          </cell>
          <cell r="M28">
            <v>11255.124290439533</v>
          </cell>
          <cell r="N28">
            <v>38380.817126552662</v>
          </cell>
          <cell r="O28" t="str">
            <v>n.a.</v>
          </cell>
          <cell r="P28">
            <v>31915.377321852324</v>
          </cell>
          <cell r="Q28">
            <v>5574.2894835956495</v>
          </cell>
          <cell r="R28">
            <v>3521.133633343527</v>
          </cell>
          <cell r="S28">
            <v>10511.641068061412</v>
          </cell>
        </row>
        <row r="29">
          <cell r="A29">
            <v>20051</v>
          </cell>
          <cell r="B29">
            <v>1363.4697850984003</v>
          </cell>
          <cell r="C29">
            <v>7970.0587511513095</v>
          </cell>
          <cell r="D29">
            <v>2069.5760329248642</v>
          </cell>
          <cell r="E29">
            <v>3196.3126532410738</v>
          </cell>
          <cell r="F29">
            <v>5253.691146593731</v>
          </cell>
          <cell r="G29">
            <v>1311.0037633308973</v>
          </cell>
          <cell r="H29">
            <v>1730.222183511496</v>
          </cell>
          <cell r="I29">
            <v>9772.3524103372765</v>
          </cell>
          <cell r="J29">
            <v>2314.7823244410934</v>
          </cell>
          <cell r="K29">
            <v>5401.8839270208327</v>
          </cell>
          <cell r="L29">
            <v>617.94458282379469</v>
          </cell>
          <cell r="M29">
            <v>11851.281579345461</v>
          </cell>
          <cell r="N29">
            <v>38712.681067672216</v>
          </cell>
          <cell r="O29" t="str">
            <v>n.a.</v>
          </cell>
          <cell r="P29">
            <v>33218.693691636523</v>
          </cell>
          <cell r="Q29">
            <v>6207.5773851038548</v>
          </cell>
          <cell r="R29">
            <v>4039.2288975307279</v>
          </cell>
          <cell r="S29">
            <v>9436.3111519233353</v>
          </cell>
        </row>
        <row r="30">
          <cell r="A30">
            <v>20052</v>
          </cell>
          <cell r="B30">
            <v>1438.795285101626</v>
          </cell>
          <cell r="C30">
            <v>8093.9246804824179</v>
          </cell>
          <cell r="D30">
            <v>2118.1981863206756</v>
          </cell>
          <cell r="E30">
            <v>3267.2251528500365</v>
          </cell>
          <cell r="F30">
            <v>4979.7241435600463</v>
          </cell>
          <cell r="G30">
            <v>1231.9654850073714</v>
          </cell>
          <cell r="H30">
            <v>1787.5382177243191</v>
          </cell>
          <cell r="I30">
            <v>9952.0462784332158</v>
          </cell>
          <cell r="J30">
            <v>2374.3010475687815</v>
          </cell>
          <cell r="K30">
            <v>5597.1372031199526</v>
          </cell>
          <cell r="L30">
            <v>609.8267827916834</v>
          </cell>
          <cell r="M30">
            <v>10634.828233082522</v>
          </cell>
          <cell r="N30">
            <v>39737.913213926236</v>
          </cell>
          <cell r="O30" t="str">
            <v>n.a.</v>
          </cell>
          <cell r="P30">
            <v>31990.765086683943</v>
          </cell>
          <cell r="Q30">
            <v>6366.4676030830224</v>
          </cell>
          <cell r="R30">
            <v>4532.7846798881883</v>
          </cell>
          <cell r="S30">
            <v>9486.2588519754281</v>
          </cell>
        </row>
        <row r="31">
          <cell r="A31">
            <v>20053</v>
          </cell>
          <cell r="B31">
            <v>1510.4840998688981</v>
          </cell>
          <cell r="C31">
            <v>8278.7756238340226</v>
          </cell>
          <cell r="D31">
            <v>2227.822486082162</v>
          </cell>
          <cell r="E31">
            <v>3147.5538169670444</v>
          </cell>
          <cell r="F31">
            <v>4962.9828886201649</v>
          </cell>
          <cell r="G31">
            <v>1294.7823792830125</v>
          </cell>
          <cell r="H31">
            <v>1795.0715985480729</v>
          </cell>
          <cell r="I31">
            <v>10006.556540080248</v>
          </cell>
          <cell r="J31">
            <v>2210.2974404546321</v>
          </cell>
          <cell r="K31">
            <v>5687.6494941187802</v>
          </cell>
          <cell r="L31">
            <v>583.60421909381125</v>
          </cell>
          <cell r="M31">
            <v>10721.456523759141</v>
          </cell>
          <cell r="N31">
            <v>40915.64516665267</v>
          </cell>
          <cell r="O31" t="str">
            <v>n.a.</v>
          </cell>
          <cell r="P31">
            <v>32222.440074640679</v>
          </cell>
          <cell r="Q31">
            <v>6264.5367462772092</v>
          </cell>
          <cell r="R31">
            <v>4403.8316392959705</v>
          </cell>
          <cell r="S31">
            <v>10097.78504749145</v>
          </cell>
        </row>
        <row r="32">
          <cell r="A32">
            <v>20054</v>
          </cell>
          <cell r="B32">
            <v>1573.9188299310754</v>
          </cell>
          <cell r="C32">
            <v>8451.5879445322535</v>
          </cell>
          <cell r="D32">
            <v>2282.6082946722991</v>
          </cell>
          <cell r="E32">
            <v>3281.192376941844</v>
          </cell>
          <cell r="F32">
            <v>5176.4798212260584</v>
          </cell>
          <cell r="G32">
            <v>1380.4273723787189</v>
          </cell>
          <cell r="H32">
            <v>1787.5390002161109</v>
          </cell>
          <cell r="I32">
            <v>9807.5887711492614</v>
          </cell>
          <cell r="J32">
            <v>2461.5941875354924</v>
          </cell>
          <cell r="K32">
            <v>5846.1093757404342</v>
          </cell>
          <cell r="L32">
            <v>752.87141529071039</v>
          </cell>
          <cell r="M32">
            <v>11105.59866381288</v>
          </cell>
          <cell r="N32">
            <v>42367.127551748876</v>
          </cell>
          <cell r="O32" t="str">
            <v>n.a.</v>
          </cell>
          <cell r="P32">
            <v>33423.258147038869</v>
          </cell>
          <cell r="Q32">
            <v>6559.6372655359164</v>
          </cell>
          <cell r="R32">
            <v>4437.2027832851109</v>
          </cell>
          <cell r="S32">
            <v>10833.59694860978</v>
          </cell>
        </row>
        <row r="33">
          <cell r="A33">
            <v>20061</v>
          </cell>
          <cell r="B33">
            <v>1673.4612469785593</v>
          </cell>
          <cell r="C33">
            <v>9040.7633365496422</v>
          </cell>
          <cell r="D33">
            <v>2385.356763490553</v>
          </cell>
          <cell r="E33">
            <v>3213.293143722477</v>
          </cell>
          <cell r="F33">
            <v>4751.3639065038551</v>
          </cell>
          <cell r="G33">
            <v>1549.9972402693988</v>
          </cell>
          <cell r="H33">
            <v>1739.8504248191025</v>
          </cell>
          <cell r="I33">
            <v>9928.5209856331458</v>
          </cell>
          <cell r="J33">
            <v>2600.8539206862938</v>
          </cell>
          <cell r="K33">
            <v>5775.9398731773581</v>
          </cell>
          <cell r="L33">
            <v>649.81443355393878</v>
          </cell>
          <cell r="M33">
            <v>11999.526799662566</v>
          </cell>
          <cell r="N33">
            <v>44066.91991984078</v>
          </cell>
          <cell r="O33" t="str">
            <v>n.a.</v>
          </cell>
          <cell r="P33">
            <v>34381.353660980007</v>
          </cell>
          <cell r="Q33">
            <v>6800.525921138651</v>
          </cell>
          <cell r="R33">
            <v>4705.5087595062041</v>
          </cell>
          <cell r="S33">
            <v>11498.574770578285</v>
          </cell>
        </row>
        <row r="34">
          <cell r="A34">
            <v>20062</v>
          </cell>
          <cell r="B34">
            <v>1805.4603851404136</v>
          </cell>
          <cell r="C34">
            <v>9386.3490597928085</v>
          </cell>
          <cell r="D34">
            <v>2766.8719040905621</v>
          </cell>
          <cell r="E34">
            <v>3208.9305465087027</v>
          </cell>
          <cell r="F34">
            <v>4883.5508826513997</v>
          </cell>
          <cell r="G34">
            <v>1570.5479387821877</v>
          </cell>
          <cell r="H34">
            <v>1840.6354899949085</v>
          </cell>
          <cell r="I34">
            <v>10225.98264349865</v>
          </cell>
          <cell r="J34">
            <v>2779.9872882070813</v>
          </cell>
          <cell r="K34">
            <v>6016.4545052033518</v>
          </cell>
          <cell r="L34">
            <v>789.72888369366206</v>
          </cell>
          <cell r="M34">
            <v>11853.954877451552</v>
          </cell>
          <cell r="N34">
            <v>46208.342389940328</v>
          </cell>
          <cell r="O34" t="str">
            <v>n.a.</v>
          </cell>
          <cell r="P34">
            <v>35149.060588130997</v>
          </cell>
          <cell r="Q34">
            <v>7191.3481005404119</v>
          </cell>
          <cell r="R34">
            <v>5747.2526520913916</v>
          </cell>
          <cell r="S34">
            <v>11826.701158544738</v>
          </cell>
        </row>
        <row r="35">
          <cell r="A35">
            <v>20063</v>
          </cell>
          <cell r="B35">
            <v>1910.1221663508029</v>
          </cell>
          <cell r="C35">
            <v>9630.0834550749096</v>
          </cell>
          <cell r="D35">
            <v>2649.8874205187954</v>
          </cell>
          <cell r="E35">
            <v>3268.1359968357829</v>
          </cell>
          <cell r="F35">
            <v>5015.6786331872599</v>
          </cell>
          <cell r="G35">
            <v>1583.0842884061258</v>
          </cell>
          <cell r="H35">
            <v>1913.0915609593803</v>
          </cell>
          <cell r="I35">
            <v>9479.104635852982</v>
          </cell>
          <cell r="J35">
            <v>2824.8266897818989</v>
          </cell>
          <cell r="K35">
            <v>5936.8068906573644</v>
          </cell>
          <cell r="L35">
            <v>846.82616274275597</v>
          </cell>
          <cell r="M35">
            <v>12448.575785503106</v>
          </cell>
          <cell r="N35">
            <v>46557.134980051909</v>
          </cell>
          <cell r="O35" t="str">
            <v>n.a.</v>
          </cell>
          <cell r="P35">
            <v>36150.286881130225</v>
          </cell>
          <cell r="Q35">
            <v>7140.5672822892902</v>
          </cell>
          <cell r="R35">
            <v>5034.9651456694301</v>
          </cell>
          <cell r="S35">
            <v>12124.928198164895</v>
          </cell>
        </row>
        <row r="36">
          <cell r="A36">
            <v>20064</v>
          </cell>
          <cell r="B36">
            <v>2050.1840545302243</v>
          </cell>
          <cell r="C36">
            <v>9795.7642465826393</v>
          </cell>
          <cell r="D36">
            <v>2775.4800789000892</v>
          </cell>
          <cell r="E36">
            <v>3353.5093189330382</v>
          </cell>
          <cell r="F36">
            <v>5300.4806976574828</v>
          </cell>
          <cell r="G36">
            <v>1842.3107335422876</v>
          </cell>
          <cell r="H36">
            <v>1971.4134122266075</v>
          </cell>
          <cell r="I36">
            <v>9574.213845015227</v>
          </cell>
          <cell r="J36">
            <v>2870.1112883247247</v>
          </cell>
          <cell r="K36">
            <v>6072.5381129619282</v>
          </cell>
          <cell r="L36">
            <v>923.09354840964352</v>
          </cell>
          <cell r="M36">
            <v>13392.443807382773</v>
          </cell>
          <cell r="N36">
            <v>50040.227470166938</v>
          </cell>
          <cell r="O36" t="str">
            <v>n.a.</v>
          </cell>
          <cell r="P36">
            <v>38690.765909758775</v>
          </cell>
          <cell r="Q36">
            <v>7225.9564370316493</v>
          </cell>
          <cell r="R36">
            <v>5540.5029717329689</v>
          </cell>
          <cell r="S36">
            <v>13843.809882712081</v>
          </cell>
        </row>
        <row r="37">
          <cell r="A37">
            <v>20071</v>
          </cell>
          <cell r="B37">
            <v>2213.5822484895061</v>
          </cell>
          <cell r="C37">
            <v>9733.0261325966658</v>
          </cell>
          <cell r="D37">
            <v>2898.3058175594547</v>
          </cell>
          <cell r="E37">
            <v>3619.0064441089075</v>
          </cell>
          <cell r="F37">
            <v>6011.9153828310536</v>
          </cell>
          <cell r="G37">
            <v>1920.8360798575375</v>
          </cell>
          <cell r="H37">
            <v>2194.3104138828116</v>
          </cell>
          <cell r="I37">
            <v>9276.5770923283799</v>
          </cell>
          <cell r="J37">
            <v>2936.703324694387</v>
          </cell>
          <cell r="K37">
            <v>6065.755946321975</v>
          </cell>
          <cell r="L37">
            <v>1070.8795835172175</v>
          </cell>
          <cell r="M37">
            <v>13802.948906106329</v>
          </cell>
          <cell r="N37">
            <v>53155.638039633915</v>
          </cell>
          <cell r="O37" t="str">
            <v>n.a.</v>
          </cell>
          <cell r="P37">
            <v>41794.303357396333</v>
          </cell>
          <cell r="Q37">
            <v>7417.5051769385072</v>
          </cell>
          <cell r="R37">
            <v>5578.6799332517976</v>
          </cell>
          <cell r="S37">
            <v>14092.729101511406</v>
          </cell>
        </row>
        <row r="38">
          <cell r="A38">
            <v>20072</v>
          </cell>
          <cell r="B38">
            <v>2298.0742281978705</v>
          </cell>
          <cell r="C38">
            <v>10186.397163346857</v>
          </cell>
          <cell r="D38">
            <v>3153.3124283577931</v>
          </cell>
          <cell r="E38">
            <v>3741.9879591531881</v>
          </cell>
          <cell r="F38">
            <v>5877.0565048558474</v>
          </cell>
          <cell r="G38">
            <v>2191.9064028486828</v>
          </cell>
          <cell r="H38">
            <v>2406.7292693721033</v>
          </cell>
          <cell r="I38">
            <v>9144.7599584921045</v>
          </cell>
          <cell r="J38">
            <v>3038.686993832483</v>
          </cell>
          <cell r="K38">
            <v>6080.8575414667339</v>
          </cell>
          <cell r="L38">
            <v>1171.39016013542</v>
          </cell>
          <cell r="M38">
            <v>14636.920607503022</v>
          </cell>
          <cell r="N38">
            <v>54794.245401896682</v>
          </cell>
          <cell r="O38" t="str">
            <v>n.a.</v>
          </cell>
          <cell r="P38">
            <v>43628.813426039575</v>
          </cell>
          <cell r="Q38">
            <v>7875.9513037637171</v>
          </cell>
          <cell r="R38">
            <v>5585.4939308759795</v>
          </cell>
          <cell r="S38">
            <v>15659.352096875526</v>
          </cell>
        </row>
        <row r="39">
          <cell r="A39">
            <v>20073</v>
          </cell>
          <cell r="B39">
            <v>2660.5858111362354</v>
          </cell>
          <cell r="C39">
            <v>11303.667369554634</v>
          </cell>
          <cell r="D39">
            <v>3414.8785000525327</v>
          </cell>
          <cell r="E39">
            <v>3658.3438882152136</v>
          </cell>
          <cell r="F39">
            <v>6161.0790451259754</v>
          </cell>
          <cell r="G39">
            <v>2169.6223215900859</v>
          </cell>
          <cell r="H39">
            <v>2115.2780180993996</v>
          </cell>
          <cell r="I39">
            <v>9586.4830945863559</v>
          </cell>
          <cell r="J39">
            <v>3222.2473841536062</v>
          </cell>
          <cell r="K39">
            <v>6348.280893079419</v>
          </cell>
          <cell r="L39">
            <v>1197.9696049797701</v>
          </cell>
          <cell r="M39">
            <v>15404.601640412875</v>
          </cell>
          <cell r="N39">
            <v>57145.729549805008</v>
          </cell>
          <cell r="O39" t="str">
            <v>n.a.</v>
          </cell>
          <cell r="P39">
            <v>44694.507481902685</v>
          </cell>
          <cell r="Q39">
            <v>8166.7478907496952</v>
          </cell>
          <cell r="R39">
            <v>5693.9119875846909</v>
          </cell>
          <cell r="S39">
            <v>16580.660914307686</v>
          </cell>
        </row>
        <row r="40">
          <cell r="A40">
            <v>20074</v>
          </cell>
          <cell r="B40">
            <v>2885.9640321763873</v>
          </cell>
          <cell r="C40">
            <v>11439.442524501837</v>
          </cell>
          <cell r="D40">
            <v>3669.2875750302205</v>
          </cell>
          <cell r="E40">
            <v>4078.3536775226908</v>
          </cell>
          <cell r="F40">
            <v>6400.6871491871216</v>
          </cell>
          <cell r="G40">
            <v>2370.6517517036932</v>
          </cell>
          <cell r="H40">
            <v>2444.0087626456848</v>
          </cell>
          <cell r="I40">
            <v>9940.2403635931587</v>
          </cell>
          <cell r="J40">
            <v>3287.6638623195254</v>
          </cell>
          <cell r="K40">
            <v>6483.4323811318718</v>
          </cell>
          <cell r="L40">
            <v>1048.9655263675918</v>
          </cell>
          <cell r="M40">
            <v>15340.616365977776</v>
          </cell>
          <cell r="N40">
            <v>60996.313748664383</v>
          </cell>
          <cell r="O40" t="str">
            <v>n.a.</v>
          </cell>
          <cell r="P40">
            <v>46101.251414661412</v>
          </cell>
          <cell r="Q40">
            <v>8271.1341955480821</v>
          </cell>
          <cell r="R40">
            <v>5914.1688502875277</v>
          </cell>
          <cell r="S40">
            <v>17172.851737305373</v>
          </cell>
        </row>
        <row r="41">
          <cell r="A41">
            <v>20081</v>
          </cell>
          <cell r="B41">
            <v>3151.2316272214889</v>
          </cell>
          <cell r="C41">
            <v>11842.203419212243</v>
          </cell>
          <cell r="D41">
            <v>3647.9807681161992</v>
          </cell>
          <cell r="E41">
            <v>4175.0466318207718</v>
          </cell>
          <cell r="F41">
            <v>6663.1938686454005</v>
          </cell>
          <cell r="G41">
            <v>2374.3459732078195</v>
          </cell>
          <cell r="H41">
            <v>2305.515189139528</v>
          </cell>
          <cell r="I41">
            <v>9696.9435128658915</v>
          </cell>
          <cell r="J41">
            <v>3304.044483951383</v>
          </cell>
          <cell r="K41">
            <v>6606.1740266497827</v>
          </cell>
          <cell r="L41">
            <v>1056.283170698232</v>
          </cell>
          <cell r="M41">
            <v>15106.799052780721</v>
          </cell>
          <cell r="N41">
            <v>60879.298379185842</v>
          </cell>
          <cell r="O41" t="str">
            <v>n.a.</v>
          </cell>
          <cell r="P41">
            <v>47258.960404485668</v>
          </cell>
          <cell r="Q41">
            <v>7969.4307655069897</v>
          </cell>
          <cell r="R41">
            <v>6059.4900193881194</v>
          </cell>
          <cell r="S41">
            <v>17655.298400021929</v>
          </cell>
        </row>
        <row r="42">
          <cell r="A42">
            <v>20082</v>
          </cell>
          <cell r="B42">
            <v>3184.8311708655351</v>
          </cell>
          <cell r="C42">
            <v>11817.542676376586</v>
          </cell>
          <cell r="D42">
            <v>4140.4071885049925</v>
          </cell>
          <cell r="E42">
            <v>4418.2073650734555</v>
          </cell>
          <cell r="F42">
            <v>7087.3163742363959</v>
          </cell>
          <cell r="G42">
            <v>2657.2030749720589</v>
          </cell>
          <cell r="H42">
            <v>2470.7475788082024</v>
          </cell>
          <cell r="I42">
            <v>10396.798847356054</v>
          </cell>
          <cell r="J42">
            <v>3513.1993967412172</v>
          </cell>
          <cell r="K42">
            <v>6563.9351142781952</v>
          </cell>
          <cell r="L42">
            <v>1136.5051631205592</v>
          </cell>
          <cell r="M42">
            <v>15627.731334538461</v>
          </cell>
          <cell r="N42">
            <v>63778.489224754419</v>
          </cell>
          <cell r="O42" t="str">
            <v>n.a.</v>
          </cell>
          <cell r="P42">
            <v>50043.394959091507</v>
          </cell>
          <cell r="Q42">
            <v>8295.5579275658911</v>
          </cell>
          <cell r="R42">
            <v>6703.4802360519352</v>
          </cell>
          <cell r="S42">
            <v>17355.845481822424</v>
          </cell>
        </row>
        <row r="43">
          <cell r="A43">
            <v>20083</v>
          </cell>
          <cell r="B43">
            <v>3309.7995944711697</v>
          </cell>
          <cell r="C43">
            <v>11613.863829968395</v>
          </cell>
          <cell r="D43">
            <v>3906.5149373102518</v>
          </cell>
          <cell r="E43">
            <v>4646.1632012942737</v>
          </cell>
          <cell r="F43">
            <v>6921.0999969837458</v>
          </cell>
          <cell r="G43">
            <v>2485.3167336937227</v>
          </cell>
          <cell r="H43">
            <v>2472.7944612470928</v>
          </cell>
          <cell r="I43">
            <v>9872.9267932578623</v>
          </cell>
          <cell r="J43">
            <v>3478.205692641397</v>
          </cell>
          <cell r="K43">
            <v>6565.9515119929192</v>
          </cell>
          <cell r="L43">
            <v>1294.4902102355622</v>
          </cell>
          <cell r="M43">
            <v>15474.540272188133</v>
          </cell>
          <cell r="N43">
            <v>63411.950659875634</v>
          </cell>
          <cell r="O43" t="str">
            <v>n.a.</v>
          </cell>
          <cell r="P43">
            <v>50033.581840704377</v>
          </cell>
          <cell r="Q43">
            <v>8440.1237148339787</v>
          </cell>
          <cell r="R43">
            <v>6917.1291673848</v>
          </cell>
          <cell r="S43">
            <v>17426.310064346697</v>
          </cell>
        </row>
        <row r="44">
          <cell r="A44">
            <v>20084</v>
          </cell>
          <cell r="B44">
            <v>3142.1988074418068</v>
          </cell>
          <cell r="C44">
            <v>10101.328225442778</v>
          </cell>
          <cell r="D44">
            <v>4150.5151790685559</v>
          </cell>
          <cell r="E44">
            <v>3992.1741868114982</v>
          </cell>
          <cell r="F44">
            <v>6816.822104134455</v>
          </cell>
          <cell r="G44">
            <v>2526.4392741263982</v>
          </cell>
          <cell r="H44">
            <v>2305.2749078051756</v>
          </cell>
          <cell r="I44">
            <v>9784.8271565201958</v>
          </cell>
          <cell r="J44">
            <v>3367.5579046660018</v>
          </cell>
          <cell r="K44">
            <v>6495.4612600791024</v>
          </cell>
          <cell r="L44">
            <v>1532.0694319456466</v>
          </cell>
          <cell r="M44">
            <v>13774.14123049268</v>
          </cell>
          <cell r="N44">
            <v>61773.054916184097</v>
          </cell>
          <cell r="O44" t="str">
            <v>n.a.</v>
          </cell>
          <cell r="P44">
            <v>46897.581405718454</v>
          </cell>
          <cell r="Q44">
            <v>7998.3992180931464</v>
          </cell>
          <cell r="R44">
            <v>6984.0457521751414</v>
          </cell>
          <cell r="S44">
            <v>17295.24737380895</v>
          </cell>
        </row>
        <row r="45">
          <cell r="A45">
            <v>20091</v>
          </cell>
          <cell r="B45">
            <v>3024.9442350296963</v>
          </cell>
          <cell r="C45">
            <v>10206.002141158082</v>
          </cell>
          <cell r="D45">
            <v>4153.1896736607487</v>
          </cell>
          <cell r="E45">
            <v>4031.6494060108244</v>
          </cell>
          <cell r="F45">
            <v>5918.7163574220758</v>
          </cell>
          <cell r="G45">
            <v>2477.1605196833698</v>
          </cell>
          <cell r="H45">
            <v>2147.9983886661826</v>
          </cell>
          <cell r="I45">
            <v>9832.2289864124959</v>
          </cell>
          <cell r="J45">
            <v>3217.2693699213</v>
          </cell>
          <cell r="K45">
            <v>6054.2689958636865</v>
          </cell>
          <cell r="L45">
            <v>1550.6620485192184</v>
          </cell>
          <cell r="M45">
            <v>12193.538000725388</v>
          </cell>
          <cell r="N45">
            <v>60457.85495255742</v>
          </cell>
          <cell r="O45" t="str">
            <v>n.a.</v>
          </cell>
          <cell r="P45">
            <v>42691.413806913777</v>
          </cell>
          <cell r="Q45">
            <v>8174.6821094080678</v>
          </cell>
          <cell r="R45">
            <v>6528.6018326780859</v>
          </cell>
          <cell r="S45">
            <v>17210.357356921511</v>
          </cell>
        </row>
        <row r="46">
          <cell r="A46">
            <v>20092</v>
          </cell>
          <cell r="B46">
            <v>3241.3235014921493</v>
          </cell>
          <cell r="C46">
            <v>10229.894990907358</v>
          </cell>
          <cell r="D46">
            <v>4131.4315415669862</v>
          </cell>
          <cell r="E46">
            <v>4560.9490539636909</v>
          </cell>
          <cell r="F46">
            <v>6170.9715449442456</v>
          </cell>
          <cell r="G46">
            <v>2416.2248393382356</v>
          </cell>
          <cell r="H46">
            <v>2103.6581171997873</v>
          </cell>
          <cell r="I46">
            <v>9019.6810995905635</v>
          </cell>
          <cell r="J46">
            <v>3260.7114523832283</v>
          </cell>
          <cell r="K46">
            <v>5323.6242486811443</v>
          </cell>
          <cell r="L46">
            <v>1476.5109143378854</v>
          </cell>
          <cell r="M46">
            <v>12846.344238329344</v>
          </cell>
          <cell r="N46">
            <v>60573.197099900361</v>
          </cell>
          <cell r="O46" t="str">
            <v>n.a.</v>
          </cell>
          <cell r="P46">
            <v>45019.346126177938</v>
          </cell>
          <cell r="Q46">
            <v>7666.1506418865083</v>
          </cell>
          <cell r="R46">
            <v>6634.1973903652288</v>
          </cell>
          <cell r="S46">
            <v>17139.156208161548</v>
          </cell>
        </row>
        <row r="47">
          <cell r="A47">
            <v>20093</v>
          </cell>
          <cell r="B47">
            <v>3379.7279332257117</v>
          </cell>
          <cell r="C47">
            <v>11193.775828866768</v>
          </cell>
          <cell r="D47">
            <v>4244.7423910594762</v>
          </cell>
          <cell r="E47">
            <v>3700.4520799947336</v>
          </cell>
          <cell r="F47">
            <v>6233.4761122530999</v>
          </cell>
          <cell r="G47">
            <v>2610.3138586516734</v>
          </cell>
          <cell r="H47">
            <v>2123.1794541379427</v>
          </cell>
          <cell r="I47">
            <v>9150.1634765583021</v>
          </cell>
          <cell r="J47">
            <v>3229.6386080758903</v>
          </cell>
          <cell r="K47">
            <v>5677.3978887609783</v>
          </cell>
          <cell r="L47">
            <v>1553.7273565749028</v>
          </cell>
          <cell r="M47">
            <v>12700.94888235078</v>
          </cell>
          <cell r="N47">
            <v>63006.597204574158</v>
          </cell>
          <cell r="O47" t="str">
            <v>n.a.</v>
          </cell>
          <cell r="P47">
            <v>42658.353545725549</v>
          </cell>
          <cell r="Q47">
            <v>8053.3223446298307</v>
          </cell>
          <cell r="R47">
            <v>7023.5806888344823</v>
          </cell>
          <cell r="S47">
            <v>17620.612145346662</v>
          </cell>
        </row>
        <row r="48">
          <cell r="A48">
            <v>20094</v>
          </cell>
          <cell r="B48">
            <v>3926.4785592524436</v>
          </cell>
          <cell r="C48">
            <v>11832.842579067797</v>
          </cell>
          <cell r="D48">
            <v>4531.5692147127884</v>
          </cell>
          <cell r="E48">
            <v>4075.6484430307519</v>
          </cell>
          <cell r="F48">
            <v>6252.4330263805805</v>
          </cell>
          <cell r="G48">
            <v>2473.3736663267223</v>
          </cell>
          <cell r="H48">
            <v>2138.4027689960867</v>
          </cell>
          <cell r="I48">
            <v>10039.54047243863</v>
          </cell>
          <cell r="J48">
            <v>3524.802912619582</v>
          </cell>
          <cell r="K48">
            <v>5885.1123046941875</v>
          </cell>
          <cell r="L48">
            <v>1595.0687535679933</v>
          </cell>
          <cell r="M48">
            <v>12864.929988594491</v>
          </cell>
          <cell r="N48">
            <v>64157.310072968037</v>
          </cell>
          <cell r="O48" t="str">
            <v>n.a.</v>
          </cell>
          <cell r="P48">
            <v>44747.075001182755</v>
          </cell>
          <cell r="Q48">
            <v>9515.2972480755907</v>
          </cell>
          <cell r="R48">
            <v>6513.052784122201</v>
          </cell>
          <cell r="S48">
            <v>18447.229339570276</v>
          </cell>
        </row>
        <row r="49">
          <cell r="A49">
            <v>20101</v>
          </cell>
          <cell r="B49">
            <v>4240.2965192599877</v>
          </cell>
          <cell r="C49">
            <v>12546.262211619349</v>
          </cell>
          <cell r="D49">
            <v>5048.6566074321963</v>
          </cell>
          <cell r="E49">
            <v>3925.7100309650123</v>
          </cell>
          <cell r="F49">
            <v>6112.2512199223338</v>
          </cell>
          <cell r="G49">
            <v>2474.6852551795932</v>
          </cell>
          <cell r="H49">
            <v>2076.0510566805365</v>
          </cell>
          <cell r="I49">
            <v>10346.575104617485</v>
          </cell>
          <cell r="J49">
            <v>3725.7702962530293</v>
          </cell>
          <cell r="K49">
            <v>5982.1955169364783</v>
          </cell>
          <cell r="L49">
            <v>1387.8530836772068</v>
          </cell>
          <cell r="M49">
            <v>13039.693974676973</v>
          </cell>
          <cell r="N49">
            <v>63748.008891917452</v>
          </cell>
          <cell r="O49" t="str">
            <v>n.a.</v>
          </cell>
          <cell r="P49">
            <v>43298.551571856769</v>
          </cell>
          <cell r="Q49">
            <v>9763.8978906209759</v>
          </cell>
          <cell r="R49">
            <v>6187.2385335342815</v>
          </cell>
          <cell r="S49">
            <v>19237.357420228458</v>
          </cell>
        </row>
        <row r="50">
          <cell r="A50">
            <v>20102</v>
          </cell>
          <cell r="B50">
            <v>4498.3530994045632</v>
          </cell>
          <cell r="C50">
            <v>13192.707179482422</v>
          </cell>
          <cell r="D50">
            <v>5454.3313082435006</v>
          </cell>
          <cell r="E50">
            <v>3922.0783646816881</v>
          </cell>
          <cell r="F50">
            <v>6063.9146738720656</v>
          </cell>
          <cell r="G50">
            <v>2511.8774141435147</v>
          </cell>
          <cell r="H50">
            <v>1959.6967835126472</v>
          </cell>
          <cell r="I50">
            <v>10890.448886509706</v>
          </cell>
          <cell r="J50">
            <v>3753.2305794107274</v>
          </cell>
          <cell r="K50">
            <v>6112.0015801532809</v>
          </cell>
          <cell r="L50">
            <v>1442.3671271875883</v>
          </cell>
          <cell r="M50">
            <v>12800.278334541019</v>
          </cell>
          <cell r="N50">
            <v>64905.05040859968</v>
          </cell>
          <cell r="O50" t="str">
            <v>n.a.</v>
          </cell>
          <cell r="P50">
            <v>43214.760843939788</v>
          </cell>
          <cell r="Q50">
            <v>9910.2878684203915</v>
          </cell>
          <cell r="R50">
            <v>6097.4567199702915</v>
          </cell>
          <cell r="S50">
            <v>20423.854764717657</v>
          </cell>
        </row>
        <row r="51">
          <cell r="A51">
            <v>20103</v>
          </cell>
          <cell r="B51">
            <v>4638.6001008935145</v>
          </cell>
          <cell r="C51">
            <v>13411.591499222768</v>
          </cell>
          <cell r="D51">
            <v>5875.2394684817637</v>
          </cell>
          <cell r="E51">
            <v>4356.5874372770695</v>
          </cell>
          <cell r="F51">
            <v>6477.0713310370193</v>
          </cell>
          <cell r="G51">
            <v>2658.4090874214207</v>
          </cell>
          <cell r="H51">
            <v>2116.6212264791093</v>
          </cell>
          <cell r="I51">
            <v>11208.294698192653</v>
          </cell>
          <cell r="J51">
            <v>3928.5301552038859</v>
          </cell>
          <cell r="K51">
            <v>6194.006627829327</v>
          </cell>
          <cell r="L51">
            <v>1548.631682017131</v>
          </cell>
          <cell r="M51">
            <v>13682.485577799645</v>
          </cell>
          <cell r="N51">
            <v>67509.134707177072</v>
          </cell>
          <cell r="O51" t="str">
            <v>n.a.</v>
          </cell>
          <cell r="P51">
            <v>45621.228489815323</v>
          </cell>
          <cell r="Q51">
            <v>10467.398967396524</v>
          </cell>
          <cell r="R51">
            <v>6059.5504271088757</v>
          </cell>
          <cell r="S51">
            <v>20570.646796786852</v>
          </cell>
        </row>
        <row r="52">
          <cell r="A52">
            <v>20104</v>
          </cell>
          <cell r="B52">
            <v>5027.8081154419333</v>
          </cell>
          <cell r="C52">
            <v>13975.888659675469</v>
          </cell>
          <cell r="D52">
            <v>6121.7943148425366</v>
          </cell>
          <cell r="E52">
            <v>4556.3382180762301</v>
          </cell>
          <cell r="F52">
            <v>6242.5817931685833</v>
          </cell>
          <cell r="G52">
            <v>2676.6362462554725</v>
          </cell>
          <cell r="H52">
            <v>2299.403478327707</v>
          </cell>
          <cell r="I52">
            <v>10814.016680680157</v>
          </cell>
          <cell r="J52">
            <v>4043.9437011323585</v>
          </cell>
          <cell r="K52">
            <v>6325.487383080912</v>
          </cell>
          <cell r="L52">
            <v>1504.0341071180749</v>
          </cell>
          <cell r="M52">
            <v>14045.122072982362</v>
          </cell>
          <cell r="N52">
            <v>69934.239382305808</v>
          </cell>
          <cell r="O52" t="str">
            <v>n.a.</v>
          </cell>
          <cell r="P52">
            <v>47102.627884388115</v>
          </cell>
          <cell r="Q52">
            <v>11206.727308562111</v>
          </cell>
          <cell r="R52">
            <v>6242.3106903865555</v>
          </cell>
          <cell r="S52">
            <v>21447.118928267031</v>
          </cell>
        </row>
        <row r="53">
          <cell r="A53">
            <v>20111</v>
          </cell>
          <cell r="B53">
            <v>5372.5123120883509</v>
          </cell>
          <cell r="C53">
            <v>14224.128671418663</v>
          </cell>
          <cell r="D53">
            <v>6408.9216737609668</v>
          </cell>
          <cell r="E53">
            <v>4714.8118185675075</v>
          </cell>
          <cell r="F53">
            <v>6675.1902837050002</v>
          </cell>
          <cell r="G53">
            <v>2948.9862055103745</v>
          </cell>
          <cell r="H53">
            <v>2303.6918233196411</v>
          </cell>
          <cell r="I53">
            <v>10977.950588851425</v>
          </cell>
          <cell r="J53">
            <v>4133.7801123747731</v>
          </cell>
          <cell r="K53">
            <v>6454.2466045443407</v>
          </cell>
          <cell r="L53">
            <v>1586.1131809277965</v>
          </cell>
          <cell r="M53">
            <v>14225.437071804095</v>
          </cell>
          <cell r="N53">
            <v>72597.227240897933</v>
          </cell>
          <cell r="O53" t="str">
            <v>n.a.</v>
          </cell>
          <cell r="P53">
            <v>49048.138391461282</v>
          </cell>
          <cell r="Q53">
            <v>10978.417673531865</v>
          </cell>
          <cell r="R53">
            <v>6635.466987504079</v>
          </cell>
          <cell r="S53">
            <v>21663.772651734413</v>
          </cell>
        </row>
        <row r="54">
          <cell r="A54">
            <v>20112</v>
          </cell>
          <cell r="B54">
            <v>5807.3163877696443</v>
          </cell>
          <cell r="C54">
            <v>14803.968867106991</v>
          </cell>
          <cell r="D54">
            <v>7020.2821896043097</v>
          </cell>
          <cell r="E54">
            <v>4618.2722423242476</v>
          </cell>
          <cell r="F54">
            <v>6897.213848856275</v>
          </cell>
          <cell r="G54">
            <v>2905.5394510513565</v>
          </cell>
          <cell r="H54">
            <v>2385.8220678079792</v>
          </cell>
          <cell r="I54">
            <v>10721.93964312537</v>
          </cell>
          <cell r="J54">
            <v>4079.0346277053341</v>
          </cell>
          <cell r="K54">
            <v>6600.4258418795753</v>
          </cell>
          <cell r="L54">
            <v>1643.8163855112375</v>
          </cell>
          <cell r="M54">
            <v>14315.358199847244</v>
          </cell>
          <cell r="N54">
            <v>75868.206910113353</v>
          </cell>
          <cell r="O54" t="str">
            <v>n.a.</v>
          </cell>
          <cell r="P54">
            <v>50378.775229068837</v>
          </cell>
          <cell r="Q54">
            <v>11065.620552861514</v>
          </cell>
          <cell r="R54">
            <v>6685.5197789270751</v>
          </cell>
          <cell r="S54">
            <v>23468.353821654815</v>
          </cell>
        </row>
        <row r="55">
          <cell r="A55">
            <v>20113</v>
          </cell>
          <cell r="B55">
            <v>6029.9426993491033</v>
          </cell>
          <cell r="C55">
            <v>14697.964124051585</v>
          </cell>
          <cell r="D55">
            <v>7416.9634282615316</v>
          </cell>
          <cell r="E55">
            <v>4757.3414388903539</v>
          </cell>
          <cell r="F55">
            <v>6780.1843755747295</v>
          </cell>
          <cell r="G55">
            <v>2950.289383554235</v>
          </cell>
          <cell r="H55">
            <v>2337.7091308249574</v>
          </cell>
          <cell r="I55">
            <v>11124.352205657027</v>
          </cell>
          <cell r="J55">
            <v>4221.6978503990949</v>
          </cell>
          <cell r="K55">
            <v>6865.6017828320955</v>
          </cell>
          <cell r="L55">
            <v>1548.3123056098568</v>
          </cell>
          <cell r="M55">
            <v>14593.734941284374</v>
          </cell>
          <cell r="N55">
            <v>77744.585701351825</v>
          </cell>
          <cell r="O55" t="str">
            <v>n.a.</v>
          </cell>
          <cell r="P55">
            <v>50838.65176200452</v>
          </cell>
          <cell r="Q55">
            <v>11776.615219787289</v>
          </cell>
          <cell r="R55">
            <v>6907.3431074096643</v>
          </cell>
          <cell r="S55">
            <v>23917.734411174486</v>
          </cell>
        </row>
        <row r="56">
          <cell r="A56">
            <v>20114</v>
          </cell>
          <cell r="B56">
            <v>6059.7688617929034</v>
          </cell>
          <cell r="C56">
            <v>14592.738917422757</v>
          </cell>
          <cell r="D56">
            <v>7588.5709083731927</v>
          </cell>
          <cell r="E56">
            <v>4630.9153582178942</v>
          </cell>
          <cell r="F56">
            <v>6717.7038348639944</v>
          </cell>
          <cell r="G56">
            <v>2975.0785308840345</v>
          </cell>
          <cell r="H56">
            <v>2171.6839360474219</v>
          </cell>
          <cell r="I56">
            <v>11005.340564366179</v>
          </cell>
          <cell r="J56">
            <v>4229.1002225207958</v>
          </cell>
          <cell r="K56">
            <v>6515.7550567439903</v>
          </cell>
          <cell r="L56">
            <v>1686.8331279511092</v>
          </cell>
          <cell r="M56">
            <v>14179.087387064284</v>
          </cell>
          <cell r="N56">
            <v>74069.618207636944</v>
          </cell>
          <cell r="O56" t="str">
            <v>n.a.</v>
          </cell>
          <cell r="P56">
            <v>48957.391107465352</v>
          </cell>
          <cell r="Q56">
            <v>11733.771313819336</v>
          </cell>
          <cell r="R56">
            <v>7034.9541931591848</v>
          </cell>
          <cell r="S56">
            <v>22821.824245436284</v>
          </cell>
        </row>
        <row r="57">
          <cell r="A57">
            <v>20121</v>
          </cell>
          <cell r="B57">
            <v>6072.8817139163011</v>
          </cell>
          <cell r="C57">
            <v>14861.747012925651</v>
          </cell>
          <cell r="D57">
            <v>7798.5193605638369</v>
          </cell>
          <cell r="E57">
            <v>4498.2665494969833</v>
          </cell>
          <cell r="F57">
            <v>6794.5429982120168</v>
          </cell>
          <cell r="G57">
            <v>3049.2013979997159</v>
          </cell>
          <cell r="H57">
            <v>2204.014547322814</v>
          </cell>
          <cell r="I57">
            <v>11519.412946590599</v>
          </cell>
          <cell r="J57">
            <v>4275.5044842762218</v>
          </cell>
          <cell r="K57">
            <v>6984.8135025199645</v>
          </cell>
          <cell r="L57">
            <v>1951.215674234433</v>
          </cell>
          <cell r="M57">
            <v>14543.98895683612</v>
          </cell>
          <cell r="N57">
            <v>76088.763738490903</v>
          </cell>
          <cell r="O57" t="str">
            <v>n.a.</v>
          </cell>
          <cell r="P57">
            <v>49744.178454718865</v>
          </cell>
          <cell r="Q57">
            <v>12156.408913074698</v>
          </cell>
          <cell r="R57">
            <v>6887.4576281553</v>
          </cell>
          <cell r="S57">
            <v>23010.446040734681</v>
          </cell>
        </row>
        <row r="58">
          <cell r="A58">
            <v>20122</v>
          </cell>
          <cell r="B58">
            <v>6162.3031405228985</v>
          </cell>
          <cell r="C58">
            <v>15284.013153791242</v>
          </cell>
          <cell r="D58">
            <v>8202.4613028120712</v>
          </cell>
          <cell r="E58">
            <v>4538.3617035140996</v>
          </cell>
          <cell r="F58">
            <v>6869.3612143311693</v>
          </cell>
          <cell r="G58">
            <v>3039.424949300118</v>
          </cell>
          <cell r="H58">
            <v>2181.4444818552506</v>
          </cell>
          <cell r="I58">
            <v>11764.100405200012</v>
          </cell>
          <cell r="J58">
            <v>4513.3481216289128</v>
          </cell>
          <cell r="K58">
            <v>6898.6545849349814</v>
          </cell>
          <cell r="L58">
            <v>1896.0747184794718</v>
          </cell>
          <cell r="M58">
            <v>14637.69401209006</v>
          </cell>
          <cell r="N58">
            <v>76963.538254102343</v>
          </cell>
          <cell r="O58" t="str">
            <v>n.a.</v>
          </cell>
          <cell r="P58">
            <v>49766.308957253794</v>
          </cell>
          <cell r="Q58">
            <v>12592.904171989741</v>
          </cell>
          <cell r="R58">
            <v>6982.0893748200551</v>
          </cell>
          <cell r="S58">
            <v>23123.489336657571</v>
          </cell>
        </row>
        <row r="59">
          <cell r="A59">
            <v>20123</v>
          </cell>
          <cell r="B59">
            <v>6345.3767897806147</v>
          </cell>
          <cell r="C59">
            <v>15735.015401731422</v>
          </cell>
          <cell r="D59">
            <v>8396.9459501021265</v>
          </cell>
          <cell r="E59">
            <v>4348.0186002371456</v>
          </cell>
          <cell r="F59">
            <v>6714.7413994144645</v>
          </cell>
          <cell r="G59">
            <v>3081.0646868374643</v>
          </cell>
          <cell r="H59">
            <v>2109.3383135551153</v>
          </cell>
          <cell r="I59">
            <v>11616.855236291451</v>
          </cell>
          <cell r="J59">
            <v>4504.0357447117258</v>
          </cell>
          <cell r="K59">
            <v>7039.6252198829743</v>
          </cell>
          <cell r="L59">
            <v>1848.9785214482888</v>
          </cell>
          <cell r="M59">
            <v>14669.810339753796</v>
          </cell>
          <cell r="N59">
            <v>77171.453062210625</v>
          </cell>
          <cell r="O59" t="str">
            <v>n.a.</v>
          </cell>
          <cell r="P59">
            <v>49270.688119602695</v>
          </cell>
          <cell r="Q59">
            <v>12216.492984755847</v>
          </cell>
          <cell r="R59">
            <v>7213.204871709775</v>
          </cell>
          <cell r="S59">
            <v>23730.285824964038</v>
          </cell>
        </row>
        <row r="60">
          <cell r="A60">
            <v>20124</v>
          </cell>
          <cell r="B60">
            <v>6465.0536427801844</v>
          </cell>
          <cell r="C60">
            <v>15651.84730155169</v>
          </cell>
          <cell r="D60">
            <v>8692.1711265219601</v>
          </cell>
          <cell r="E60">
            <v>4473.0384887517694</v>
          </cell>
          <cell r="F60">
            <v>6625.1537330423516</v>
          </cell>
          <cell r="G60">
            <v>3180.600279862701</v>
          </cell>
          <cell r="H60">
            <v>2220.9591552668198</v>
          </cell>
          <cell r="I60">
            <v>11628.265251917946</v>
          </cell>
          <cell r="J60">
            <v>4692.6195113831391</v>
          </cell>
          <cell r="K60">
            <v>7282.0296666620816</v>
          </cell>
          <cell r="L60">
            <v>2250.348085837808</v>
          </cell>
          <cell r="M60">
            <v>15321.787041320023</v>
          </cell>
          <cell r="N60">
            <v>79191.49656519611</v>
          </cell>
          <cell r="O60" t="str">
            <v>n.a.</v>
          </cell>
          <cell r="P60">
            <v>50667.864728424625</v>
          </cell>
          <cell r="Q60">
            <v>12518.970030179717</v>
          </cell>
          <cell r="R60">
            <v>7479.6675303148704</v>
          </cell>
          <cell r="S60">
            <v>24642.2532976437</v>
          </cell>
        </row>
        <row r="61">
          <cell r="A61">
            <v>20131</v>
          </cell>
          <cell r="B61">
            <v>6635.4121004477438</v>
          </cell>
          <cell r="C61">
            <v>15856.516085826925</v>
          </cell>
          <cell r="D61">
            <v>8935.4307961246395</v>
          </cell>
          <cell r="E61">
            <v>4727.3271836319764</v>
          </cell>
          <cell r="F61">
            <v>6655.6392660491374</v>
          </cell>
          <cell r="G61">
            <v>3207.2993758669563</v>
          </cell>
          <cell r="H61">
            <v>2281.5650151351051</v>
          </cell>
          <cell r="I61">
            <v>11628.871330788106</v>
          </cell>
          <cell r="J61">
            <v>4785.3326366809388</v>
          </cell>
          <cell r="K61">
            <v>7351.0194058984052</v>
          </cell>
          <cell r="L61">
            <v>2148.2979505838862</v>
          </cell>
          <cell r="M61">
            <v>14906.659925591892</v>
          </cell>
          <cell r="N61">
            <v>80806.059710420639</v>
          </cell>
          <cell r="O61" t="str">
            <v>n.a.</v>
          </cell>
          <cell r="P61">
            <v>51526.729075467476</v>
          </cell>
          <cell r="Q61">
            <v>12931.528261487463</v>
          </cell>
          <cell r="R61">
            <v>7560.0398523068488</v>
          </cell>
          <cell r="S61">
            <v>25078.702864457198</v>
          </cell>
        </row>
        <row r="62">
          <cell r="A62">
            <v>20132</v>
          </cell>
          <cell r="B62">
            <v>6679.2995105844948</v>
          </cell>
          <cell r="C62">
            <v>15832.895717086096</v>
          </cell>
          <cell r="D62">
            <v>9091.6615344782931</v>
          </cell>
          <cell r="E62">
            <v>5130.2635762658692</v>
          </cell>
          <cell r="F62">
            <v>6932.9142027861344</v>
          </cell>
          <cell r="G62">
            <v>3413.8553028495812</v>
          </cell>
          <cell r="H62">
            <v>2238.7830569713724</v>
          </cell>
          <cell r="I62">
            <v>11557.660108761427</v>
          </cell>
          <cell r="J62">
            <v>5042.7947266625879</v>
          </cell>
          <cell r="K62">
            <v>7469.3179926358707</v>
          </cell>
          <cell r="L62">
            <v>2267.3365225724333</v>
          </cell>
          <cell r="M62">
            <v>15108.731687704461</v>
          </cell>
          <cell r="N62">
            <v>80460.531184204694</v>
          </cell>
          <cell r="O62" t="str">
            <v>n.a.</v>
          </cell>
          <cell r="P62">
            <v>51700.850554291646</v>
          </cell>
          <cell r="Q62">
            <v>12992.852448571139</v>
          </cell>
          <cell r="R62">
            <v>7461.2921409326736</v>
          </cell>
          <cell r="S62">
            <v>25129.952377735557</v>
          </cell>
        </row>
        <row r="63">
          <cell r="A63">
            <v>20133</v>
          </cell>
          <cell r="B63">
            <v>6633.8819291243026</v>
          </cell>
          <cell r="C63">
            <v>15649.223261224382</v>
          </cell>
          <cell r="D63">
            <v>9814.9146168849129</v>
          </cell>
          <cell r="E63">
            <v>4753.1173930243094</v>
          </cell>
          <cell r="F63">
            <v>6668.7958268250932</v>
          </cell>
          <cell r="G63">
            <v>3390.0664719713814</v>
          </cell>
          <cell r="H63">
            <v>2537.9730405095265</v>
          </cell>
          <cell r="I63">
            <v>11527.47464025276</v>
          </cell>
          <cell r="J63">
            <v>5801.1498794356266</v>
          </cell>
          <cell r="K63">
            <v>7588.5920015182764</v>
          </cell>
          <cell r="L63">
            <v>2595.859703886847</v>
          </cell>
          <cell r="M63">
            <v>15139.609288417572</v>
          </cell>
          <cell r="N63">
            <v>80927.593552591105</v>
          </cell>
          <cell r="O63" t="str">
            <v>n.a.</v>
          </cell>
          <cell r="P63">
            <v>51099.391184346314</v>
          </cell>
          <cell r="Q63">
            <v>13994.050619646807</v>
          </cell>
          <cell r="R63">
            <v>8038.1162941745488</v>
          </cell>
          <cell r="S63">
            <v>25538.249968373198</v>
          </cell>
        </row>
        <row r="64">
          <cell r="A64">
            <v>20134</v>
          </cell>
          <cell r="B64">
            <v>6691.1498088434573</v>
          </cell>
          <cell r="C64">
            <v>15942.125515862595</v>
          </cell>
          <cell r="D64">
            <v>9919.1433795121447</v>
          </cell>
          <cell r="E64">
            <v>4876.9739440778412</v>
          </cell>
          <cell r="F64">
            <v>7271.1792693396328</v>
          </cell>
          <cell r="G64">
            <v>3458.6393573120836</v>
          </cell>
          <cell r="H64">
            <v>2293.9316473839963</v>
          </cell>
          <cell r="I64">
            <v>11556.055870197706</v>
          </cell>
          <cell r="J64">
            <v>5274.6375602208473</v>
          </cell>
          <cell r="K64">
            <v>7445.9548279474466</v>
          </cell>
          <cell r="L64">
            <v>2228.9908229568332</v>
          </cell>
          <cell r="M64">
            <v>15113.570818286074</v>
          </cell>
          <cell r="N64">
            <v>81158.233382783583</v>
          </cell>
          <cell r="O64" t="str">
            <v>n.a.</v>
          </cell>
          <cell r="P64">
            <v>51585.044545894547</v>
          </cell>
          <cell r="Q64">
            <v>13294.305500294584</v>
          </cell>
          <cell r="R64">
            <v>8016.1270585859265</v>
          </cell>
          <cell r="S64">
            <v>25861.180479434057</v>
          </cell>
        </row>
        <row r="65">
          <cell r="A65">
            <v>20141</v>
          </cell>
          <cell r="B65">
            <v>6835.9855086589578</v>
          </cell>
          <cell r="C65">
            <v>15688.038345575975</v>
          </cell>
          <cell r="D65">
            <v>10204.790709811914</v>
          </cell>
          <cell r="E65">
            <v>5226.7826988956303</v>
          </cell>
          <cell r="F65">
            <v>7105.3827467816081</v>
          </cell>
          <cell r="G65">
            <v>3486.9641073791454</v>
          </cell>
          <cell r="H65">
            <v>2453.0564952011332</v>
          </cell>
          <cell r="I65">
            <v>11751.536120040806</v>
          </cell>
          <cell r="J65">
            <v>5228.5537722213576</v>
          </cell>
          <cell r="K65">
            <v>7406.3507546195142</v>
          </cell>
          <cell r="L65">
            <v>2555.3074184750712</v>
          </cell>
          <cell r="M65">
            <v>15291.869724725582</v>
          </cell>
          <cell r="N65">
            <v>81749.155026879933</v>
          </cell>
          <cell r="O65" t="str">
            <v>n.a.</v>
          </cell>
          <cell r="P65">
            <v>52810.910850794295</v>
          </cell>
          <cell r="Q65">
            <v>13421.084781346219</v>
          </cell>
          <cell r="R65">
            <v>8324.9471826359259</v>
          </cell>
          <cell r="S65">
            <v>24886.706737275807</v>
          </cell>
        </row>
        <row r="66">
          <cell r="A66">
            <v>20142</v>
          </cell>
          <cell r="B66">
            <v>6851.5654511830853</v>
          </cell>
          <cell r="C66">
            <v>15875.409607579953</v>
          </cell>
          <cell r="D66">
            <v>10506.061302745264</v>
          </cell>
          <cell r="E66">
            <v>5278.6058097484665</v>
          </cell>
          <cell r="F66">
            <v>7176.023190935357</v>
          </cell>
          <cell r="G66">
            <v>3697.8628257354803</v>
          </cell>
          <cell r="H66">
            <v>2536.2017617321212</v>
          </cell>
          <cell r="I66">
            <v>12364.701715592248</v>
          </cell>
          <cell r="J66">
            <v>5274.0104941497884</v>
          </cell>
          <cell r="K66">
            <v>7353.7576728131489</v>
          </cell>
          <cell r="L66">
            <v>1929.0757912959482</v>
          </cell>
          <cell r="M66">
            <v>15629.684475793536</v>
          </cell>
          <cell r="N66">
            <v>83659.159197317742</v>
          </cell>
          <cell r="O66" t="str">
            <v>n.a.</v>
          </cell>
          <cell r="P66">
            <v>54485.562260672494</v>
          </cell>
          <cell r="Q66">
            <v>14595.751083645475</v>
          </cell>
          <cell r="R66">
            <v>7369.254086851488</v>
          </cell>
          <cell r="S66">
            <v>25629.841804867701</v>
          </cell>
        </row>
        <row r="67">
          <cell r="A67">
            <v>20143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 t="str">
            <v>n.a.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A68">
            <v>20144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 t="str">
            <v>n.a.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>
            <v>20151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 t="str">
            <v>n.a.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A70">
            <v>20152</v>
          </cell>
          <cell r="B70" t="e">
            <v>#DIV/0!</v>
          </cell>
          <cell r="C70" t="e">
            <v>#DIV/0!</v>
          </cell>
          <cell r="D70" t="e">
            <v>#DIV/0!</v>
          </cell>
          <cell r="E70" t="e">
            <v>#DIV/0!</v>
          </cell>
          <cell r="F70" t="e">
            <v>#DIV/0!</v>
          </cell>
          <cell r="G70" t="e">
            <v>#DIV/0!</v>
          </cell>
          <cell r="H70" t="e">
            <v>#DIV/0!</v>
          </cell>
          <cell r="I70" t="e">
            <v>#DIV/0!</v>
          </cell>
          <cell r="J70" t="e">
            <v>#DIV/0!</v>
          </cell>
          <cell r="K70" t="e">
            <v>#DIV/0!</v>
          </cell>
          <cell r="L70" t="e">
            <v>#DIV/0!</v>
          </cell>
          <cell r="M70" t="e">
            <v>#DIV/0!</v>
          </cell>
          <cell r="N70" t="e">
            <v>#DIV/0!</v>
          </cell>
          <cell r="O70" t="str">
            <v>n.a.</v>
          </cell>
          <cell r="P70" t="e">
            <v>#DIV/0!</v>
          </cell>
          <cell r="Q70" t="e">
            <v>#DIV/0!</v>
          </cell>
          <cell r="R70" t="e">
            <v>#DIV/0!</v>
          </cell>
          <cell r="S70" t="e">
            <v>#DIV/0!</v>
          </cell>
        </row>
        <row r="71">
          <cell r="A71">
            <v>20153</v>
          </cell>
          <cell r="B71" t="e">
            <v>#DIV/0!</v>
          </cell>
          <cell r="C71" t="e">
            <v>#DIV/0!</v>
          </cell>
          <cell r="D71" t="e">
            <v>#DIV/0!</v>
          </cell>
          <cell r="E71" t="e">
            <v>#DIV/0!</v>
          </cell>
          <cell r="F71" t="e">
            <v>#DIV/0!</v>
          </cell>
          <cell r="G71" t="e">
            <v>#DIV/0!</v>
          </cell>
          <cell r="H71" t="e">
            <v>#DIV/0!</v>
          </cell>
          <cell r="I71" t="e">
            <v>#DIV/0!</v>
          </cell>
          <cell r="J71" t="e">
            <v>#DIV/0!</v>
          </cell>
          <cell r="K71" t="e">
            <v>#DIV/0!</v>
          </cell>
          <cell r="L71" t="e">
            <v>#DIV/0!</v>
          </cell>
          <cell r="M71" t="e">
            <v>#DIV/0!</v>
          </cell>
          <cell r="N71" t="e">
            <v>#DIV/0!</v>
          </cell>
          <cell r="O71" t="str">
            <v>n.a.</v>
          </cell>
          <cell r="P71" t="e">
            <v>#DIV/0!</v>
          </cell>
          <cell r="Q71" t="e">
            <v>#DIV/0!</v>
          </cell>
          <cell r="R71" t="e">
            <v>#DIV/0!</v>
          </cell>
          <cell r="S71" t="e">
            <v>#DIV/0!</v>
          </cell>
        </row>
        <row r="72">
          <cell r="A72">
            <v>20154</v>
          </cell>
          <cell r="B72" t="e">
            <v>#DIV/0!</v>
          </cell>
          <cell r="C72" t="e">
            <v>#DIV/0!</v>
          </cell>
          <cell r="D72" t="e">
            <v>#DIV/0!</v>
          </cell>
          <cell r="E72" t="e">
            <v>#DIV/0!</v>
          </cell>
          <cell r="F72" t="e">
            <v>#DIV/0!</v>
          </cell>
          <cell r="G72" t="e">
            <v>#DIV/0!</v>
          </cell>
          <cell r="H72" t="e">
            <v>#DIV/0!</v>
          </cell>
          <cell r="I72" t="e">
            <v>#DIV/0!</v>
          </cell>
          <cell r="J72" t="e">
            <v>#DIV/0!</v>
          </cell>
          <cell r="K72" t="e">
            <v>#DIV/0!</v>
          </cell>
          <cell r="L72" t="e">
            <v>#DIV/0!</v>
          </cell>
          <cell r="M72" t="e">
            <v>#DIV/0!</v>
          </cell>
          <cell r="N72" t="e">
            <v>#DIV/0!</v>
          </cell>
          <cell r="O72" t="str">
            <v>n.a.</v>
          </cell>
          <cell r="P72" t="e">
            <v>#DIV/0!</v>
          </cell>
          <cell r="Q72" t="e">
            <v>#DIV/0!</v>
          </cell>
          <cell r="R72" t="e">
            <v>#DIV/0!</v>
          </cell>
          <cell r="S72" t="e">
            <v>#DIV/0!</v>
          </cell>
        </row>
        <row r="76">
          <cell r="A76" t="str">
            <v>20133 YTD</v>
          </cell>
          <cell r="B76">
            <v>19948.59354015654</v>
          </cell>
          <cell r="C76">
            <v>47338.635064137401</v>
          </cell>
          <cell r="D76">
            <v>27842.006947487847</v>
          </cell>
          <cell r="E76">
            <v>14610.708152922154</v>
          </cell>
          <cell r="F76">
            <v>20257.349295660366</v>
          </cell>
          <cell r="G76">
            <v>10011.221150687918</v>
          </cell>
          <cell r="H76">
            <v>7058.321112616004</v>
          </cell>
          <cell r="I76">
            <v>34714.00607980229</v>
          </cell>
          <cell r="J76">
            <v>15629.277242779153</v>
          </cell>
          <cell r="K76">
            <v>22408.929400052555</v>
          </cell>
          <cell r="L76">
            <v>7011.4941770431669</v>
          </cell>
          <cell r="M76">
            <v>45155.000901713924</v>
          </cell>
          <cell r="N76">
            <v>242194.18444721645</v>
          </cell>
          <cell r="O76">
            <v>0</v>
          </cell>
          <cell r="P76">
            <v>154326.97081410544</v>
          </cell>
          <cell r="Q76">
            <v>39918.43132970541</v>
          </cell>
          <cell r="R76">
            <v>23059.44828741407</v>
          </cell>
          <cell r="S76">
            <v>75746.90521056595</v>
          </cell>
        </row>
        <row r="77">
          <cell r="A77" t="str">
            <v>20143 YTD</v>
          </cell>
          <cell r="B77">
            <v>20920.616915904589</v>
          </cell>
          <cell r="C77">
            <v>47153.59393016938</v>
          </cell>
          <cell r="D77">
            <v>30897.709438610647</v>
          </cell>
          <cell r="E77">
            <v>15196.518016100992</v>
          </cell>
          <cell r="F77">
            <v>21155.647669469192</v>
          </cell>
          <cell r="G77">
            <v>10883.985045351357</v>
          </cell>
          <cell r="H77">
            <v>6765.4503894088539</v>
          </cell>
          <cell r="I77">
            <v>35055.171971690463</v>
          </cell>
          <cell r="J77">
            <v>15462.466499757724</v>
          </cell>
          <cell r="K77">
            <v>22287.5340974672</v>
          </cell>
          <cell r="L77">
            <v>6960.0727802284837</v>
          </cell>
          <cell r="M77">
            <v>46810.51368668233</v>
          </cell>
          <cell r="N77">
            <v>250534.54888102727</v>
          </cell>
          <cell r="O77">
            <v>0</v>
          </cell>
          <cell r="P77">
            <v>162771.66388886108</v>
          </cell>
          <cell r="Q77">
            <v>42392.904493216862</v>
          </cell>
          <cell r="R77">
            <v>23983.412800960148</v>
          </cell>
          <cell r="S77">
            <v>75270.541256007709</v>
          </cell>
        </row>
        <row r="78">
          <cell r="A78" t="str">
            <v>$ Chg</v>
          </cell>
          <cell r="B78">
            <v>972.02337574804915</v>
          </cell>
          <cell r="C78">
            <v>-185.04113396802131</v>
          </cell>
          <cell r="D78">
            <v>3055.7024911228</v>
          </cell>
          <cell r="E78">
            <v>585.80986317883799</v>
          </cell>
          <cell r="F78">
            <v>898.298373808826</v>
          </cell>
          <cell r="G78">
            <v>872.76389466343971</v>
          </cell>
          <cell r="H78">
            <v>-292.87072320715015</v>
          </cell>
          <cell r="I78">
            <v>341.16589188817306</v>
          </cell>
          <cell r="J78">
            <v>-166.81074302142952</v>
          </cell>
          <cell r="K78">
            <v>-121.39530258535524</v>
          </cell>
          <cell r="L78">
            <v>-51.421396814683249</v>
          </cell>
          <cell r="M78">
            <v>1655.5127849684068</v>
          </cell>
          <cell r="N78">
            <v>8340.3644338108134</v>
          </cell>
          <cell r="O78">
            <v>0</v>
          </cell>
          <cell r="P78">
            <v>8444.6930747556326</v>
          </cell>
          <cell r="Q78">
            <v>2474.4731635114513</v>
          </cell>
          <cell r="R78">
            <v>923.9645135460778</v>
          </cell>
          <cell r="S78">
            <v>-476.36395455824095</v>
          </cell>
        </row>
        <row r="79">
          <cell r="A79" t="str">
            <v>% Chg</v>
          </cell>
          <cell r="B79">
            <v>4.872641140295756E-2</v>
          </cell>
          <cell r="C79">
            <v>-3.9088819041215653E-3</v>
          </cell>
          <cell r="D79">
            <v>0.10975151672385142</v>
          </cell>
          <cell r="E79">
            <v>4.0094556475120308E-2</v>
          </cell>
          <cell r="F79">
            <v>4.4344319718141213E-2</v>
          </cell>
          <cell r="G79">
            <v>8.7178565084786691E-2</v>
          </cell>
          <cell r="H79">
            <v>-4.149297241289783E-2</v>
          </cell>
          <cell r="I79">
            <v>9.827903213011021E-3</v>
          </cell>
          <cell r="J79">
            <v>-1.0672965897927069E-2</v>
          </cell>
          <cell r="K79">
            <v>-5.4172736420451456E-3</v>
          </cell>
          <cell r="L79">
            <v>-7.3338714282963693E-3</v>
          </cell>
          <cell r="M79">
            <v>3.6662888980378013E-2</v>
          </cell>
          <cell r="N79">
            <v>3.4436683328490508E-2</v>
          </cell>
          <cell r="O79" t="e">
            <v>#DIV/0!</v>
          </cell>
          <cell r="P79">
            <v>5.471948960190301E-2</v>
          </cell>
          <cell r="Q79">
            <v>6.198823653849507E-2</v>
          </cell>
          <cell r="R79">
            <v>4.0068803990006167E-2</v>
          </cell>
          <cell r="S79">
            <v>-6.2888899980007747E-3</v>
          </cell>
        </row>
        <row r="80">
          <cell r="N80">
            <v>514179.7275122758</v>
          </cell>
        </row>
        <row r="81">
          <cell r="N81">
            <v>530083.82932186848</v>
          </cell>
        </row>
        <row r="82">
          <cell r="N82">
            <v>15904.101809592685</v>
          </cell>
        </row>
        <row r="83">
          <cell r="N83">
            <v>3.0931016838296063E-2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22"/>
      <sheetData sheetId="23"/>
      <sheetData sheetId="24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2386.7440937659203</v>
          </cell>
          <cell r="C5">
            <v>47553.681577734103</v>
          </cell>
          <cell r="D5">
            <v>16445.302135338301</v>
          </cell>
          <cell r="E5">
            <v>6012.4071034016197</v>
          </cell>
          <cell r="F5">
            <v>12560.8694834168</v>
          </cell>
          <cell r="G5">
            <v>2156.83467281101</v>
          </cell>
          <cell r="H5">
            <v>5234.7646161351404</v>
          </cell>
          <cell r="I5">
            <v>31219.322683727201</v>
          </cell>
          <cell r="J5">
            <v>6493.7027648623307</v>
          </cell>
          <cell r="K5">
            <v>24905.214178586</v>
          </cell>
          <cell r="L5">
            <v>1383.3786601141101</v>
          </cell>
          <cell r="M5">
            <v>8967.8790952324016</v>
          </cell>
          <cell r="N5">
            <v>66170.298276750807</v>
          </cell>
          <cell r="O5">
            <v>3523.1067982674899</v>
          </cell>
          <cell r="P5">
            <v>44967.329940329597</v>
          </cell>
          <cell r="Q5">
            <v>21009.364972649801</v>
          </cell>
          <cell r="R5">
            <v>7562.7212410296897</v>
          </cell>
          <cell r="S5">
            <v>12431.7825359288</v>
          </cell>
        </row>
        <row r="6">
          <cell r="A6">
            <v>19992</v>
          </cell>
          <cell r="B6">
            <v>2883.5759356273397</v>
          </cell>
          <cell r="C6">
            <v>50226.0648096644</v>
          </cell>
          <cell r="D6">
            <v>19325.1450952749</v>
          </cell>
          <cell r="E6">
            <v>6314.8097599462499</v>
          </cell>
          <cell r="F6">
            <v>13880.845147275999</v>
          </cell>
          <cell r="G6">
            <v>2086.7699267026401</v>
          </cell>
          <cell r="H6">
            <v>5658.1940653138508</v>
          </cell>
          <cell r="I6">
            <v>30993.0880572961</v>
          </cell>
          <cell r="J6">
            <v>7525.2019334514198</v>
          </cell>
          <cell r="K6">
            <v>27171.368030266702</v>
          </cell>
          <cell r="L6">
            <v>1803.17624367393</v>
          </cell>
          <cell r="M6">
            <v>9862.5317194490399</v>
          </cell>
          <cell r="N6">
            <v>73149.540338967301</v>
          </cell>
          <cell r="O6">
            <v>3784.6748251655404</v>
          </cell>
          <cell r="P6">
            <v>48623.019105372499</v>
          </cell>
          <cell r="Q6">
            <v>23254.4509560962</v>
          </cell>
          <cell r="R6">
            <v>9726.1403650663106</v>
          </cell>
          <cell r="S6">
            <v>14060.922924812499</v>
          </cell>
        </row>
        <row r="7">
          <cell r="A7">
            <v>19993</v>
          </cell>
          <cell r="B7">
            <v>3076.32076065305</v>
          </cell>
          <cell r="C7">
            <v>49841.214943691593</v>
          </cell>
          <cell r="D7">
            <v>23662.335155462399</v>
          </cell>
          <cell r="E7">
            <v>6647.5700957055305</v>
          </cell>
          <cell r="F7">
            <v>13985.2645041797</v>
          </cell>
          <cell r="G7">
            <v>2568.0123144787699</v>
          </cell>
          <cell r="H7">
            <v>5698.1768287547502</v>
          </cell>
          <cell r="I7">
            <v>33433.195581399203</v>
          </cell>
          <cell r="J7">
            <v>8190.00480168586</v>
          </cell>
          <cell r="K7">
            <v>28883.898873713002</v>
          </cell>
          <cell r="L7">
            <v>2448.3972907692801</v>
          </cell>
          <cell r="M7">
            <v>10148.008495316501</v>
          </cell>
          <cell r="N7">
            <v>81537.6574780519</v>
          </cell>
          <cell r="O7">
            <v>4079.3010398864103</v>
          </cell>
          <cell r="P7">
            <v>49661.684738286203</v>
          </cell>
          <cell r="Q7">
            <v>25340.824758770697</v>
          </cell>
          <cell r="R7">
            <v>12346.455810092601</v>
          </cell>
          <cell r="S7">
            <v>15943.867324344201</v>
          </cell>
        </row>
        <row r="8">
          <cell r="A8">
            <v>19994</v>
          </cell>
          <cell r="B8">
            <v>2984.3151743672702</v>
          </cell>
          <cell r="C8">
            <v>53636.044021469905</v>
          </cell>
          <cell r="D8">
            <v>22481.813389131403</v>
          </cell>
          <cell r="E8">
            <v>6893.2604560227601</v>
          </cell>
          <cell r="F8">
            <v>15263.0430022727</v>
          </cell>
          <cell r="G8">
            <v>2271.3273158250699</v>
          </cell>
          <cell r="H8">
            <v>5850.4565174427898</v>
          </cell>
          <cell r="I8">
            <v>36153.198328467697</v>
          </cell>
          <cell r="J8">
            <v>9115.0409838075702</v>
          </cell>
          <cell r="K8">
            <v>29678.757446166899</v>
          </cell>
          <cell r="L8">
            <v>2657.5640001134302</v>
          </cell>
          <cell r="M8">
            <v>10699.875569547199</v>
          </cell>
          <cell r="N8">
            <v>85416.743054967606</v>
          </cell>
          <cell r="O8">
            <v>4015.1477385645599</v>
          </cell>
          <cell r="P8">
            <v>53621.149063416196</v>
          </cell>
          <cell r="Q8">
            <v>26395.380193329398</v>
          </cell>
          <cell r="R8">
            <v>12675.420655602</v>
          </cell>
          <cell r="S8">
            <v>16245.727556665301</v>
          </cell>
        </row>
        <row r="9">
          <cell r="A9">
            <v>20001</v>
          </cell>
          <cell r="B9">
            <v>3245.0811569819598</v>
          </cell>
          <cell r="C9">
            <v>57118.907641597099</v>
          </cell>
          <cell r="D9">
            <v>19940.779653030801</v>
          </cell>
          <cell r="E9">
            <v>7095.7733064161303</v>
          </cell>
          <cell r="F9">
            <v>14226.4998732532</v>
          </cell>
          <cell r="G9">
            <v>2704.8810304213198</v>
          </cell>
          <cell r="H9">
            <v>5914.8875996261195</v>
          </cell>
          <cell r="I9">
            <v>35052.121867471804</v>
          </cell>
          <cell r="J9">
            <v>8959.660021463631</v>
          </cell>
          <cell r="K9">
            <v>31896.196338185502</v>
          </cell>
          <cell r="L9">
            <v>3345.1232647562497</v>
          </cell>
          <cell r="M9">
            <v>10745.726819314101</v>
          </cell>
          <cell r="N9">
            <v>85898.485842334791</v>
          </cell>
          <cell r="O9">
            <v>3875.69835178325</v>
          </cell>
          <cell r="P9">
            <v>52663.089363533501</v>
          </cell>
          <cell r="Q9">
            <v>25255.201203447399</v>
          </cell>
          <cell r="R9">
            <v>14659.1570653462</v>
          </cell>
          <cell r="S9">
            <v>17557.324767824201</v>
          </cell>
        </row>
        <row r="10">
          <cell r="A10">
            <v>20002</v>
          </cell>
          <cell r="B10">
            <v>3548.69641280728</v>
          </cell>
          <cell r="C10">
            <v>59541.187884021303</v>
          </cell>
          <cell r="D10">
            <v>23523.395774930697</v>
          </cell>
          <cell r="E10">
            <v>7476.9355441999705</v>
          </cell>
          <cell r="F10">
            <v>14600.851341544902</v>
          </cell>
          <cell r="G10">
            <v>2691.22709938771</v>
          </cell>
          <cell r="H10">
            <v>6147.2629759747197</v>
          </cell>
          <cell r="I10">
            <v>36921.389364926596</v>
          </cell>
          <cell r="J10">
            <v>9671.1809084702309</v>
          </cell>
          <cell r="K10">
            <v>34152.611254654301</v>
          </cell>
          <cell r="L10">
            <v>3501.3662004268199</v>
          </cell>
          <cell r="M10">
            <v>11036.8641448046</v>
          </cell>
          <cell r="N10">
            <v>90844.075824726693</v>
          </cell>
          <cell r="O10">
            <v>4143.3464578622797</v>
          </cell>
          <cell r="P10">
            <v>55067.155940238503</v>
          </cell>
          <cell r="Q10">
            <v>27425.724341477002</v>
          </cell>
          <cell r="R10">
            <v>16599.019557024199</v>
          </cell>
          <cell r="S10">
            <v>18201.068860348201</v>
          </cell>
        </row>
        <row r="11">
          <cell r="A11">
            <v>20003</v>
          </cell>
          <cell r="B11">
            <v>3805.63355358127</v>
          </cell>
          <cell r="C11">
            <v>56743.612172579698</v>
          </cell>
          <cell r="D11">
            <v>29413.340012388002</v>
          </cell>
          <cell r="E11">
            <v>6988.6637251083803</v>
          </cell>
          <cell r="F11">
            <v>15090.1759228386</v>
          </cell>
          <cell r="G11">
            <v>2934.8513251077902</v>
          </cell>
          <cell r="H11">
            <v>6694.8513545714595</v>
          </cell>
          <cell r="I11">
            <v>36992.133028996999</v>
          </cell>
          <cell r="J11">
            <v>10775.002840488702</v>
          </cell>
          <cell r="K11">
            <v>35861.751717098297</v>
          </cell>
          <cell r="L11">
            <v>3856.9547982807899</v>
          </cell>
          <cell r="M11">
            <v>10758.944808381701</v>
          </cell>
          <cell r="N11">
            <v>99617.960358492404</v>
          </cell>
          <cell r="O11">
            <v>4215.7848700736695</v>
          </cell>
          <cell r="P11">
            <v>55109.424409760999</v>
          </cell>
          <cell r="Q11">
            <v>30771.502169620901</v>
          </cell>
          <cell r="R11">
            <v>18292.336639461799</v>
          </cell>
          <cell r="S11">
            <v>18969.9390370736</v>
          </cell>
        </row>
        <row r="12">
          <cell r="A12">
            <v>20004</v>
          </cell>
          <cell r="B12">
            <v>3254.42093884524</v>
          </cell>
          <cell r="C12">
            <v>60107.067392401295</v>
          </cell>
          <cell r="D12">
            <v>27353.147231863801</v>
          </cell>
          <cell r="E12">
            <v>8425.758044734881</v>
          </cell>
          <cell r="F12">
            <v>15115.6892418199</v>
          </cell>
          <cell r="G12">
            <v>2372.4098183239298</v>
          </cell>
          <cell r="H12">
            <v>6306.5135227217706</v>
          </cell>
          <cell r="I12">
            <v>38921.706394229397</v>
          </cell>
          <cell r="J12">
            <v>11097.998921557601</v>
          </cell>
          <cell r="K12">
            <v>35147.310977356596</v>
          </cell>
          <cell r="L12">
            <v>3689.84746192067</v>
          </cell>
          <cell r="M12">
            <v>11620.1150661061</v>
          </cell>
          <cell r="N12">
            <v>98975.16764637109</v>
          </cell>
          <cell r="O12">
            <v>4007.0643368603901</v>
          </cell>
          <cell r="P12">
            <v>59259.876591015702</v>
          </cell>
          <cell r="Q12">
            <v>29644.271520299499</v>
          </cell>
          <cell r="R12">
            <v>17739.309399646001</v>
          </cell>
          <cell r="S12">
            <v>19008.713592592499</v>
          </cell>
        </row>
        <row r="13">
          <cell r="A13">
            <v>20011</v>
          </cell>
          <cell r="B13">
            <v>3620.4616249587698</v>
          </cell>
          <cell r="C13">
            <v>59309.294851606595</v>
          </cell>
          <cell r="D13">
            <v>22459.829411795799</v>
          </cell>
          <cell r="E13">
            <v>8235.6965848468608</v>
          </cell>
          <cell r="F13">
            <v>15183.317344428</v>
          </cell>
          <cell r="G13">
            <v>2483.54474732683</v>
          </cell>
          <cell r="H13">
            <v>6230.4482302533797</v>
          </cell>
          <cell r="I13">
            <v>34903.582577663699</v>
          </cell>
          <cell r="J13">
            <v>9586.1379213444598</v>
          </cell>
          <cell r="K13">
            <v>33357.5389513337</v>
          </cell>
          <cell r="L13">
            <v>3820.58500120285</v>
          </cell>
          <cell r="M13">
            <v>11168.7820779511</v>
          </cell>
          <cell r="N13">
            <v>90290.439954464906</v>
          </cell>
          <cell r="O13">
            <v>3752.2217304873502</v>
          </cell>
          <cell r="P13">
            <v>57392.0459964326</v>
          </cell>
          <cell r="Q13">
            <v>25163.632871266997</v>
          </cell>
          <cell r="R13">
            <v>16271.1645135004</v>
          </cell>
          <cell r="S13">
            <v>18292.475256733698</v>
          </cell>
        </row>
        <row r="14">
          <cell r="A14">
            <v>20012</v>
          </cell>
          <cell r="B14">
            <v>3534.6477390518999</v>
          </cell>
          <cell r="C14">
            <v>57862.685033786904</v>
          </cell>
          <cell r="D14">
            <v>23910.411652393701</v>
          </cell>
          <cell r="E14">
            <v>7713.9499238664503</v>
          </cell>
          <cell r="F14">
            <v>15518.466791310801</v>
          </cell>
          <cell r="G14">
            <v>2287.6322835465999</v>
          </cell>
          <cell r="H14">
            <v>5950.8987658240703</v>
          </cell>
          <cell r="I14">
            <v>31457.395360798801</v>
          </cell>
          <cell r="J14">
            <v>8507.2106387439089</v>
          </cell>
          <cell r="K14">
            <v>33730.719869960798</v>
          </cell>
          <cell r="L14">
            <v>3603.0188868902997</v>
          </cell>
          <cell r="M14">
            <v>10708.3461062027</v>
          </cell>
          <cell r="N14">
            <v>87538.886361882804</v>
          </cell>
          <cell r="O14">
            <v>3902.3140956959401</v>
          </cell>
          <cell r="P14">
            <v>56558.647099840695</v>
          </cell>
          <cell r="Q14">
            <v>23327.686117315301</v>
          </cell>
          <cell r="R14">
            <v>16496.3877495706</v>
          </cell>
          <cell r="S14">
            <v>17297.858374900599</v>
          </cell>
        </row>
        <row r="15">
          <cell r="A15">
            <v>20013</v>
          </cell>
          <cell r="B15">
            <v>3856.9399157975899</v>
          </cell>
          <cell r="C15">
            <v>51025.643173490404</v>
          </cell>
          <cell r="D15">
            <v>29035.317640613001</v>
          </cell>
          <cell r="E15">
            <v>6913.1024040796601</v>
          </cell>
          <cell r="F15">
            <v>14762.389006707899</v>
          </cell>
          <cell r="G15">
            <v>2692.36438187474</v>
          </cell>
          <cell r="H15">
            <v>5795.2898132004602</v>
          </cell>
          <cell r="I15">
            <v>30339.948039216302</v>
          </cell>
          <cell r="J15">
            <v>8472.2790564427105</v>
          </cell>
          <cell r="K15">
            <v>33123.725194832405</v>
          </cell>
          <cell r="L15">
            <v>3552.0646773767999</v>
          </cell>
          <cell r="M15">
            <v>9641.6434379726688</v>
          </cell>
          <cell r="N15">
            <v>84317.541457695697</v>
          </cell>
          <cell r="O15">
            <v>3966.1562289670401</v>
          </cell>
          <cell r="P15">
            <v>52809.243772254995</v>
          </cell>
          <cell r="Q15">
            <v>23274.035424870901</v>
          </cell>
          <cell r="R15">
            <v>15172.937429026899</v>
          </cell>
          <cell r="S15">
            <v>17058.432340934702</v>
          </cell>
        </row>
        <row r="16">
          <cell r="A16">
            <v>20014</v>
          </cell>
          <cell r="B16">
            <v>3487.24734679325</v>
          </cell>
          <cell r="C16">
            <v>50393.536755978203</v>
          </cell>
          <cell r="D16">
            <v>27164.694340436501</v>
          </cell>
          <cell r="E16">
            <v>7751.0495586334291</v>
          </cell>
          <cell r="F16">
            <v>14113.9206134258</v>
          </cell>
          <cell r="G16">
            <v>2309.9831710908697</v>
          </cell>
          <cell r="H16">
            <v>5844.3874888108703</v>
          </cell>
          <cell r="I16">
            <v>31015.0008861971</v>
          </cell>
          <cell r="J16">
            <v>9018.490775414939</v>
          </cell>
          <cell r="K16">
            <v>32496.864862208</v>
          </cell>
          <cell r="L16">
            <v>2337.5199497419599</v>
          </cell>
          <cell r="M16">
            <v>10438.470002391899</v>
          </cell>
          <cell r="N16">
            <v>80827.192582429896</v>
          </cell>
          <cell r="O16">
            <v>3757.4200089179003</v>
          </cell>
          <cell r="P16">
            <v>55262.931877350995</v>
          </cell>
          <cell r="Q16">
            <v>23084.473411652099</v>
          </cell>
          <cell r="R16">
            <v>12050.602258794501</v>
          </cell>
          <cell r="S16">
            <v>15162.6531717526</v>
          </cell>
        </row>
        <row r="17">
          <cell r="A17">
            <v>20021</v>
          </cell>
          <cell r="B17">
            <v>3232.6011049363196</v>
          </cell>
          <cell r="C17">
            <v>50575.803237918997</v>
          </cell>
          <cell r="D17">
            <v>23740.411595600799</v>
          </cell>
          <cell r="E17">
            <v>6978.2602232491099</v>
          </cell>
          <cell r="F17">
            <v>14172.293366456199</v>
          </cell>
          <cell r="G17">
            <v>2706.78915084657</v>
          </cell>
          <cell r="H17">
            <v>5406.4754728110602</v>
          </cell>
          <cell r="I17">
            <v>28788.731129485699</v>
          </cell>
          <cell r="J17">
            <v>8324.7501145596507</v>
          </cell>
          <cell r="K17">
            <v>31427.607871083899</v>
          </cell>
          <cell r="L17">
            <v>2454.659593979</v>
          </cell>
          <cell r="M17">
            <v>9278.0435117482884</v>
          </cell>
          <cell r="N17">
            <v>75307.56131827271</v>
          </cell>
          <cell r="O17">
            <v>3499.5491762525603</v>
          </cell>
          <cell r="P17">
            <v>51959.863975481501</v>
          </cell>
          <cell r="Q17">
            <v>21323.2472938553</v>
          </cell>
          <cell r="R17">
            <v>11002.204312314301</v>
          </cell>
          <cell r="S17">
            <v>14751.4875438321</v>
          </cell>
        </row>
        <row r="18">
          <cell r="A18">
            <v>20022</v>
          </cell>
          <cell r="B18">
            <v>3905.70554865852</v>
          </cell>
          <cell r="C18">
            <v>55075.880438836095</v>
          </cell>
          <cell r="D18">
            <v>29726.627574167702</v>
          </cell>
          <cell r="E18">
            <v>6988.3753915449497</v>
          </cell>
          <cell r="F18">
            <v>14802.830123818199</v>
          </cell>
          <cell r="G18">
            <v>2841.3053068327699</v>
          </cell>
          <cell r="H18">
            <v>6055.1011940734397</v>
          </cell>
          <cell r="I18">
            <v>30213.0756311962</v>
          </cell>
          <cell r="J18">
            <v>8989.6925577059701</v>
          </cell>
          <cell r="K18">
            <v>35148.772347790706</v>
          </cell>
          <cell r="L18">
            <v>3167.0685294057598</v>
          </cell>
          <cell r="M18">
            <v>10774.595492934901</v>
          </cell>
          <cell r="N18">
            <v>86401.673435854289</v>
          </cell>
          <cell r="O18">
            <v>4033.6617065558798</v>
          </cell>
          <cell r="P18">
            <v>56685.203166420601</v>
          </cell>
          <cell r="Q18">
            <v>23312.9910923961</v>
          </cell>
          <cell r="R18">
            <v>13378.308029404399</v>
          </cell>
          <cell r="S18">
            <v>16840.290701117701</v>
          </cell>
        </row>
        <row r="19">
          <cell r="A19">
            <v>20023</v>
          </cell>
          <cell r="B19">
            <v>4341.4632549358303</v>
          </cell>
          <cell r="C19">
            <v>52427.433811212701</v>
          </cell>
          <cell r="D19">
            <v>36283.964239255503</v>
          </cell>
          <cell r="E19">
            <v>7149.36427230358</v>
          </cell>
          <cell r="F19">
            <v>15909.024857582301</v>
          </cell>
          <cell r="G19">
            <v>3259.6275402218698</v>
          </cell>
          <cell r="H19">
            <v>6304.6764728265307</v>
          </cell>
          <cell r="I19">
            <v>30673.182912054799</v>
          </cell>
          <cell r="J19">
            <v>8988.6739994339005</v>
          </cell>
          <cell r="K19">
            <v>34971.704565006497</v>
          </cell>
          <cell r="L19">
            <v>3527.7468948682999</v>
          </cell>
          <cell r="M19">
            <v>10530.577991844901</v>
          </cell>
          <cell r="N19">
            <v>91015.928772115294</v>
          </cell>
          <cell r="O19">
            <v>4369.4415268848197</v>
          </cell>
          <cell r="P19">
            <v>57346.313474916096</v>
          </cell>
          <cell r="Q19">
            <v>24410.6228337875</v>
          </cell>
          <cell r="R19">
            <v>14863.8964994128</v>
          </cell>
          <cell r="S19">
            <v>19173.9700639312</v>
          </cell>
        </row>
        <row r="20">
          <cell r="A20">
            <v>20024</v>
          </cell>
          <cell r="B20">
            <v>4346.4149992908606</v>
          </cell>
          <cell r="C20">
            <v>53685.7011979694</v>
          </cell>
          <cell r="D20">
            <v>35747.223847517002</v>
          </cell>
          <cell r="E20">
            <v>7416.3733281060604</v>
          </cell>
          <cell r="F20">
            <v>17983.708839174098</v>
          </cell>
          <cell r="G20">
            <v>3028.7134580143597</v>
          </cell>
          <cell r="H20">
            <v>6491.6332017797695</v>
          </cell>
          <cell r="I20">
            <v>32803.510716909404</v>
          </cell>
          <cell r="J20">
            <v>9738.0965268843593</v>
          </cell>
          <cell r="K20">
            <v>34778.760925306196</v>
          </cell>
          <cell r="L20">
            <v>4027.8573593278397</v>
          </cell>
          <cell r="M20">
            <v>10689.603856349198</v>
          </cell>
          <cell r="N20">
            <v>90675.659983147707</v>
          </cell>
          <cell r="O20">
            <v>4216.2715684070699</v>
          </cell>
          <cell r="P20">
            <v>61688.494634990195</v>
          </cell>
          <cell r="Q20">
            <v>24664.8245891068</v>
          </cell>
          <cell r="R20">
            <v>14424.8377120603</v>
          </cell>
          <cell r="S20">
            <v>19130.107214499298</v>
          </cell>
        </row>
        <row r="21">
          <cell r="A21">
            <v>20031</v>
          </cell>
          <cell r="B21">
            <v>4299.1589371816899</v>
          </cell>
          <cell r="C21">
            <v>55413.488721524904</v>
          </cell>
          <cell r="D21">
            <v>31267.7157700149</v>
          </cell>
          <cell r="E21">
            <v>6959.3165464253698</v>
          </cell>
          <cell r="F21">
            <v>16126.265748020201</v>
          </cell>
          <cell r="G21">
            <v>3267.59511662458</v>
          </cell>
          <cell r="H21">
            <v>6123.3516255277391</v>
          </cell>
          <cell r="I21">
            <v>29308.652080158099</v>
          </cell>
          <cell r="J21">
            <v>8540.7344239286813</v>
          </cell>
          <cell r="K21">
            <v>33972.115616793999</v>
          </cell>
          <cell r="L21">
            <v>4704.1465040424991</v>
          </cell>
          <cell r="M21">
            <v>10378.2994806728</v>
          </cell>
          <cell r="N21">
            <v>89411.259473480299</v>
          </cell>
          <cell r="O21">
            <v>4043.2120415469399</v>
          </cell>
          <cell r="P21">
            <v>58100.711696036102</v>
          </cell>
          <cell r="Q21">
            <v>22108.694905651297</v>
          </cell>
          <cell r="R21">
            <v>16285.6997811848</v>
          </cell>
          <cell r="S21">
            <v>17671.238100357397</v>
          </cell>
        </row>
        <row r="22">
          <cell r="A22">
            <v>20032</v>
          </cell>
          <cell r="B22">
            <v>4322.4742947273098</v>
          </cell>
          <cell r="C22">
            <v>56415.0687701231</v>
          </cell>
          <cell r="D22">
            <v>35649.687858823505</v>
          </cell>
          <cell r="E22">
            <v>7182.1762364265096</v>
          </cell>
          <cell r="F22">
            <v>17708.677387566298</v>
          </cell>
          <cell r="G22">
            <v>3177.4491064509803</v>
          </cell>
          <cell r="H22">
            <v>6340.6046186437197</v>
          </cell>
          <cell r="I22">
            <v>29476.623396850497</v>
          </cell>
          <cell r="J22">
            <v>9337.5892765728004</v>
          </cell>
          <cell r="K22">
            <v>34529.028948662002</v>
          </cell>
          <cell r="L22">
            <v>5099.5456742623392</v>
          </cell>
          <cell r="M22">
            <v>10722.0684991122</v>
          </cell>
          <cell r="N22">
            <v>93910.937258853606</v>
          </cell>
          <cell r="O22">
            <v>4316.7006770540302</v>
          </cell>
          <cell r="P22">
            <v>62345.485344134104</v>
          </cell>
          <cell r="Q22">
            <v>23432.815782679601</v>
          </cell>
          <cell r="R22">
            <v>17801.638700806499</v>
          </cell>
          <cell r="S22">
            <v>19990.370834213401</v>
          </cell>
        </row>
        <row r="23">
          <cell r="A23">
            <v>20033</v>
          </cell>
          <cell r="B23">
            <v>4763.0139243696203</v>
          </cell>
          <cell r="C23">
            <v>54742.580881566704</v>
          </cell>
          <cell r="D23">
            <v>42062.710580977997</v>
          </cell>
          <cell r="E23">
            <v>7210.9233875183299</v>
          </cell>
          <cell r="F23">
            <v>16077.406519489901</v>
          </cell>
          <cell r="G23">
            <v>3531.1765650860202</v>
          </cell>
          <cell r="H23">
            <v>6455.9665769411495</v>
          </cell>
          <cell r="I23">
            <v>28985.7783579348</v>
          </cell>
          <cell r="J23">
            <v>9135.1986646521891</v>
          </cell>
          <cell r="K23">
            <v>34845.185713696803</v>
          </cell>
          <cell r="L23">
            <v>4487.2968094177595</v>
          </cell>
          <cell r="M23">
            <v>10651.975655538999</v>
          </cell>
          <cell r="N23">
            <v>99078.359293142697</v>
          </cell>
          <cell r="O23">
            <v>4396.7037302550798</v>
          </cell>
          <cell r="P23">
            <v>60863.824258081899</v>
          </cell>
          <cell r="Q23">
            <v>24037.653069219501</v>
          </cell>
          <cell r="R23">
            <v>17422.057888736999</v>
          </cell>
          <cell r="S23">
            <v>20725.974275387001</v>
          </cell>
        </row>
        <row r="24">
          <cell r="A24">
            <v>20034</v>
          </cell>
          <cell r="B24">
            <v>4604.5759157852599</v>
          </cell>
          <cell r="C24">
            <v>57936.139351343299</v>
          </cell>
          <cell r="D24">
            <v>43993.880100298797</v>
          </cell>
          <cell r="E24">
            <v>8123.8032955878298</v>
          </cell>
          <cell r="F24">
            <v>18800.940283200001</v>
          </cell>
          <cell r="G24">
            <v>3115.2583306749202</v>
          </cell>
          <cell r="H24">
            <v>6605.9801194613801</v>
          </cell>
          <cell r="I24">
            <v>31575.8362402147</v>
          </cell>
          <cell r="J24">
            <v>10783.901006089001</v>
          </cell>
          <cell r="K24">
            <v>36658.496783255599</v>
          </cell>
          <cell r="L24">
            <v>3864.8713330175501</v>
          </cell>
          <cell r="M24">
            <v>11592.397404773001</v>
          </cell>
          <cell r="N24">
            <v>98761.261078417898</v>
          </cell>
          <cell r="O24">
            <v>4264.4201446176103</v>
          </cell>
          <cell r="P24">
            <v>66608.777399265295</v>
          </cell>
          <cell r="Q24">
            <v>25504.7290798252</v>
          </cell>
          <cell r="R24">
            <v>17863.145205016801</v>
          </cell>
          <cell r="S24">
            <v>20901.861908311199</v>
          </cell>
        </row>
        <row r="25">
          <cell r="A25">
            <v>20041</v>
          </cell>
          <cell r="B25">
            <v>4135.1933958668897</v>
          </cell>
          <cell r="C25">
            <v>61549.689906268999</v>
          </cell>
          <cell r="D25">
            <v>39297.280533166202</v>
          </cell>
          <cell r="E25">
            <v>7222.5101106353595</v>
          </cell>
          <cell r="F25">
            <v>17978.395271710498</v>
          </cell>
          <cell r="G25">
            <v>3786.7314130692803</v>
          </cell>
          <cell r="H25">
            <v>6578.3649415991695</v>
          </cell>
          <cell r="I25">
            <v>31548.397730262299</v>
          </cell>
          <cell r="J25">
            <v>10355.7037004464</v>
          </cell>
          <cell r="K25">
            <v>37058.042095317498</v>
          </cell>
          <cell r="L25">
            <v>4174.6659104680102</v>
          </cell>
          <cell r="M25">
            <v>11052.856743230801</v>
          </cell>
          <cell r="N25">
            <v>101430.847820579</v>
          </cell>
          <cell r="O25">
            <v>4165.4129655484403</v>
          </cell>
          <cell r="P25">
            <v>64761.1355148906</v>
          </cell>
          <cell r="Q25">
            <v>24028.811716241198</v>
          </cell>
          <cell r="R25">
            <v>20045.6538857249</v>
          </cell>
          <cell r="S25">
            <v>21655.220318349202</v>
          </cell>
        </row>
        <row r="26">
          <cell r="A26">
            <v>20042</v>
          </cell>
          <cell r="B26">
            <v>5210.0600124778202</v>
          </cell>
          <cell r="C26">
            <v>66792.225452162398</v>
          </cell>
          <cell r="D26">
            <v>46863.698006310304</v>
          </cell>
          <cell r="E26">
            <v>7698.4287648760592</v>
          </cell>
          <cell r="F26">
            <v>19472.720719025201</v>
          </cell>
          <cell r="G26">
            <v>3636.6918407610797</v>
          </cell>
          <cell r="H26">
            <v>7092.8433125165502</v>
          </cell>
          <cell r="I26">
            <v>32494.250801177801</v>
          </cell>
          <cell r="J26">
            <v>11970.0889915933</v>
          </cell>
          <cell r="K26">
            <v>39992.189465987001</v>
          </cell>
          <cell r="L26">
            <v>4327.4912514294301</v>
          </cell>
          <cell r="M26">
            <v>12131.0353937732</v>
          </cell>
          <cell r="N26">
            <v>111489.520837267</v>
          </cell>
          <cell r="O26">
            <v>4464.5089733856803</v>
          </cell>
          <cell r="P26">
            <v>71708.473236027305</v>
          </cell>
          <cell r="Q26">
            <v>27089.9332680062</v>
          </cell>
          <cell r="R26">
            <v>23122.112394170701</v>
          </cell>
          <cell r="S26">
            <v>23960.920797575698</v>
          </cell>
        </row>
        <row r="27">
          <cell r="A27">
            <v>20043</v>
          </cell>
          <cell r="B27">
            <v>5979.6652018839195</v>
          </cell>
          <cell r="C27">
            <v>64344.331616457799</v>
          </cell>
          <cell r="D27">
            <v>54236.401207355397</v>
          </cell>
          <cell r="E27">
            <v>7760.1240170912706</v>
          </cell>
          <cell r="F27">
            <v>19370.440718127702</v>
          </cell>
          <cell r="G27">
            <v>4149.3882178488302</v>
          </cell>
          <cell r="H27">
            <v>7213.3864075295296</v>
          </cell>
          <cell r="I27">
            <v>32644.277606933199</v>
          </cell>
          <cell r="J27">
            <v>12184.386710430701</v>
          </cell>
          <cell r="K27">
            <v>39702.979730369698</v>
          </cell>
          <cell r="L27">
            <v>6051.0913510099399</v>
          </cell>
          <cell r="M27">
            <v>10845.7984619913</v>
          </cell>
          <cell r="N27">
            <v>117015.13152876601</v>
          </cell>
          <cell r="O27">
            <v>4701.5083480428402</v>
          </cell>
          <cell r="P27">
            <v>69128.520817655502</v>
          </cell>
          <cell r="Q27">
            <v>28618.139309310001</v>
          </cell>
          <cell r="R27">
            <v>26159.516106540403</v>
          </cell>
          <cell r="S27">
            <v>26177.914104776002</v>
          </cell>
        </row>
        <row r="28">
          <cell r="A28">
            <v>20044</v>
          </cell>
          <cell r="B28">
            <v>5924.8409559367001</v>
          </cell>
          <cell r="C28">
            <v>67026.208413172499</v>
          </cell>
          <cell r="D28">
            <v>57059.061018660403</v>
          </cell>
          <cell r="E28">
            <v>9246.3166323978403</v>
          </cell>
          <cell r="F28">
            <v>21188.7036748588</v>
          </cell>
          <cell r="G28">
            <v>4052.2649873886098</v>
          </cell>
          <cell r="H28">
            <v>7389.3484478716</v>
          </cell>
          <cell r="I28">
            <v>34830.429683139606</v>
          </cell>
          <cell r="J28">
            <v>12376.1366961164</v>
          </cell>
          <cell r="K28">
            <v>41845.556727513002</v>
          </cell>
          <cell r="L28">
            <v>6416.94981534416</v>
          </cell>
          <cell r="M28">
            <v>12731.685914119</v>
          </cell>
          <cell r="N28">
            <v>121424.45306540601</v>
          </cell>
          <cell r="O28">
            <v>4585.4217368990294</v>
          </cell>
          <cell r="P28">
            <v>75950.121470307597</v>
          </cell>
          <cell r="Q28">
            <v>28266.9577103874</v>
          </cell>
          <cell r="R28">
            <v>27038.1968470713</v>
          </cell>
          <cell r="S28">
            <v>27549.521724700902</v>
          </cell>
        </row>
        <row r="29">
          <cell r="A29">
            <v>20051</v>
          </cell>
          <cell r="B29">
            <v>5721.8412472483797</v>
          </cell>
          <cell r="C29">
            <v>68243.141291770604</v>
          </cell>
          <cell r="D29">
            <v>51231.594675993103</v>
          </cell>
          <cell r="E29">
            <v>8073.91204944936</v>
          </cell>
          <cell r="F29">
            <v>19950.710440824401</v>
          </cell>
          <cell r="G29">
            <v>4355.9007459078903</v>
          </cell>
          <cell r="H29">
            <v>7335.9971160501</v>
          </cell>
          <cell r="I29">
            <v>34462.601220274693</v>
          </cell>
          <cell r="J29">
            <v>11382.105730506</v>
          </cell>
          <cell r="K29">
            <v>39569.516276569295</v>
          </cell>
          <cell r="L29">
            <v>5541.8288814283396</v>
          </cell>
          <cell r="M29">
            <v>11714.2629633745</v>
          </cell>
          <cell r="N29">
            <v>118071.136998288</v>
          </cell>
          <cell r="O29">
            <v>4376.7455897198997</v>
          </cell>
          <cell r="P29">
            <v>72856.471060589</v>
          </cell>
          <cell r="Q29">
            <v>25495.2385514216</v>
          </cell>
          <cell r="R29">
            <v>26332.772807720499</v>
          </cell>
          <cell r="S29">
            <v>28074.394709759898</v>
          </cell>
        </row>
        <row r="30">
          <cell r="A30">
            <v>20052</v>
          </cell>
          <cell r="B30">
            <v>6204.7312603553801</v>
          </cell>
          <cell r="C30">
            <v>71668.370808763008</v>
          </cell>
          <cell r="D30">
            <v>58470.9053104595</v>
          </cell>
          <cell r="E30">
            <v>8919.4430047884598</v>
          </cell>
          <cell r="F30">
            <v>21608.402739681002</v>
          </cell>
          <cell r="G30">
            <v>4432.3776169391695</v>
          </cell>
          <cell r="H30">
            <v>7973.9801054008904</v>
          </cell>
          <cell r="I30">
            <v>35122.730792960901</v>
          </cell>
          <cell r="J30">
            <v>10999.761447153</v>
          </cell>
          <cell r="K30">
            <v>44409.2138758765</v>
          </cell>
          <cell r="L30">
            <v>6531.3323845197001</v>
          </cell>
          <cell r="M30">
            <v>12924.035187433501</v>
          </cell>
          <cell r="N30">
            <v>129179.36789114399</v>
          </cell>
          <cell r="O30">
            <v>4771.9818432789598</v>
          </cell>
          <cell r="P30">
            <v>79767.314664808204</v>
          </cell>
          <cell r="Q30">
            <v>25561.7626469967</v>
          </cell>
          <cell r="R30">
            <v>30541.833308337897</v>
          </cell>
          <cell r="S30">
            <v>30617.180678826302</v>
          </cell>
        </row>
        <row r="31">
          <cell r="A31">
            <v>20053</v>
          </cell>
          <cell r="B31">
            <v>6235.2986379043705</v>
          </cell>
          <cell r="C31">
            <v>73010.514832983594</v>
          </cell>
          <cell r="D31">
            <v>67349.754267680095</v>
          </cell>
          <cell r="E31">
            <v>8335.6544242092696</v>
          </cell>
          <cell r="F31">
            <v>21312.134846369703</v>
          </cell>
          <cell r="G31">
            <v>4942.9461669335897</v>
          </cell>
          <cell r="H31">
            <v>7961.9577121738594</v>
          </cell>
          <cell r="I31">
            <v>34331.1047311906</v>
          </cell>
          <cell r="J31">
            <v>10416.886890227899</v>
          </cell>
          <cell r="K31">
            <v>43109.673307293298</v>
          </cell>
          <cell r="L31">
            <v>7865.7532451102506</v>
          </cell>
          <cell r="M31">
            <v>12736.856868540801</v>
          </cell>
          <cell r="N31">
            <v>137318.15299770198</v>
          </cell>
          <cell r="O31">
            <v>4583.9883761415394</v>
          </cell>
          <cell r="P31">
            <v>77138.949644969805</v>
          </cell>
          <cell r="Q31">
            <v>26287.094504959598</v>
          </cell>
          <cell r="R31">
            <v>35793.831254542398</v>
          </cell>
          <cell r="S31">
            <v>32392.171704100201</v>
          </cell>
        </row>
        <row r="32">
          <cell r="A32">
            <v>20054</v>
          </cell>
          <cell r="B32">
            <v>6409.8045991870604</v>
          </cell>
          <cell r="C32">
            <v>81293.71536089349</v>
          </cell>
          <cell r="D32">
            <v>67646.660701299304</v>
          </cell>
          <cell r="E32">
            <v>8983.0113801646712</v>
          </cell>
          <cell r="F32">
            <v>22861.5616446487</v>
          </cell>
          <cell r="G32">
            <v>5164.8463964661596</v>
          </cell>
          <cell r="H32">
            <v>8020.8247014668996</v>
          </cell>
          <cell r="I32">
            <v>36471.720689637004</v>
          </cell>
          <cell r="J32">
            <v>11418.1830307114</v>
          </cell>
          <cell r="K32">
            <v>46682.852106369501</v>
          </cell>
          <cell r="L32">
            <v>7265.1213808351204</v>
          </cell>
          <cell r="M32">
            <v>14450.6419333183</v>
          </cell>
          <cell r="N32">
            <v>140124.746476667</v>
          </cell>
          <cell r="O32">
            <v>4593.9317559486599</v>
          </cell>
          <cell r="P32">
            <v>83202.745233723093</v>
          </cell>
          <cell r="Q32">
            <v>27471.458291051102</v>
          </cell>
          <cell r="R32">
            <v>34643.237785036799</v>
          </cell>
          <cell r="S32">
            <v>32532.402446001201</v>
          </cell>
        </row>
        <row r="33">
          <cell r="A33">
            <v>20061</v>
          </cell>
          <cell r="B33">
            <v>6126.2401294547599</v>
          </cell>
          <cell r="C33">
            <v>77093.042807667603</v>
          </cell>
          <cell r="D33">
            <v>60146.012950614604</v>
          </cell>
          <cell r="E33">
            <v>9067.6632884532501</v>
          </cell>
          <cell r="F33">
            <v>21748.9322671843</v>
          </cell>
          <cell r="G33">
            <v>5296.7190059497807</v>
          </cell>
          <cell r="H33">
            <v>7680.4533214460498</v>
          </cell>
          <cell r="I33">
            <v>36095.5877107212</v>
          </cell>
          <cell r="J33">
            <v>11313.3976542084</v>
          </cell>
          <cell r="K33">
            <v>48344.0243694823</v>
          </cell>
          <cell r="L33">
            <v>7170.4980512129096</v>
          </cell>
          <cell r="M33">
            <v>12621.0587022605</v>
          </cell>
          <cell r="N33">
            <v>136100.48708882299</v>
          </cell>
          <cell r="O33">
            <v>4521.1837169770406</v>
          </cell>
          <cell r="P33">
            <v>79126.396028833406</v>
          </cell>
          <cell r="Q33">
            <v>26502.579330135301</v>
          </cell>
          <cell r="R33">
            <v>33773.013413539302</v>
          </cell>
          <cell r="S33">
            <v>33013.072282512796</v>
          </cell>
        </row>
        <row r="34">
          <cell r="A34">
            <v>20062</v>
          </cell>
          <cell r="B34">
            <v>6310.6860273369903</v>
          </cell>
          <cell r="C34">
            <v>78917.45284992551</v>
          </cell>
          <cell r="D34">
            <v>68137.895755630205</v>
          </cell>
          <cell r="E34">
            <v>9590.8824829376699</v>
          </cell>
          <cell r="F34">
            <v>22822.486147441003</v>
          </cell>
          <cell r="G34">
            <v>5153.7246424473396</v>
          </cell>
          <cell r="H34">
            <v>8487.364417035129</v>
          </cell>
          <cell r="I34">
            <v>37290.445185397497</v>
          </cell>
          <cell r="J34">
            <v>11648.540618622401</v>
          </cell>
          <cell r="K34">
            <v>51473.6660823446</v>
          </cell>
          <cell r="L34">
            <v>8658.6859474861903</v>
          </cell>
          <cell r="M34">
            <v>14426.6099982871</v>
          </cell>
          <cell r="N34">
            <v>149941.23456871399</v>
          </cell>
          <cell r="O34">
            <v>4742.6143088629306</v>
          </cell>
          <cell r="P34">
            <v>86055.728560472198</v>
          </cell>
          <cell r="Q34">
            <v>27990.5943520773</v>
          </cell>
          <cell r="R34">
            <v>38972.9386917394</v>
          </cell>
          <cell r="S34">
            <v>34102.076527915</v>
          </cell>
        </row>
        <row r="35">
          <cell r="A35">
            <v>20063</v>
          </cell>
          <cell r="B35">
            <v>7562.4441480461501</v>
          </cell>
          <cell r="C35">
            <v>75195.717261744197</v>
          </cell>
          <cell r="D35">
            <v>79293.543970142593</v>
          </cell>
          <cell r="E35">
            <v>9151.7377837666299</v>
          </cell>
          <cell r="F35">
            <v>22108.644740301897</v>
          </cell>
          <cell r="G35">
            <v>5896.8992920083301</v>
          </cell>
          <cell r="H35">
            <v>8244.2550699230105</v>
          </cell>
          <cell r="I35">
            <v>37609.799701614196</v>
          </cell>
          <cell r="J35">
            <v>11777.503981073</v>
          </cell>
          <cell r="K35">
            <v>51418.693581329804</v>
          </cell>
          <cell r="L35">
            <v>8809.4529550692605</v>
          </cell>
          <cell r="M35">
            <v>13824.012358796101</v>
          </cell>
          <cell r="N35">
            <v>159665.48843782998</v>
          </cell>
          <cell r="O35">
            <v>4955.5083390753698</v>
          </cell>
          <cell r="P35">
            <v>84009.889733265707</v>
          </cell>
          <cell r="Q35">
            <v>29342.0583232766</v>
          </cell>
          <cell r="R35">
            <v>42413.882556705197</v>
          </cell>
          <cell r="S35">
            <v>36229.3629386635</v>
          </cell>
        </row>
        <row r="36">
          <cell r="A36">
            <v>20064</v>
          </cell>
          <cell r="B36">
            <v>6549.58923876267</v>
          </cell>
          <cell r="C36">
            <v>75008.209297379392</v>
          </cell>
          <cell r="D36">
            <v>81668.116552216903</v>
          </cell>
          <cell r="E36">
            <v>9720.6128891115204</v>
          </cell>
          <cell r="F36">
            <v>23299.9481542758</v>
          </cell>
          <cell r="G36">
            <v>5621.4391042364705</v>
          </cell>
          <cell r="H36">
            <v>8482.4208574253298</v>
          </cell>
          <cell r="I36">
            <v>39856.743348625096</v>
          </cell>
          <cell r="J36">
            <v>11687.4792746817</v>
          </cell>
          <cell r="K36">
            <v>50885.859341190204</v>
          </cell>
          <cell r="L36">
            <v>7096.4105522987902</v>
          </cell>
          <cell r="M36">
            <v>13646.531402394699</v>
          </cell>
          <cell r="N36">
            <v>142448.42835683402</v>
          </cell>
          <cell r="O36">
            <v>4713.4530177932793</v>
          </cell>
          <cell r="P36">
            <v>84941.587426876795</v>
          </cell>
          <cell r="Q36">
            <v>28229.681505350898</v>
          </cell>
          <cell r="R36">
            <v>32949.576919251202</v>
          </cell>
          <cell r="S36">
            <v>31367.483099776102</v>
          </cell>
        </row>
        <row r="37">
          <cell r="A37">
            <v>20071</v>
          </cell>
          <cell r="B37">
            <v>5958.6404462703304</v>
          </cell>
          <cell r="C37">
            <v>76768.085214413295</v>
          </cell>
          <cell r="D37">
            <v>71714.635802394099</v>
          </cell>
          <cell r="E37">
            <v>9736.3718049764702</v>
          </cell>
          <cell r="F37">
            <v>22395.5627917686</v>
          </cell>
          <cell r="G37">
            <v>5858.2403957491797</v>
          </cell>
          <cell r="H37">
            <v>8116.3665152121494</v>
          </cell>
          <cell r="I37">
            <v>36733.968051600197</v>
          </cell>
          <cell r="J37">
            <v>12230.856355386401</v>
          </cell>
          <cell r="K37">
            <v>49690.697229689904</v>
          </cell>
          <cell r="L37">
            <v>6235.6825768326598</v>
          </cell>
          <cell r="M37">
            <v>12776.2512489769</v>
          </cell>
          <cell r="N37">
            <v>140171.764185009</v>
          </cell>
          <cell r="O37">
            <v>4525.1601779940902</v>
          </cell>
          <cell r="P37">
            <v>84340.27718169459</v>
          </cell>
          <cell r="Q37">
            <v>27683.4869534561</v>
          </cell>
          <cell r="R37">
            <v>35774.305408228101</v>
          </cell>
          <cell r="S37">
            <v>30354.837180133203</v>
          </cell>
        </row>
        <row r="38">
          <cell r="A38">
            <v>20072</v>
          </cell>
          <cell r="B38">
            <v>6480.4083144715996</v>
          </cell>
          <cell r="C38">
            <v>81569.81104810629</v>
          </cell>
          <cell r="D38">
            <v>76953.456430421487</v>
          </cell>
          <cell r="E38">
            <v>10355.287033045099</v>
          </cell>
          <cell r="F38">
            <v>23571.351503707901</v>
          </cell>
          <cell r="G38">
            <v>5918.2461904289303</v>
          </cell>
          <cell r="H38">
            <v>8683.5106758805814</v>
          </cell>
          <cell r="I38">
            <v>36178.945742527198</v>
          </cell>
          <cell r="J38">
            <v>12609.912379602501</v>
          </cell>
          <cell r="K38">
            <v>53244.544229045401</v>
          </cell>
          <cell r="L38">
            <v>8577.6777320847195</v>
          </cell>
          <cell r="M38">
            <v>14930.1781837902</v>
          </cell>
          <cell r="N38">
            <v>152609.23330705601</v>
          </cell>
          <cell r="O38">
            <v>4924.84491151974</v>
          </cell>
          <cell r="P38">
            <v>91099.445720696895</v>
          </cell>
          <cell r="Q38">
            <v>28679.258480542198</v>
          </cell>
          <cell r="R38">
            <v>42611.519467469101</v>
          </cell>
          <cell r="S38">
            <v>33069.477370337197</v>
          </cell>
        </row>
        <row r="39">
          <cell r="A39">
            <v>20073</v>
          </cell>
          <cell r="B39">
            <v>6899.5193661326002</v>
          </cell>
          <cell r="C39">
            <v>78641.423072820093</v>
          </cell>
          <cell r="D39">
            <v>86863.745832971996</v>
          </cell>
          <cell r="E39">
            <v>10899.345671409999</v>
          </cell>
          <cell r="F39">
            <v>24329.399168719501</v>
          </cell>
          <cell r="G39">
            <v>5923.0621197340297</v>
          </cell>
          <cell r="H39">
            <v>9184.6995099538399</v>
          </cell>
          <cell r="I39">
            <v>36893.417626090399</v>
          </cell>
          <cell r="J39">
            <v>11863.2489218172</v>
          </cell>
          <cell r="K39">
            <v>54999.289774833102</v>
          </cell>
          <cell r="L39">
            <v>9702.0364306873798</v>
          </cell>
          <cell r="M39">
            <v>14584.025346845399</v>
          </cell>
          <cell r="N39">
            <v>157363.85147833402</v>
          </cell>
          <cell r="O39">
            <v>4972.1608703981892</v>
          </cell>
          <cell r="P39">
            <v>90202.956848778311</v>
          </cell>
          <cell r="Q39">
            <v>28566.7188502678</v>
          </cell>
          <cell r="R39">
            <v>46721.805186639394</v>
          </cell>
          <cell r="S39">
            <v>35248.9287377898</v>
          </cell>
        </row>
        <row r="40">
          <cell r="A40">
            <v>20074</v>
          </cell>
          <cell r="B40">
            <v>6492.6401076840802</v>
          </cell>
          <cell r="C40">
            <v>83047.516400585606</v>
          </cell>
          <cell r="D40">
            <v>87442.903021735197</v>
          </cell>
          <cell r="E40">
            <v>10973.683793177799</v>
          </cell>
          <cell r="F40">
            <v>24904.4951055329</v>
          </cell>
          <cell r="G40">
            <v>6533.3024115438202</v>
          </cell>
          <cell r="H40">
            <v>9312.2645214112308</v>
          </cell>
          <cell r="I40">
            <v>38474.360256624495</v>
          </cell>
          <cell r="J40">
            <v>12029.9511783615</v>
          </cell>
          <cell r="K40">
            <v>57187.002833086997</v>
          </cell>
          <cell r="L40">
            <v>11160.9457155576</v>
          </cell>
          <cell r="M40">
            <v>15545.302330205201</v>
          </cell>
          <cell r="N40">
            <v>165026.17303480301</v>
          </cell>
          <cell r="O40">
            <v>4685.4234674678</v>
          </cell>
          <cell r="P40">
            <v>94828.2308034288</v>
          </cell>
          <cell r="Q40">
            <v>28916.230469713002</v>
          </cell>
          <cell r="R40">
            <v>52405.971221836902</v>
          </cell>
          <cell r="S40">
            <v>37238.775753215203</v>
          </cell>
        </row>
        <row r="41">
          <cell r="A41">
            <v>20081</v>
          </cell>
          <cell r="B41">
            <v>6736.3162686586802</v>
          </cell>
          <cell r="C41">
            <v>85620.058684079995</v>
          </cell>
          <cell r="D41">
            <v>73137.979976398099</v>
          </cell>
          <cell r="E41">
            <v>10856.850772542499</v>
          </cell>
          <cell r="F41">
            <v>24541.335043821098</v>
          </cell>
          <cell r="G41">
            <v>6673.5268733698103</v>
          </cell>
          <cell r="H41">
            <v>8949.9895180563999</v>
          </cell>
          <cell r="I41">
            <v>38041.595673912198</v>
          </cell>
          <cell r="J41">
            <v>11960.524200992399</v>
          </cell>
          <cell r="K41">
            <v>53588.644166013102</v>
          </cell>
          <cell r="L41">
            <v>12151.2583212022</v>
          </cell>
          <cell r="M41">
            <v>14469.167012845301</v>
          </cell>
          <cell r="N41">
            <v>167803.40740219</v>
          </cell>
          <cell r="O41">
            <v>4740.1680639511405</v>
          </cell>
          <cell r="P41">
            <v>91361.645759965191</v>
          </cell>
          <cell r="Q41">
            <v>27652.058376520501</v>
          </cell>
          <cell r="R41">
            <v>57614.786008820804</v>
          </cell>
          <cell r="S41">
            <v>37628.105412185207</v>
          </cell>
        </row>
        <row r="42">
          <cell r="A42">
            <v>20082</v>
          </cell>
          <cell r="B42">
            <v>8262.69074103805</v>
          </cell>
          <cell r="C42">
            <v>93571.087841350993</v>
          </cell>
          <cell r="D42">
            <v>81991.982268000007</v>
          </cell>
          <cell r="E42">
            <v>11594.9260678912</v>
          </cell>
          <cell r="F42">
            <v>26995.926575270001</v>
          </cell>
          <cell r="G42">
            <v>6237.8943255133499</v>
          </cell>
          <cell r="H42">
            <v>9838.7908902568088</v>
          </cell>
          <cell r="I42">
            <v>37244.806031383501</v>
          </cell>
          <cell r="J42">
            <v>13030.500523057199</v>
          </cell>
          <cell r="K42">
            <v>58548.173724521497</v>
          </cell>
          <cell r="L42">
            <v>14669.7326295157</v>
          </cell>
          <cell r="M42">
            <v>16450.631125249001</v>
          </cell>
          <cell r="N42">
            <v>186671.805223959</v>
          </cell>
          <cell r="O42">
            <v>5221.0864545258901</v>
          </cell>
          <cell r="P42">
            <v>100669.885299666</v>
          </cell>
          <cell r="Q42">
            <v>28030.445698393698</v>
          </cell>
          <cell r="R42">
            <v>68925.744050493609</v>
          </cell>
          <cell r="S42">
            <v>43179.288838465895</v>
          </cell>
        </row>
        <row r="43">
          <cell r="A43">
            <v>20083</v>
          </cell>
          <cell r="B43">
            <v>8518.570368350609</v>
          </cell>
          <cell r="C43">
            <v>92504.425345848795</v>
          </cell>
          <cell r="D43">
            <v>96641.440777964206</v>
          </cell>
          <cell r="E43">
            <v>11360.810425486401</v>
          </cell>
          <cell r="F43">
            <v>24754.636727874902</v>
          </cell>
          <cell r="G43">
            <v>6731.51069654823</v>
          </cell>
          <cell r="H43">
            <v>9591.6162997948304</v>
          </cell>
          <cell r="I43">
            <v>35061.964555391598</v>
          </cell>
          <cell r="J43">
            <v>12897.1698636286</v>
          </cell>
          <cell r="K43">
            <v>57945.235410728106</v>
          </cell>
          <cell r="L43">
            <v>17430.7647831617</v>
          </cell>
          <cell r="M43">
            <v>15859.894434215099</v>
          </cell>
          <cell r="N43">
            <v>194118.99547101301</v>
          </cell>
          <cell r="O43">
            <v>5315.2639363693197</v>
          </cell>
          <cell r="P43">
            <v>95700.652778290605</v>
          </cell>
          <cell r="Q43">
            <v>28916.0813413668</v>
          </cell>
          <cell r="R43">
            <v>75346.56575429131</v>
          </cell>
          <cell r="S43">
            <v>47630.895504281601</v>
          </cell>
        </row>
        <row r="44">
          <cell r="A44">
            <v>20084</v>
          </cell>
          <cell r="B44">
            <v>7204.0013907698603</v>
          </cell>
          <cell r="C44">
            <v>70494.668556114702</v>
          </cell>
          <cell r="D44">
            <v>87809.301199537789</v>
          </cell>
          <cell r="E44">
            <v>10845.047448793501</v>
          </cell>
          <cell r="F44">
            <v>22645.654748348399</v>
          </cell>
          <cell r="G44">
            <v>6245.1019463038601</v>
          </cell>
          <cell r="H44">
            <v>8212.6571630431099</v>
          </cell>
          <cell r="I44">
            <v>32058.592989827499</v>
          </cell>
          <cell r="J44">
            <v>11513.635494436701</v>
          </cell>
          <cell r="K44">
            <v>50423.633741760299</v>
          </cell>
          <cell r="L44">
            <v>10566.443055321501</v>
          </cell>
          <cell r="M44">
            <v>13471.3151361565</v>
          </cell>
          <cell r="N44">
            <v>146739.87536303099</v>
          </cell>
          <cell r="O44">
            <v>4543.8717861785199</v>
          </cell>
          <cell r="P44">
            <v>86471.640925630403</v>
          </cell>
          <cell r="Q44">
            <v>25522.995698316299</v>
          </cell>
          <cell r="R44">
            <v>44484.338577433897</v>
          </cell>
          <cell r="S44">
            <v>32973.091264674804</v>
          </cell>
        </row>
        <row r="45">
          <cell r="A45">
            <v>20091</v>
          </cell>
          <cell r="B45">
            <v>4770.2764084176197</v>
          </cell>
          <cell r="C45">
            <v>53212.174577022597</v>
          </cell>
          <cell r="D45">
            <v>65138.4798416224</v>
          </cell>
          <cell r="E45">
            <v>8393.01440856724</v>
          </cell>
          <cell r="F45">
            <v>16994.8507566958</v>
          </cell>
          <cell r="G45">
            <v>5218.2105226253998</v>
          </cell>
          <cell r="H45">
            <v>6493.9502056556594</v>
          </cell>
          <cell r="I45">
            <v>22250.440487820801</v>
          </cell>
          <cell r="J45">
            <v>9850.0272906092796</v>
          </cell>
          <cell r="K45">
            <v>39496.2917825595</v>
          </cell>
          <cell r="L45">
            <v>4596.3588808140203</v>
          </cell>
          <cell r="M45">
            <v>10848.843433248199</v>
          </cell>
          <cell r="N45">
            <v>110179.051951562</v>
          </cell>
          <cell r="O45">
            <v>3836.2608941103804</v>
          </cell>
          <cell r="P45">
            <v>68037.036809136</v>
          </cell>
          <cell r="Q45">
            <v>21049.9805011278</v>
          </cell>
          <cell r="R45">
            <v>22262.7952224619</v>
          </cell>
          <cell r="S45">
            <v>24401.285837339001</v>
          </cell>
        </row>
        <row r="46">
          <cell r="A46">
            <v>20092</v>
          </cell>
          <cell r="B46">
            <v>4755.2555934943202</v>
          </cell>
          <cell r="C46">
            <v>52487.744896467098</v>
          </cell>
          <cell r="D46">
            <v>68947.186205385806</v>
          </cell>
          <cell r="E46">
            <v>8399.3865964141805</v>
          </cell>
          <cell r="F46">
            <v>16089.4455704512</v>
          </cell>
          <cell r="G46">
            <v>4977.1261924689506</v>
          </cell>
          <cell r="H46">
            <v>6311.7783647207807</v>
          </cell>
          <cell r="I46">
            <v>21308.4339526769</v>
          </cell>
          <cell r="J46">
            <v>9782.5924061349288</v>
          </cell>
          <cell r="K46">
            <v>41701.082468507004</v>
          </cell>
          <cell r="L46">
            <v>5132.7221735123903</v>
          </cell>
          <cell r="M46">
            <v>11315.851758869199</v>
          </cell>
          <cell r="N46">
            <v>115760.756744571</v>
          </cell>
          <cell r="O46">
            <v>4398.9713025711399</v>
          </cell>
          <cell r="P46">
            <v>67955.046975208505</v>
          </cell>
          <cell r="Q46">
            <v>21232.832716615398</v>
          </cell>
          <cell r="R46">
            <v>25659.995987276699</v>
          </cell>
          <cell r="S46">
            <v>25683.983888078499</v>
          </cell>
        </row>
        <row r="47">
          <cell r="A47">
            <v>20093</v>
          </cell>
          <cell r="B47">
            <v>5332.0436117366398</v>
          </cell>
          <cell r="C47">
            <v>58360.187645528298</v>
          </cell>
          <cell r="D47">
            <v>79757.841772324289</v>
          </cell>
          <cell r="E47">
            <v>8544.4826979263089</v>
          </cell>
          <cell r="F47">
            <v>18198.958624577703</v>
          </cell>
          <cell r="G47">
            <v>5572.2035305539903</v>
          </cell>
          <cell r="H47">
            <v>6902.1246628553399</v>
          </cell>
          <cell r="I47">
            <v>25430.701385508</v>
          </cell>
          <cell r="J47">
            <v>10122.627407530799</v>
          </cell>
          <cell r="K47">
            <v>46060.830701812498</v>
          </cell>
          <cell r="L47">
            <v>6141.7100583625097</v>
          </cell>
          <cell r="M47">
            <v>13083.260195416</v>
          </cell>
          <cell r="N47">
            <v>129930.03627861301</v>
          </cell>
          <cell r="O47">
            <v>5422.6268307910495</v>
          </cell>
          <cell r="P47">
            <v>72145.977078294687</v>
          </cell>
          <cell r="Q47">
            <v>22902.212115719201</v>
          </cell>
          <cell r="R47">
            <v>33136.2218655084</v>
          </cell>
          <cell r="S47">
            <v>29446.102660949102</v>
          </cell>
        </row>
        <row r="48">
          <cell r="A48">
            <v>20094</v>
          </cell>
          <cell r="B48">
            <v>5350.1962785976402</v>
          </cell>
          <cell r="C48">
            <v>63899.031728447604</v>
          </cell>
          <cell r="D48">
            <v>84028.75417299899</v>
          </cell>
          <cell r="E48">
            <v>9172.1011251324908</v>
          </cell>
          <cell r="F48">
            <v>21033.0938348497</v>
          </cell>
          <cell r="G48">
            <v>5568.3993730618804</v>
          </cell>
          <cell r="H48">
            <v>7032.3429982142497</v>
          </cell>
          <cell r="I48">
            <v>28814.111051702203</v>
          </cell>
          <cell r="J48">
            <v>10360.015483139401</v>
          </cell>
          <cell r="K48">
            <v>52379.397145811497</v>
          </cell>
          <cell r="L48">
            <v>6244.7534397909494</v>
          </cell>
          <cell r="M48">
            <v>13430.6921676577</v>
          </cell>
          <cell r="N48">
            <v>134864.03504271299</v>
          </cell>
          <cell r="O48">
            <v>5471.65696205527</v>
          </cell>
          <cell r="P48">
            <v>77353.255828937195</v>
          </cell>
          <cell r="Q48">
            <v>23873.5775168207</v>
          </cell>
          <cell r="R48">
            <v>33010.315959002</v>
          </cell>
          <cell r="S48">
            <v>29318.7928271684</v>
          </cell>
        </row>
        <row r="49">
          <cell r="A49">
            <v>20101</v>
          </cell>
          <cell r="B49">
            <v>5389.0864378070701</v>
          </cell>
          <cell r="C49">
            <v>67974.600972811299</v>
          </cell>
          <cell r="D49">
            <v>73071.151652599001</v>
          </cell>
          <cell r="E49">
            <v>9145.0813347024196</v>
          </cell>
          <cell r="F49">
            <v>18206.8087589762</v>
          </cell>
          <cell r="G49">
            <v>6578.8446729818197</v>
          </cell>
          <cell r="H49">
            <v>6512.7079782728097</v>
          </cell>
          <cell r="I49">
            <v>28127.011047727799</v>
          </cell>
          <cell r="J49">
            <v>10139.671336216999</v>
          </cell>
          <cell r="K49">
            <v>53194.673752923103</v>
          </cell>
          <cell r="L49">
            <v>6696.6232946032105</v>
          </cell>
          <cell r="M49">
            <v>12156.173938303</v>
          </cell>
          <cell r="N49">
            <v>136536.32548169099</v>
          </cell>
          <cell r="O49">
            <v>5404.2038524478703</v>
          </cell>
          <cell r="P49">
            <v>73741.502924292014</v>
          </cell>
          <cell r="Q49">
            <v>22308.937719946302</v>
          </cell>
          <cell r="R49">
            <v>35998.659864137495</v>
          </cell>
          <cell r="S49">
            <v>30977.473855235297</v>
          </cell>
        </row>
        <row r="50">
          <cell r="A50">
            <v>20102</v>
          </cell>
          <cell r="B50">
            <v>6165.7115412195899</v>
          </cell>
          <cell r="C50">
            <v>73206.634381973912</v>
          </cell>
          <cell r="D50">
            <v>88102.840153650293</v>
          </cell>
          <cell r="E50">
            <v>9526.2406560240997</v>
          </cell>
          <cell r="F50">
            <v>20524.740732091501</v>
          </cell>
          <cell r="G50">
            <v>7888.8389078338296</v>
          </cell>
          <cell r="H50">
            <v>7235.1854920805099</v>
          </cell>
          <cell r="I50">
            <v>28899.311993992502</v>
          </cell>
          <cell r="J50">
            <v>12687.4282231789</v>
          </cell>
          <cell r="K50">
            <v>58637.2236519297</v>
          </cell>
          <cell r="L50">
            <v>8612.5948731249591</v>
          </cell>
          <cell r="M50">
            <v>12790.2689161048</v>
          </cell>
          <cell r="N50">
            <v>149765.424947283</v>
          </cell>
          <cell r="O50">
            <v>6114.94438968343</v>
          </cell>
          <cell r="P50">
            <v>79667.282455871595</v>
          </cell>
          <cell r="Q50">
            <v>27353.429285607603</v>
          </cell>
          <cell r="R50">
            <v>40417.957491394896</v>
          </cell>
          <cell r="S50">
            <v>33105.081792837802</v>
          </cell>
        </row>
        <row r="51">
          <cell r="A51">
            <v>20103</v>
          </cell>
          <cell r="B51">
            <v>6248.17151274354</v>
          </cell>
          <cell r="C51">
            <v>68595.035320148105</v>
          </cell>
          <cell r="D51">
            <v>104128.75567473</v>
          </cell>
          <cell r="E51">
            <v>9855.8579788493316</v>
          </cell>
          <cell r="F51">
            <v>21758.372914666197</v>
          </cell>
          <cell r="G51">
            <v>7797.45996963783</v>
          </cell>
          <cell r="H51">
            <v>7288.9019584673097</v>
          </cell>
          <cell r="I51">
            <v>31485.833622295202</v>
          </cell>
          <cell r="J51">
            <v>13383.277515416099</v>
          </cell>
          <cell r="K51">
            <v>59103.878264993102</v>
          </cell>
          <cell r="L51">
            <v>7789.6242927678695</v>
          </cell>
          <cell r="M51">
            <v>13437.627084603901</v>
          </cell>
          <cell r="N51">
            <v>157289.13013800699</v>
          </cell>
          <cell r="O51">
            <v>6551.7245524714699</v>
          </cell>
          <cell r="P51">
            <v>83929.155818625703</v>
          </cell>
          <cell r="Q51">
            <v>29341.449485929003</v>
          </cell>
          <cell r="R51">
            <v>39795.904873292602</v>
          </cell>
          <cell r="S51">
            <v>34518.345970453003</v>
          </cell>
        </row>
        <row r="52">
          <cell r="A52">
            <v>20104</v>
          </cell>
          <cell r="B52">
            <v>6396.8147478008696</v>
          </cell>
          <cell r="C52">
            <v>72046.165832986895</v>
          </cell>
          <cell r="D52">
            <v>100822.90540859</v>
          </cell>
          <cell r="E52">
            <v>10289.495539150499</v>
          </cell>
          <cell r="F52">
            <v>23015.512034556097</v>
          </cell>
          <cell r="G52">
            <v>7417.7089087517597</v>
          </cell>
          <cell r="H52">
            <v>7759.7958940334302</v>
          </cell>
          <cell r="I52">
            <v>34416.9537275318</v>
          </cell>
          <cell r="J52">
            <v>13552.0207294147</v>
          </cell>
          <cell r="K52">
            <v>61867.753081658797</v>
          </cell>
          <cell r="L52">
            <v>8385.9666609235101</v>
          </cell>
          <cell r="M52">
            <v>13169.314139620199</v>
          </cell>
          <cell r="N52">
            <v>153876.93364094698</v>
          </cell>
          <cell r="O52">
            <v>6286.7082605491996</v>
          </cell>
          <cell r="P52">
            <v>86922.406337607099</v>
          </cell>
          <cell r="Q52">
            <v>29924.537643056501</v>
          </cell>
          <cell r="R52">
            <v>35953.814210348704</v>
          </cell>
          <cell r="S52">
            <v>34250.318023388099</v>
          </cell>
        </row>
        <row r="53">
          <cell r="A53">
            <v>20111</v>
          </cell>
          <cell r="B53">
            <v>6253.4363588378492</v>
          </cell>
          <cell r="C53">
            <v>77736.992770694313</v>
          </cell>
          <cell r="D53">
            <v>86505.568321539511</v>
          </cell>
          <cell r="E53">
            <v>9510.0091051399195</v>
          </cell>
          <cell r="F53">
            <v>23399.988513093398</v>
          </cell>
          <cell r="G53">
            <v>7954.6041526646904</v>
          </cell>
          <cell r="H53">
            <v>7747.3946208082898</v>
          </cell>
          <cell r="I53">
            <v>32947.746693581401</v>
          </cell>
          <cell r="J53">
            <v>13046.933791600901</v>
          </cell>
          <cell r="K53">
            <v>62894.461021727999</v>
          </cell>
          <cell r="L53">
            <v>9688.2597399625793</v>
          </cell>
          <cell r="M53">
            <v>12135.7836919532</v>
          </cell>
          <cell r="N53">
            <v>166818.157628566</v>
          </cell>
          <cell r="O53">
            <v>6497.2264459870194</v>
          </cell>
          <cell r="P53">
            <v>87801.655705165496</v>
          </cell>
          <cell r="Q53">
            <v>28287.195130215099</v>
          </cell>
          <cell r="R53">
            <v>44489.739512488995</v>
          </cell>
          <cell r="S53">
            <v>40078.196366519202</v>
          </cell>
        </row>
        <row r="54">
          <cell r="A54">
            <v>20112</v>
          </cell>
          <cell r="B54">
            <v>8211.331791571889</v>
          </cell>
          <cell r="C54">
            <v>81164.623514437393</v>
          </cell>
          <cell r="D54">
            <v>97072.5041017576</v>
          </cell>
          <cell r="E54">
            <v>10287.8944583464</v>
          </cell>
          <cell r="F54">
            <v>24319.011056059102</v>
          </cell>
          <cell r="G54">
            <v>10066.175971115801</v>
          </cell>
          <cell r="H54">
            <v>9139.4904530384592</v>
          </cell>
          <cell r="I54">
            <v>27308.565342084501</v>
          </cell>
          <cell r="J54">
            <v>15524.8755510807</v>
          </cell>
          <cell r="K54">
            <v>68058.081116805493</v>
          </cell>
          <cell r="L54">
            <v>11486.738629711701</v>
          </cell>
          <cell r="M54">
            <v>13510.969173884199</v>
          </cell>
          <cell r="N54">
            <v>190900.84750328801</v>
          </cell>
          <cell r="O54">
            <v>7631.4953689039403</v>
          </cell>
          <cell r="P54">
            <v>96904.070423344194</v>
          </cell>
          <cell r="Q54">
            <v>33152.1081525708</v>
          </cell>
          <cell r="R54">
            <v>51440.330646259004</v>
          </cell>
          <cell r="S54">
            <v>46110.202629922205</v>
          </cell>
        </row>
        <row r="55">
          <cell r="A55">
            <v>20113</v>
          </cell>
          <cell r="B55">
            <v>8116.1382574566296</v>
          </cell>
          <cell r="C55">
            <v>81374.562852929303</v>
          </cell>
          <cell r="D55">
            <v>109286.222185929</v>
          </cell>
          <cell r="E55">
            <v>9726.9201380498798</v>
          </cell>
          <cell r="F55">
            <v>25345.199979745499</v>
          </cell>
          <cell r="G55">
            <v>9637.8951387085399</v>
          </cell>
          <cell r="H55">
            <v>8622.6327379229297</v>
          </cell>
          <cell r="I55">
            <v>34262.799246160903</v>
          </cell>
          <cell r="J55">
            <v>14689.514623917801</v>
          </cell>
          <cell r="K55">
            <v>67705.285081752401</v>
          </cell>
          <cell r="L55">
            <v>13609.975745944999</v>
          </cell>
          <cell r="M55">
            <v>13235.4023796119</v>
          </cell>
          <cell r="N55">
            <v>185920.870878452</v>
          </cell>
          <cell r="O55">
            <v>7765.2283050681299</v>
          </cell>
          <cell r="P55">
            <v>93305.107977944499</v>
          </cell>
          <cell r="Q55">
            <v>31999.006975593602</v>
          </cell>
          <cell r="R55">
            <v>52816.527208810301</v>
          </cell>
          <cell r="S55">
            <v>45768.668632048895</v>
          </cell>
        </row>
        <row r="56">
          <cell r="A56">
            <v>20114</v>
          </cell>
          <cell r="B56">
            <v>8957.9115212526613</v>
          </cell>
          <cell r="C56">
            <v>80886.506235099398</v>
          </cell>
          <cell r="D56">
            <v>107767.70406011799</v>
          </cell>
          <cell r="E56">
            <v>11243.7310236414</v>
          </cell>
          <cell r="F56">
            <v>26932.9938930719</v>
          </cell>
          <cell r="G56">
            <v>8679.1694401366804</v>
          </cell>
          <cell r="H56">
            <v>8859.6806370698887</v>
          </cell>
          <cell r="I56">
            <v>37286.942582392599</v>
          </cell>
          <cell r="J56">
            <v>14325.4032002237</v>
          </cell>
          <cell r="K56">
            <v>68705.722808690101</v>
          </cell>
          <cell r="L56">
            <v>12779.6010355049</v>
          </cell>
          <cell r="M56">
            <v>13978.8085461913</v>
          </cell>
          <cell r="N56">
            <v>174257.54632618499</v>
          </cell>
          <cell r="O56">
            <v>7120.2083994961304</v>
          </cell>
          <cell r="P56">
            <v>97335.151189374898</v>
          </cell>
          <cell r="Q56">
            <v>30661.477321365699</v>
          </cell>
          <cell r="R56">
            <v>45576.586108663498</v>
          </cell>
          <cell r="S56">
            <v>43594.702037032999</v>
          </cell>
        </row>
        <row r="57">
          <cell r="A57">
            <v>20121</v>
          </cell>
          <cell r="B57">
            <v>8848.8303107679294</v>
          </cell>
          <cell r="C57">
            <v>83718.269491464293</v>
          </cell>
          <cell r="D57">
            <v>94205.308534860393</v>
          </cell>
          <cell r="E57">
            <v>10431.547314542298</v>
          </cell>
          <cell r="F57">
            <v>26106.085763188999</v>
          </cell>
          <cell r="G57">
            <v>9541.2766495604992</v>
          </cell>
          <cell r="H57">
            <v>8423.7863853498202</v>
          </cell>
          <cell r="I57">
            <v>38175.037785197601</v>
          </cell>
          <cell r="J57">
            <v>13949.0346054977</v>
          </cell>
          <cell r="K57">
            <v>70579.575673658997</v>
          </cell>
          <cell r="L57">
            <v>14125.6085818627</v>
          </cell>
          <cell r="M57">
            <v>13930.1573364795</v>
          </cell>
          <cell r="N57">
            <v>167691.640075823</v>
          </cell>
          <cell r="O57">
            <v>7590.4894133456901</v>
          </cell>
          <cell r="P57">
            <v>94357.317956421</v>
          </cell>
          <cell r="Q57">
            <v>29348.395032333301</v>
          </cell>
          <cell r="R57">
            <v>44942.074580610606</v>
          </cell>
          <cell r="S57">
            <v>45065.401506034599</v>
          </cell>
        </row>
        <row r="58">
          <cell r="A58">
            <v>20122</v>
          </cell>
          <cell r="B58">
            <v>8247.7397427588094</v>
          </cell>
          <cell r="C58">
            <v>84105.017983173704</v>
          </cell>
          <cell r="D58">
            <v>104187.25141628101</v>
          </cell>
          <cell r="E58">
            <v>10420.378759503099</v>
          </cell>
          <cell r="F58">
            <v>26610.7816420866</v>
          </cell>
          <cell r="G58">
            <v>10405.80474956</v>
          </cell>
          <cell r="H58">
            <v>9801.0325315231312</v>
          </cell>
          <cell r="I58">
            <v>36870.899928868595</v>
          </cell>
          <cell r="J58">
            <v>15893.851133408001</v>
          </cell>
          <cell r="K58">
            <v>72432.250916405508</v>
          </cell>
          <cell r="L58">
            <v>16136.829517571501</v>
          </cell>
          <cell r="M58">
            <v>14060.167076091298</v>
          </cell>
          <cell r="N58">
            <v>177336.02870415</v>
          </cell>
          <cell r="O58">
            <v>8123.8959857951295</v>
          </cell>
          <cell r="P58">
            <v>97508.597969046488</v>
          </cell>
          <cell r="Q58">
            <v>32766.044584937499</v>
          </cell>
          <cell r="R58">
            <v>51596.760581459101</v>
          </cell>
          <cell r="S58">
            <v>43724.729728492501</v>
          </cell>
        </row>
        <row r="59">
          <cell r="A59">
            <v>20123</v>
          </cell>
          <cell r="B59">
            <v>8045.9887247605002</v>
          </cell>
          <cell r="C59">
            <v>79451.487898139007</v>
          </cell>
          <cell r="D59">
            <v>113445.932486573</v>
          </cell>
          <cell r="E59">
            <v>10542.0767151133</v>
          </cell>
          <cell r="F59">
            <v>28113.357683660597</v>
          </cell>
          <cell r="G59">
            <v>11439.2447421751</v>
          </cell>
          <cell r="H59">
            <v>9625.2509505280213</v>
          </cell>
          <cell r="I59">
            <v>37133.207309647201</v>
          </cell>
          <cell r="J59">
            <v>15072.439798277201</v>
          </cell>
          <cell r="K59">
            <v>69835.8300629023</v>
          </cell>
          <cell r="L59">
            <v>13703.293753810301</v>
          </cell>
          <cell r="M59">
            <v>14124.6537345702</v>
          </cell>
          <cell r="N59">
            <v>169886.75183717301</v>
          </cell>
          <cell r="O59">
            <v>8034.3609888499295</v>
          </cell>
          <cell r="P59">
            <v>97453.355079352099</v>
          </cell>
          <cell r="Q59">
            <v>31892.3548204463</v>
          </cell>
          <cell r="R59">
            <v>44033.187401590498</v>
          </cell>
          <cell r="S59">
            <v>43159.156482885104</v>
          </cell>
        </row>
        <row r="60">
          <cell r="A60">
            <v>20124</v>
          </cell>
          <cell r="B60">
            <v>6677.8684758053596</v>
          </cell>
          <cell r="C60">
            <v>82619.394843009402</v>
          </cell>
          <cell r="D60">
            <v>114960.25791741499</v>
          </cell>
          <cell r="E60">
            <v>11000.702217395901</v>
          </cell>
          <cell r="F60">
            <v>29511.367058821299</v>
          </cell>
          <cell r="G60">
            <v>9286.7978694324611</v>
          </cell>
          <cell r="H60">
            <v>9473.65114314938</v>
          </cell>
          <cell r="I60">
            <v>36991.079844331296</v>
          </cell>
          <cell r="J60">
            <v>14672.0848305293</v>
          </cell>
          <cell r="K60">
            <v>70307.635899949702</v>
          </cell>
          <cell r="L60">
            <v>11790.343905681499</v>
          </cell>
          <cell r="M60">
            <v>14216.665168449499</v>
          </cell>
          <cell r="N60">
            <v>165622.97513668201</v>
          </cell>
          <cell r="O60">
            <v>7502.0997289056904</v>
          </cell>
          <cell r="P60">
            <v>98083.938714541102</v>
          </cell>
          <cell r="Q60">
            <v>31064.9265727856</v>
          </cell>
          <cell r="R60">
            <v>41791.563009846395</v>
          </cell>
          <cell r="S60">
            <v>40889.325929292507</v>
          </cell>
        </row>
        <row r="61">
          <cell r="A61">
            <v>20131</v>
          </cell>
          <cell r="B61">
            <v>5993.0529204487602</v>
          </cell>
          <cell r="C61">
            <v>83797.984004032507</v>
          </cell>
          <cell r="D61">
            <v>97518.506794938992</v>
          </cell>
          <cell r="E61">
            <v>10424.130755868</v>
          </cell>
          <cell r="F61">
            <v>26213.688967945098</v>
          </cell>
          <cell r="G61">
            <v>9724.1227267260801</v>
          </cell>
          <cell r="H61">
            <v>8914.3964490652415</v>
          </cell>
          <cell r="I61">
            <v>35046.339790890401</v>
          </cell>
          <cell r="J61">
            <v>15193.746819989999</v>
          </cell>
          <cell r="K61">
            <v>68210.540591145196</v>
          </cell>
          <cell r="L61">
            <v>10583.814214200898</v>
          </cell>
          <cell r="M61">
            <v>12741.008696964002</v>
          </cell>
          <cell r="N61">
            <v>159484.85754670002</v>
          </cell>
          <cell r="O61">
            <v>7131.3281781859796</v>
          </cell>
          <cell r="P61">
            <v>92231.429388950506</v>
          </cell>
          <cell r="Q61">
            <v>29774.3965037425</v>
          </cell>
          <cell r="R61">
            <v>37671.226990397903</v>
          </cell>
          <cell r="S61">
            <v>39473.561419130601</v>
          </cell>
        </row>
        <row r="62">
          <cell r="A62">
            <v>20132</v>
          </cell>
          <cell r="B62">
            <v>6945.8035775154203</v>
          </cell>
          <cell r="C62">
            <v>85560.384177110798</v>
          </cell>
          <cell r="D62">
            <v>105921.43844710699</v>
          </cell>
          <cell r="E62">
            <v>11464.103956413499</v>
          </cell>
          <cell r="F62">
            <v>28435.200505185003</v>
          </cell>
          <cell r="G62">
            <v>11724.1372352013</v>
          </cell>
          <cell r="H62">
            <v>9881.1325090436712</v>
          </cell>
          <cell r="I62">
            <v>35053.087677995303</v>
          </cell>
          <cell r="J62">
            <v>16523.5522098863</v>
          </cell>
          <cell r="K62">
            <v>73201.719791085401</v>
          </cell>
          <cell r="L62">
            <v>13259.216584166901</v>
          </cell>
          <cell r="M62">
            <v>13615.905041445802</v>
          </cell>
          <cell r="N62">
            <v>166823.35506386898</v>
          </cell>
          <cell r="O62">
            <v>7864.1698835051002</v>
          </cell>
          <cell r="P62">
            <v>97888.160038576592</v>
          </cell>
          <cell r="Q62">
            <v>32783.226528576801</v>
          </cell>
          <cell r="R62">
            <v>40198.290757149698</v>
          </cell>
          <cell r="S62">
            <v>40707.918970438906</v>
          </cell>
        </row>
        <row r="63">
          <cell r="A63">
            <v>20133</v>
          </cell>
          <cell r="B63">
            <v>7790.3067754940794</v>
          </cell>
          <cell r="C63">
            <v>83582.915906708804</v>
          </cell>
          <cell r="D63">
            <v>118432.49380513901</v>
          </cell>
          <cell r="E63">
            <v>11814.965362614599</v>
          </cell>
          <cell r="F63">
            <v>29760.2440724925</v>
          </cell>
          <cell r="G63">
            <v>10954.599080413</v>
          </cell>
          <cell r="H63">
            <v>9915.0561746616004</v>
          </cell>
          <cell r="I63">
            <v>35823.015068186898</v>
          </cell>
          <cell r="J63">
            <v>16015.871907972401</v>
          </cell>
          <cell r="K63">
            <v>72372.788305489303</v>
          </cell>
          <cell r="L63">
            <v>14175.195016338101</v>
          </cell>
          <cell r="M63">
            <v>13624.1390033549</v>
          </cell>
          <cell r="N63">
            <v>164842.80259947799</v>
          </cell>
          <cell r="O63">
            <v>8061.6534503942003</v>
          </cell>
          <cell r="P63">
            <v>98840.012554895598</v>
          </cell>
          <cell r="Q63">
            <v>32352.990542751701</v>
          </cell>
          <cell r="R63">
            <v>40201.429380194197</v>
          </cell>
          <cell r="S63">
            <v>41687.072747093902</v>
          </cell>
        </row>
        <row r="64">
          <cell r="A64">
            <v>20134</v>
          </cell>
          <cell r="B64">
            <v>6491.61506675285</v>
          </cell>
          <cell r="C64">
            <v>85442.867894884897</v>
          </cell>
          <cell r="D64">
            <v>119743.58985096299</v>
          </cell>
          <cell r="E64">
            <v>12910.2023759686</v>
          </cell>
          <cell r="F64">
            <v>30913.673459599097</v>
          </cell>
          <cell r="G64">
            <v>9610.9629102635408</v>
          </cell>
          <cell r="H64">
            <v>10381.430017684201</v>
          </cell>
          <cell r="I64">
            <v>35344.064607336099</v>
          </cell>
          <cell r="J64">
            <v>15241.742926611299</v>
          </cell>
          <cell r="K64">
            <v>72911.457715223805</v>
          </cell>
          <cell r="L64">
            <v>13873.160986228901</v>
          </cell>
          <cell r="M64">
            <v>13867.600904841102</v>
          </cell>
          <cell r="N64">
            <v>156360.64794753399</v>
          </cell>
          <cell r="O64">
            <v>7413.3789281155296</v>
          </cell>
          <cell r="P64">
            <v>103610.352808878</v>
          </cell>
          <cell r="Q64">
            <v>30184.383640903703</v>
          </cell>
          <cell r="R64">
            <v>35849.126603454999</v>
          </cell>
          <cell r="S64">
            <v>37548.852330481299</v>
          </cell>
        </row>
        <row r="65">
          <cell r="A65">
            <v>20141</v>
          </cell>
          <cell r="B65">
            <v>6373.4806329653902</v>
          </cell>
          <cell r="C65">
            <v>83276.196032581691</v>
          </cell>
          <cell r="D65">
            <v>100520.823654236</v>
          </cell>
          <cell r="E65">
            <v>11520.996245644199</v>
          </cell>
          <cell r="F65">
            <v>28815.9289688381</v>
          </cell>
          <cell r="G65">
            <v>10645.847557527501</v>
          </cell>
          <cell r="H65">
            <v>9560.9242634388011</v>
          </cell>
          <cell r="I65">
            <v>34045.123769427802</v>
          </cell>
          <cell r="J65">
            <v>15614.672856509898</v>
          </cell>
          <cell r="K65">
            <v>71004.817558893701</v>
          </cell>
          <cell r="L65">
            <v>14464.020414865199</v>
          </cell>
          <cell r="M65">
            <v>13111.5817128211</v>
          </cell>
          <cell r="N65">
            <v>155806.72470989299</v>
          </cell>
          <cell r="O65">
            <v>7056.3522482506396</v>
          </cell>
          <cell r="P65">
            <v>97928.855122742199</v>
          </cell>
          <cell r="Q65">
            <v>30240.6336485867</v>
          </cell>
          <cell r="R65">
            <v>36604.674349944398</v>
          </cell>
          <cell r="S65">
            <v>37631.546791029999</v>
          </cell>
        </row>
        <row r="66">
          <cell r="A66">
            <v>20142</v>
          </cell>
          <cell r="B66">
            <v>7275.1873971027899</v>
          </cell>
          <cell r="C66">
            <v>91338.722594240404</v>
          </cell>
          <cell r="D66">
            <v>114108.94191038499</v>
          </cell>
          <cell r="E66">
            <v>12378.334831121099</v>
          </cell>
          <cell r="F66">
            <v>31562.609756530401</v>
          </cell>
          <cell r="G66">
            <v>11844.9467388544</v>
          </cell>
          <cell r="H66">
            <v>10924.3092216933</v>
          </cell>
          <cell r="I66">
            <v>33745.414678575602</v>
          </cell>
          <cell r="J66">
            <v>18219.317699901199</v>
          </cell>
          <cell r="K66">
            <v>76449.971181365705</v>
          </cell>
          <cell r="L66">
            <v>13575.945326049601</v>
          </cell>
          <cell r="M66">
            <v>14293.086289789901</v>
          </cell>
          <cell r="N66">
            <v>168679.572207005</v>
          </cell>
          <cell r="O66">
            <v>7931.10938878858</v>
          </cell>
          <cell r="P66">
            <v>110684.456199735</v>
          </cell>
          <cell r="Q66">
            <v>34947.332245309401</v>
          </cell>
          <cell r="R66">
            <v>35517.3451177139</v>
          </cell>
          <cell r="S66">
            <v>38437.475979233299</v>
          </cell>
        </row>
        <row r="67">
          <cell r="A67">
            <v>20143</v>
          </cell>
          <cell r="B67">
            <v>8082.7858573411504</v>
          </cell>
          <cell r="C67">
            <v>90333.526755695493</v>
          </cell>
          <cell r="D67">
            <v>125331.54536969399</v>
          </cell>
          <cell r="E67">
            <v>11498.7171889695</v>
          </cell>
          <cell r="F67">
            <v>32049.9419377005</v>
          </cell>
          <cell r="G67">
            <v>11842.574218974099</v>
          </cell>
          <cell r="H67">
            <v>10832.758360128799</v>
          </cell>
          <cell r="I67">
            <v>34082.084576571498</v>
          </cell>
          <cell r="J67">
            <v>17576.462352511397</v>
          </cell>
          <cell r="K67">
            <v>76621.927821029007</v>
          </cell>
          <cell r="L67">
            <v>10768.4932653167</v>
          </cell>
          <cell r="M67">
            <v>13555.594321239001</v>
          </cell>
          <cell r="N67">
            <v>167467.86697169399</v>
          </cell>
          <cell r="O67">
            <v>7294.2427290514206</v>
          </cell>
          <cell r="P67">
            <v>106187.592477296</v>
          </cell>
          <cell r="Q67">
            <v>34309.132359065101</v>
          </cell>
          <cell r="R67">
            <v>34270.163708651795</v>
          </cell>
          <cell r="S67">
            <v>39418.769130022003</v>
          </cell>
        </row>
        <row r="68">
          <cell r="A68">
            <v>20144</v>
          </cell>
          <cell r="B68">
            <v>7819.6089859806607</v>
          </cell>
          <cell r="C68">
            <v>87643.215855998205</v>
          </cell>
          <cell r="D68">
            <v>127990.49836585601</v>
          </cell>
          <cell r="E68">
            <v>12172.1233159072</v>
          </cell>
          <cell r="F68">
            <v>31670.218897584098</v>
          </cell>
          <cell r="G68">
            <v>11072.2540553411</v>
          </cell>
          <cell r="H68">
            <v>11099.484332530399</v>
          </cell>
          <cell r="I68">
            <v>34707.882207681803</v>
          </cell>
          <cell r="J68">
            <v>18438.559506236001</v>
          </cell>
          <cell r="K68">
            <v>77409.762239922304</v>
          </cell>
          <cell r="L68">
            <v>8306.1850816999704</v>
          </cell>
          <cell r="M68">
            <v>14150.0961819884</v>
          </cell>
          <cell r="N68">
            <v>159187.21285068101</v>
          </cell>
          <cell r="O68">
            <v>6415.3963429819205</v>
          </cell>
          <cell r="P68">
            <v>107274.753488759</v>
          </cell>
          <cell r="Q68">
            <v>33789.024640688702</v>
          </cell>
          <cell r="R68">
            <v>26545.414812358798</v>
          </cell>
          <cell r="S68">
            <v>35382.758102214699</v>
          </cell>
        </row>
        <row r="69">
          <cell r="A69">
            <v>20151</v>
          </cell>
        </row>
        <row r="70">
          <cell r="A70">
            <v>20152</v>
          </cell>
        </row>
        <row r="71">
          <cell r="A71">
            <v>20153</v>
          </cell>
        </row>
        <row r="72">
          <cell r="A72">
            <v>20154</v>
          </cell>
        </row>
        <row r="76">
          <cell r="A76" t="str">
            <v>20133 YTD</v>
          </cell>
          <cell r="B76">
            <v>20729.16327345826</v>
          </cell>
          <cell r="C76">
            <v>252941.28408785211</v>
          </cell>
          <cell r="D76">
            <v>321872.43904718501</v>
          </cell>
          <cell r="E76">
            <v>33703.2000748961</v>
          </cell>
          <cell r="F76">
            <v>84409.133545622593</v>
          </cell>
          <cell r="G76">
            <v>32402.85904234038</v>
          </cell>
          <cell r="H76">
            <v>28710.585132770513</v>
          </cell>
          <cell r="I76">
            <v>105922.44253707259</v>
          </cell>
          <cell r="J76">
            <v>47733.170937848699</v>
          </cell>
          <cell r="K76">
            <v>213785.04868771991</v>
          </cell>
          <cell r="L76">
            <v>38018.225814705904</v>
          </cell>
          <cell r="M76">
            <v>39981.052741764703</v>
          </cell>
          <cell r="N76">
            <v>491151.01521004696</v>
          </cell>
          <cell r="O76">
            <v>23057.151512085278</v>
          </cell>
          <cell r="P76">
            <v>288959.6019824227</v>
          </cell>
          <cell r="Q76">
            <v>94910.613575071009</v>
          </cell>
          <cell r="R76">
            <v>118070.94712774179</v>
          </cell>
          <cell r="S76">
            <v>121868.55313666341</v>
          </cell>
        </row>
        <row r="77">
          <cell r="A77" t="str">
            <v>20143 YTD</v>
          </cell>
          <cell r="B77">
            <v>21731.29623307626</v>
          </cell>
          <cell r="C77">
            <v>264945.46544623445</v>
          </cell>
          <cell r="D77">
            <v>339960.79097396001</v>
          </cell>
          <cell r="E77">
            <v>35384.594731953599</v>
          </cell>
          <cell r="F77">
            <v>92435.524393960892</v>
          </cell>
          <cell r="G77">
            <v>34332.253270450296</v>
          </cell>
          <cell r="H77">
            <v>31317.659433516099</v>
          </cell>
          <cell r="I77">
            <v>101874.67064151351</v>
          </cell>
          <cell r="J77">
            <v>51390.4189364591</v>
          </cell>
          <cell r="K77">
            <v>224131.70936176213</v>
          </cell>
          <cell r="L77">
            <v>38809.345443202801</v>
          </cell>
          <cell r="M77">
            <v>40955.052960481204</v>
          </cell>
          <cell r="N77">
            <v>491983.97311755101</v>
          </cell>
          <cell r="O77">
            <v>22286.161164860339</v>
          </cell>
          <cell r="P77">
            <v>314766.04549075518</v>
          </cell>
          <cell r="Q77">
            <v>99470.813124370092</v>
          </cell>
          <cell r="R77">
            <v>106428.39003721299</v>
          </cell>
          <cell r="S77">
            <v>115482.18906279821</v>
          </cell>
        </row>
        <row r="78">
          <cell r="A78" t="str">
            <v>$ Chg</v>
          </cell>
          <cell r="B78">
            <v>1002.1329596180003</v>
          </cell>
          <cell r="C78">
            <v>12004.181358382339</v>
          </cell>
          <cell r="D78">
            <v>18088.351926775009</v>
          </cell>
          <cell r="E78">
            <v>1681.394657057499</v>
          </cell>
          <cell r="F78">
            <v>8026.3908483382984</v>
          </cell>
          <cell r="G78">
            <v>1929.3942281099153</v>
          </cell>
          <cell r="H78">
            <v>2607.0743007455858</v>
          </cell>
          <cell r="I78">
            <v>-4047.7718955590826</v>
          </cell>
          <cell r="J78">
            <v>3657.2479986104008</v>
          </cell>
          <cell r="K78">
            <v>10346.660674042214</v>
          </cell>
          <cell r="L78">
            <v>791.11962849689735</v>
          </cell>
          <cell r="M78">
            <v>974.00021871650097</v>
          </cell>
          <cell r="N78">
            <v>832.95790750405286</v>
          </cell>
          <cell r="O78">
            <v>-770.99034722493889</v>
          </cell>
          <cell r="P78">
            <v>25806.443508332479</v>
          </cell>
          <cell r="Q78">
            <v>4560.1995492990827</v>
          </cell>
          <cell r="R78">
            <v>-11642.557090528804</v>
          </cell>
          <cell r="S78">
            <v>-6386.364073865203</v>
          </cell>
        </row>
        <row r="79">
          <cell r="A79" t="str">
            <v>% Chg</v>
          </cell>
          <cell r="B79">
            <v>4.8344110488103352E-2</v>
          </cell>
          <cell r="C79">
            <v>4.7458371225050873E-2</v>
          </cell>
          <cell r="D79">
            <v>5.6197268645680289E-2</v>
          </cell>
          <cell r="E79">
            <v>4.988827925304011E-2</v>
          </cell>
          <cell r="F79">
            <v>9.5089127339520504E-2</v>
          </cell>
          <cell r="G79">
            <v>5.9543950291201214E-2</v>
          </cell>
          <cell r="H79">
            <v>9.0805334990189682E-2</v>
          </cell>
          <cell r="I79">
            <v>-3.8214487870616959E-2</v>
          </cell>
          <cell r="J79">
            <v>7.6618584660389427E-2</v>
          </cell>
          <cell r="K79">
            <v>4.8397494294167349E-2</v>
          </cell>
          <cell r="L79">
            <v>2.0808957060560223E-2</v>
          </cell>
          <cell r="M79">
            <v>2.4361545080053591E-2</v>
          </cell>
          <cell r="N79">
            <v>1.6959303385493927E-3</v>
          </cell>
          <cell r="O79">
            <v>-3.3438230512595132E-2</v>
          </cell>
          <cell r="P79">
            <v>8.9308136262944718E-2</v>
          </cell>
          <cell r="Q79">
            <v>4.8047308699486202E-2</v>
          </cell>
          <cell r="R79">
            <v>-9.8606451237599035E-2</v>
          </cell>
          <cell r="S79">
            <v>-5.2403708007458936E-2</v>
          </cell>
        </row>
        <row r="80">
          <cell r="N80">
            <v>1711359.6201332838</v>
          </cell>
        </row>
        <row r="81">
          <cell r="N81">
            <v>1769252.7549441217</v>
          </cell>
        </row>
        <row r="82">
          <cell r="N82">
            <v>57893.134810837917</v>
          </cell>
        </row>
        <row r="83">
          <cell r="N83">
            <v>3.3828737180516794E-2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25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0.94186982755665782</v>
          </cell>
          <cell r="C5">
            <v>1.0004632464832732</v>
          </cell>
          <cell r="D5">
            <v>0.85255343769902303</v>
          </cell>
          <cell r="E5">
            <v>0.95625144331578871</v>
          </cell>
          <cell r="F5">
            <v>0.95448250555815362</v>
          </cell>
          <cell r="G5">
            <v>1.0104342505655455</v>
          </cell>
          <cell r="H5">
            <v>0.98095600308782771</v>
          </cell>
          <cell r="I5">
            <v>0.98760785796961748</v>
          </cell>
          <cell r="J5">
            <v>0.94800085326858763</v>
          </cell>
          <cell r="K5">
            <v>0.97687103845433287</v>
          </cell>
          <cell r="L5">
            <v>0.93571788457693206</v>
          </cell>
          <cell r="M5">
            <v>0.96444411356849813</v>
          </cell>
          <cell r="N5">
            <v>0.94774464211197751</v>
          </cell>
          <cell r="O5">
            <v>0.94171698169429274</v>
          </cell>
          <cell r="P5">
            <v>0.97019866138176236</v>
          </cell>
          <cell r="Q5">
            <v>0.9294947779552909</v>
          </cell>
          <cell r="R5">
            <v>0.91710166363669099</v>
          </cell>
          <cell r="S5">
            <v>0.95879045633818982</v>
          </cell>
        </row>
        <row r="6">
          <cell r="A6">
            <v>19992</v>
          </cell>
          <cell r="B6">
            <v>1.0230143315120477</v>
          </cell>
          <cell r="C6">
            <v>1.0307401646180583</v>
          </cell>
          <cell r="D6">
            <v>0.95487297566971463</v>
          </cell>
          <cell r="E6">
            <v>1.0164864520075914</v>
          </cell>
          <cell r="F6">
            <v>1.0125616899089303</v>
          </cell>
          <cell r="G6">
            <v>0.95703575019808362</v>
          </cell>
          <cell r="H6">
            <v>1.0073166447393771</v>
          </cell>
          <cell r="I6">
            <v>0.9793587551194004</v>
          </cell>
          <cell r="J6">
            <v>0.99517739226500357</v>
          </cell>
          <cell r="K6">
            <v>1.0098712456748224</v>
          </cell>
          <cell r="L6">
            <v>0.99018257697394085</v>
          </cell>
          <cell r="M6">
            <v>1.0173908750413012</v>
          </cell>
          <cell r="N6">
            <v>0.99290863787295724</v>
          </cell>
          <cell r="O6">
            <v>1.014403600821371</v>
          </cell>
          <cell r="P6">
            <v>1.0196933806393991</v>
          </cell>
          <cell r="Q6">
            <v>0.97864385442328472</v>
          </cell>
          <cell r="R6">
            <v>1.0268320852225357</v>
          </cell>
          <cell r="S6">
            <v>1.0006959273969627</v>
          </cell>
        </row>
        <row r="7">
          <cell r="A7">
            <v>19993</v>
          </cell>
          <cell r="B7">
            <v>1.0612811052320463</v>
          </cell>
          <cell r="C7">
            <v>0.96717668327212314</v>
          </cell>
          <cell r="D7">
            <v>1.1416839168891848</v>
          </cell>
          <cell r="E7">
            <v>0.97494765656357929</v>
          </cell>
          <cell r="F7">
            <v>0.98430656920251258</v>
          </cell>
          <cell r="G7">
            <v>1.1046121373494668</v>
          </cell>
          <cell r="H7">
            <v>0.99426272858011999</v>
          </cell>
          <cell r="I7">
            <v>0.9925201224118726</v>
          </cell>
          <cell r="J7">
            <v>1.0181504794981251</v>
          </cell>
          <cell r="K7">
            <v>1.0080679096429126</v>
          </cell>
          <cell r="L7">
            <v>1.0687030456013751</v>
          </cell>
          <cell r="M7">
            <v>0.99021300413998592</v>
          </cell>
          <cell r="N7">
            <v>1.0371546973007966</v>
          </cell>
          <cell r="O7">
            <v>1.0491467535138452</v>
          </cell>
          <cell r="P7">
            <v>0.97910902320248128</v>
          </cell>
          <cell r="Q7">
            <v>1.0515306492217804</v>
          </cell>
          <cell r="R7">
            <v>1.0592884582167439</v>
          </cell>
          <cell r="S7">
            <v>1.0363882858609825</v>
          </cell>
        </row>
        <row r="8">
          <cell r="A8">
            <v>19994</v>
          </cell>
          <cell r="B8">
            <v>0.9690858503066504</v>
          </cell>
          <cell r="C8">
            <v>1.0032085482918327</v>
          </cell>
          <cell r="D8">
            <v>1.0379002104223225</v>
          </cell>
          <cell r="E8">
            <v>1.0524389235902625</v>
          </cell>
          <cell r="F8">
            <v>1.0444648594991639</v>
          </cell>
          <cell r="G8">
            <v>0.92968244419566559</v>
          </cell>
          <cell r="H8">
            <v>1.0162250773099657</v>
          </cell>
          <cell r="I8">
            <v>1.0372073067417409</v>
          </cell>
          <cell r="J8">
            <v>1.0278126041098978</v>
          </cell>
          <cell r="K8">
            <v>1.0031403204068301</v>
          </cell>
          <cell r="L8">
            <v>0.98353659273310945</v>
          </cell>
          <cell r="M8">
            <v>1.0251333234136215</v>
          </cell>
          <cell r="N8">
            <v>1.0148497460115113</v>
          </cell>
          <cell r="O8">
            <v>0.99337295778138268</v>
          </cell>
          <cell r="P8">
            <v>1.0288148098559311</v>
          </cell>
          <cell r="Q8">
            <v>1.0336486255728561</v>
          </cell>
          <cell r="R8">
            <v>0.97978059781537341</v>
          </cell>
          <cell r="S8">
            <v>0.99783483868879175</v>
          </cell>
        </row>
        <row r="9">
          <cell r="A9">
            <v>20001</v>
          </cell>
          <cell r="B9">
            <v>0.95114498642839118</v>
          </cell>
          <cell r="C9">
            <v>1.0133462077196238</v>
          </cell>
          <cell r="D9">
            <v>0.86050887306276325</v>
          </cell>
          <cell r="E9">
            <v>0.97243354908146351</v>
          </cell>
          <cell r="F9">
            <v>0.96965797321197156</v>
          </cell>
          <cell r="G9">
            <v>1.0255197591868932</v>
          </cell>
          <cell r="H9">
            <v>0.9974583296588081</v>
          </cell>
          <cell r="I9">
            <v>0.99145420099795023</v>
          </cell>
          <cell r="J9">
            <v>0.96237960680789492</v>
          </cell>
          <cell r="K9">
            <v>0.9865427772603893</v>
          </cell>
          <cell r="L9">
            <v>0.96079773751150543</v>
          </cell>
          <cell r="M9">
            <v>0.98374948157841491</v>
          </cell>
          <cell r="N9">
            <v>0.96237468678898752</v>
          </cell>
          <cell r="O9">
            <v>0.96020853203583201</v>
          </cell>
          <cell r="P9">
            <v>0.98876764248546878</v>
          </cell>
          <cell r="Q9">
            <v>0.94214577053464388</v>
          </cell>
          <cell r="R9">
            <v>0.93425021712623213</v>
          </cell>
          <cell r="S9">
            <v>0.97295411426624179</v>
          </cell>
        </row>
        <row r="10">
          <cell r="A10">
            <v>20002</v>
          </cell>
          <cell r="B10">
            <v>1.0178117664021469</v>
          </cell>
          <cell r="C10">
            <v>1.0311815792931056</v>
          </cell>
          <cell r="D10">
            <v>0.9541085707335456</v>
          </cell>
          <cell r="E10">
            <v>1.0151115401826596</v>
          </cell>
          <cell r="F10">
            <v>1.0137218444689149</v>
          </cell>
          <cell r="G10">
            <v>0.95865036013638516</v>
          </cell>
          <cell r="H10">
            <v>1.0121785034051169</v>
          </cell>
          <cell r="I10">
            <v>0.98029115579675308</v>
          </cell>
          <cell r="J10">
            <v>0.99930577431562617</v>
          </cell>
          <cell r="K10">
            <v>1.0111724181166581</v>
          </cell>
          <cell r="L10">
            <v>1.0009395942998542</v>
          </cell>
          <cell r="M10">
            <v>1.0207454519280028</v>
          </cell>
          <cell r="N10">
            <v>0.99673004355007833</v>
          </cell>
          <cell r="O10">
            <v>1.0194126468181059</v>
          </cell>
          <cell r="P10">
            <v>1.0189302128191255</v>
          </cell>
          <cell r="Q10">
            <v>0.98097628175058271</v>
          </cell>
          <cell r="R10">
            <v>1.0329705318497813</v>
          </cell>
          <cell r="S10">
            <v>1.0032360245389178</v>
          </cell>
        </row>
        <row r="11">
          <cell r="A11">
            <v>20003</v>
          </cell>
          <cell r="B11">
            <v>1.0644330401539099</v>
          </cell>
          <cell r="C11">
            <v>0.96329480854292349</v>
          </cell>
          <cell r="D11">
            <v>1.1246463918892378</v>
          </cell>
          <cell r="E11">
            <v>0.96131650831264392</v>
          </cell>
          <cell r="F11">
            <v>0.97900336684561495</v>
          </cell>
          <cell r="G11">
            <v>1.087122719804426</v>
          </cell>
          <cell r="H11">
            <v>0.97558513031326644</v>
          </cell>
          <cell r="I11">
            <v>0.98885232350949126</v>
          </cell>
          <cell r="J11">
            <v>1.0074501504760767</v>
          </cell>
          <cell r="K11">
            <v>1.0029027584260759</v>
          </cell>
          <cell r="L11">
            <v>1.0664311304705227</v>
          </cell>
          <cell r="M11">
            <v>0.97889298612642384</v>
          </cell>
          <cell r="N11">
            <v>1.0296829172268873</v>
          </cell>
          <cell r="O11">
            <v>1.0340442656180318</v>
          </cell>
          <cell r="P11">
            <v>0.97041564091263799</v>
          </cell>
          <cell r="Q11">
            <v>1.0400551482069229</v>
          </cell>
          <cell r="R11">
            <v>1.0556277887183916</v>
          </cell>
          <cell r="S11">
            <v>1.0343222173323319</v>
          </cell>
        </row>
        <row r="12">
          <cell r="A12">
            <v>20004</v>
          </cell>
          <cell r="B12">
            <v>0.96278746459804199</v>
          </cell>
          <cell r="C12">
            <v>0.99354386455528931</v>
          </cell>
          <cell r="D12">
            <v>1.0420576777781596</v>
          </cell>
          <cell r="E12">
            <v>1.0460686864520745</v>
          </cell>
          <cell r="F12">
            <v>1.0392702983421589</v>
          </cell>
          <cell r="G12">
            <v>0.9271428079138837</v>
          </cell>
          <cell r="H12">
            <v>1.0175306951879874</v>
          </cell>
          <cell r="I12">
            <v>1.0390137210827439</v>
          </cell>
          <cell r="J12">
            <v>1.025624827216703</v>
          </cell>
          <cell r="K12">
            <v>0.99869126715993328</v>
          </cell>
          <cell r="L12">
            <v>0.97180315620130242</v>
          </cell>
          <cell r="M12">
            <v>1.0161944691683693</v>
          </cell>
          <cell r="N12">
            <v>1.0079909424488724</v>
          </cell>
          <cell r="O12">
            <v>0.98595304122703331</v>
          </cell>
          <cell r="P12">
            <v>1.0216407865988724</v>
          </cell>
          <cell r="Q12">
            <v>1.0312249146782915</v>
          </cell>
          <cell r="R12">
            <v>0.97461279991946148</v>
          </cell>
          <cell r="S12">
            <v>0.98958079788681663</v>
          </cell>
        </row>
        <row r="13">
          <cell r="A13">
            <v>20011</v>
          </cell>
          <cell r="B13">
            <v>0.94648293190194888</v>
          </cell>
          <cell r="C13">
            <v>1.0021042004913747</v>
          </cell>
          <cell r="D13">
            <v>0.86440591798093236</v>
          </cell>
          <cell r="E13">
            <v>0.97243179185165085</v>
          </cell>
          <cell r="F13">
            <v>0.9620597021203835</v>
          </cell>
          <cell r="G13">
            <v>1.0177305321597192</v>
          </cell>
          <cell r="H13">
            <v>0.97725043180765647</v>
          </cell>
          <cell r="I13">
            <v>0.97646792763662316</v>
          </cell>
          <cell r="J13">
            <v>0.95965921309090096</v>
          </cell>
          <cell r="K13">
            <v>0.97796802477462808</v>
          </cell>
          <cell r="L13">
            <v>0.95114294924456122</v>
          </cell>
          <cell r="M13">
            <v>0.96736406676609077</v>
          </cell>
          <cell r="N13">
            <v>0.95750961613688035</v>
          </cell>
          <cell r="O13">
            <v>0.94629516688081372</v>
          </cell>
          <cell r="P13">
            <v>0.9779166763410726</v>
          </cell>
          <cell r="Q13">
            <v>0.94290753438555586</v>
          </cell>
          <cell r="R13">
            <v>0.93449860878961433</v>
          </cell>
          <cell r="S13">
            <v>0.96757761932006781</v>
          </cell>
        </row>
        <row r="14">
          <cell r="A14">
            <v>20012</v>
          </cell>
          <cell r="B14">
            <v>1.0092524182813403</v>
          </cell>
          <cell r="C14">
            <v>1.0315523328450176</v>
          </cell>
          <cell r="D14">
            <v>0.95893260851994222</v>
          </cell>
          <cell r="E14">
            <v>1.0108671601944659</v>
          </cell>
          <cell r="F14">
            <v>1.0111278229032685</v>
          </cell>
          <cell r="G14">
            <v>0.96405321367272856</v>
          </cell>
          <cell r="H14">
            <v>1.0053983858061857</v>
          </cell>
          <cell r="I14">
            <v>0.98898905873413789</v>
          </cell>
          <cell r="J14">
            <v>1.0017187741965339</v>
          </cell>
          <cell r="K14">
            <v>1.0135858662150041</v>
          </cell>
          <cell r="L14">
            <v>1.0044773149251502</v>
          </cell>
          <cell r="M14">
            <v>1.0222062624395269</v>
          </cell>
          <cell r="N14">
            <v>0.99965588147929663</v>
          </cell>
          <cell r="O14">
            <v>1.0182847741004932</v>
          </cell>
          <cell r="P14">
            <v>1.0162994386983812</v>
          </cell>
          <cell r="Q14">
            <v>0.98545362898508715</v>
          </cell>
          <cell r="R14">
            <v>1.0361313325849715</v>
          </cell>
          <cell r="S14">
            <v>1.0020511980794531</v>
          </cell>
        </row>
        <row r="15">
          <cell r="A15">
            <v>20013</v>
          </cell>
          <cell r="B15">
            <v>1.0728040744785752</v>
          </cell>
          <cell r="C15">
            <v>0.96427254184520961</v>
          </cell>
          <cell r="D15">
            <v>1.1124212782172844</v>
          </cell>
          <cell r="E15">
            <v>0.96132586223024452</v>
          </cell>
          <cell r="F15">
            <v>0.98570851095388667</v>
          </cell>
          <cell r="G15">
            <v>1.0770460367438572</v>
          </cell>
          <cell r="H15">
            <v>1.0038977970680873</v>
          </cell>
          <cell r="I15">
            <v>0.99305080925253786</v>
          </cell>
          <cell r="J15">
            <v>1.005839422062083</v>
          </cell>
          <cell r="K15">
            <v>1.0021454222409296</v>
          </cell>
          <cell r="L15">
            <v>1.0708213069305887</v>
          </cell>
          <cell r="M15">
            <v>0.9775932212504157</v>
          </cell>
          <cell r="N15">
            <v>1.0315907814626191</v>
          </cell>
          <cell r="O15">
            <v>1.0396915262124953</v>
          </cell>
          <cell r="P15">
            <v>0.97403871650541196</v>
          </cell>
          <cell r="Q15">
            <v>1.0387853518593386</v>
          </cell>
          <cell r="R15">
            <v>1.0561815527460277</v>
          </cell>
          <cell r="S15">
            <v>1.037071729507353</v>
          </cell>
        </row>
        <row r="16">
          <cell r="A16">
            <v>20014</v>
          </cell>
          <cell r="B16">
            <v>0.97499444145358616</v>
          </cell>
          <cell r="C16">
            <v>0.99992391247863566</v>
          </cell>
          <cell r="D16">
            <v>1.0631193771047642</v>
          </cell>
          <cell r="E16">
            <v>1.0585419500477833</v>
          </cell>
          <cell r="F16">
            <v>1.0476567366462946</v>
          </cell>
          <cell r="G16">
            <v>0.93880823279198633</v>
          </cell>
          <cell r="H16">
            <v>1.0157436222616836</v>
          </cell>
          <cell r="I16">
            <v>1.0474039508896529</v>
          </cell>
          <cell r="J16">
            <v>1.0390798018348124</v>
          </cell>
          <cell r="K16">
            <v>1.0070799405759501</v>
          </cell>
          <cell r="L16">
            <v>0.97712055932549657</v>
          </cell>
          <cell r="M16">
            <v>1.036250675201879</v>
          </cell>
          <cell r="N16">
            <v>1.018328404559143</v>
          </cell>
          <cell r="O16">
            <v>0.99773341860168741</v>
          </cell>
          <cell r="P16">
            <v>1.0336000536196084</v>
          </cell>
          <cell r="Q16">
            <v>1.0452332002474622</v>
          </cell>
          <cell r="R16">
            <v>0.98032454791307322</v>
          </cell>
          <cell r="S16">
            <v>0.99787892395374089</v>
          </cell>
        </row>
        <row r="17">
          <cell r="A17">
            <v>20021</v>
          </cell>
          <cell r="B17">
            <v>0.92878851681961883</v>
          </cell>
          <cell r="C17">
            <v>0.99429217053036834</v>
          </cell>
          <cell r="D17">
            <v>0.85839839436313958</v>
          </cell>
          <cell r="E17">
            <v>0.95877727276730251</v>
          </cell>
          <cell r="F17">
            <v>0.96000866515712246</v>
          </cell>
          <cell r="G17">
            <v>1.0093820595867706</v>
          </cell>
          <cell r="H17">
            <v>0.96665244650325022</v>
          </cell>
          <cell r="I17">
            <v>0.97386363558467504</v>
          </cell>
          <cell r="J17">
            <v>0.94513974612904095</v>
          </cell>
          <cell r="K17">
            <v>0.95731300205911218</v>
          </cell>
          <cell r="L17">
            <v>0.94142242944475463</v>
          </cell>
          <cell r="M17">
            <v>0.94978595372970887</v>
          </cell>
          <cell r="N17">
            <v>0.94702327211610504</v>
          </cell>
          <cell r="O17">
            <v>0.93221267488533111</v>
          </cell>
          <cell r="P17">
            <v>0.96732992817601404</v>
          </cell>
          <cell r="Q17">
            <v>0.93350946416313951</v>
          </cell>
          <cell r="R17">
            <v>0.92442141709408354</v>
          </cell>
          <cell r="S17">
            <v>0.95596856859709622</v>
          </cell>
        </row>
        <row r="18">
          <cell r="A18">
            <v>20022</v>
          </cell>
          <cell r="B18">
            <v>1.0006276739120266</v>
          </cell>
          <cell r="C18">
            <v>1.0317901916593923</v>
          </cell>
          <cell r="D18">
            <v>0.96300390398111624</v>
          </cell>
          <cell r="E18">
            <v>1.0097486202821835</v>
          </cell>
          <cell r="F18">
            <v>1.0069047043117967</v>
          </cell>
          <cell r="G18">
            <v>0.96600127717526185</v>
          </cell>
          <cell r="H18">
            <v>1.0070375507805149</v>
          </cell>
          <cell r="I18">
            <v>0.99016536093646079</v>
          </cell>
          <cell r="J18">
            <v>1.0048796319959421</v>
          </cell>
          <cell r="K18">
            <v>1.0264978484025948</v>
          </cell>
          <cell r="L18">
            <v>1.0077757383634804</v>
          </cell>
          <cell r="M18">
            <v>1.0260899781255277</v>
          </cell>
          <cell r="N18">
            <v>1.0011398944484695</v>
          </cell>
          <cell r="O18">
            <v>1.0204998631901034</v>
          </cell>
          <cell r="P18">
            <v>1.0173783375433629</v>
          </cell>
          <cell r="Q18">
            <v>0.98726671704690483</v>
          </cell>
          <cell r="R18">
            <v>1.0315078191202285</v>
          </cell>
          <cell r="S18">
            <v>1.0008676720744221</v>
          </cell>
        </row>
        <row r="19">
          <cell r="A19">
            <v>20023</v>
          </cell>
          <cell r="B19">
            <v>1.0770603994588628</v>
          </cell>
          <cell r="C19">
            <v>0.97339880661516376</v>
          </cell>
          <cell r="D19">
            <v>1.1044858058448257</v>
          </cell>
          <cell r="E19">
            <v>0.97404752686027818</v>
          </cell>
          <cell r="F19">
            <v>0.98357685842274101</v>
          </cell>
          <cell r="G19">
            <v>1.0742383352342026</v>
          </cell>
          <cell r="H19">
            <v>1.0082095144812053</v>
          </cell>
          <cell r="I19">
            <v>0.99145712087033955</v>
          </cell>
          <cell r="J19">
            <v>1.0128721712027016</v>
          </cell>
          <cell r="K19">
            <v>1.0065094538815942</v>
          </cell>
          <cell r="L19">
            <v>1.0802595460311086</v>
          </cell>
          <cell r="M19">
            <v>0.98484372540258214</v>
          </cell>
          <cell r="N19">
            <v>1.0371094424129617</v>
          </cell>
          <cell r="O19">
            <v>1.0521859548127859</v>
          </cell>
          <cell r="P19">
            <v>0.98283716810573496</v>
          </cell>
          <cell r="Q19">
            <v>1.0374426531106875</v>
          </cell>
          <cell r="R19">
            <v>1.0590902130661246</v>
          </cell>
          <cell r="S19">
            <v>1.0420567979445716</v>
          </cell>
        </row>
        <row r="20">
          <cell r="A20">
            <v>20024</v>
          </cell>
          <cell r="B20">
            <v>0.98521624484231352</v>
          </cell>
          <cell r="C20">
            <v>1.0004873899035276</v>
          </cell>
          <cell r="D20">
            <v>1.0476454217551361</v>
          </cell>
          <cell r="E20">
            <v>1.0604932663661006</v>
          </cell>
          <cell r="F20">
            <v>1.04379248668822</v>
          </cell>
          <cell r="G20">
            <v>0.95268386590983423</v>
          </cell>
          <cell r="H20">
            <v>1.0145122037819037</v>
          </cell>
          <cell r="I20">
            <v>1.0424898651575825</v>
          </cell>
          <cell r="J20">
            <v>1.0345615400211061</v>
          </cell>
          <cell r="K20">
            <v>1.0077619389767214</v>
          </cell>
          <cell r="L20">
            <v>0.96784915164524221</v>
          </cell>
          <cell r="M20">
            <v>1.036719894602536</v>
          </cell>
          <cell r="N20">
            <v>1.0095487722923704</v>
          </cell>
          <cell r="O20">
            <v>0.98984227732305352</v>
          </cell>
          <cell r="P20">
            <v>1.0298496495378626</v>
          </cell>
          <cell r="Q20">
            <v>1.0395528981594793</v>
          </cell>
          <cell r="R20">
            <v>0.97707571187038167</v>
          </cell>
          <cell r="S20">
            <v>0.99433429038223742</v>
          </cell>
        </row>
        <row r="21">
          <cell r="A21">
            <v>20031</v>
          </cell>
          <cell r="B21">
            <v>0.92736072584987361</v>
          </cell>
          <cell r="C21">
            <v>0.99281335200962406</v>
          </cell>
          <cell r="D21">
            <v>0.86576607819875107</v>
          </cell>
          <cell r="E21">
            <v>0.95830330442690592</v>
          </cell>
          <cell r="F21">
            <v>0.96477671147486332</v>
          </cell>
          <cell r="G21">
            <v>1.0083550579548599</v>
          </cell>
          <cell r="H21">
            <v>0.96478959985947976</v>
          </cell>
          <cell r="I21">
            <v>0.97169298594278319</v>
          </cell>
          <cell r="J21">
            <v>0.9447247069708129</v>
          </cell>
          <cell r="K21">
            <v>0.9681871217823963</v>
          </cell>
          <cell r="L21">
            <v>0.94016633754827472</v>
          </cell>
          <cell r="M21">
            <v>0.94295744444914831</v>
          </cell>
          <cell r="N21">
            <v>0.94756821534484947</v>
          </cell>
          <cell r="O21">
            <v>0.93791907953341735</v>
          </cell>
          <cell r="P21">
            <v>0.9680801108472652</v>
          </cell>
          <cell r="Q21">
            <v>0.93545932286077504</v>
          </cell>
          <cell r="R21">
            <v>0.92057840174909999</v>
          </cell>
          <cell r="S21">
            <v>0.95657170652608814</v>
          </cell>
        </row>
        <row r="22">
          <cell r="A22">
            <v>20032</v>
          </cell>
          <cell r="B22">
            <v>1.0011270817660241</v>
          </cell>
          <cell r="C22">
            <v>1.031070974852814</v>
          </cell>
          <cell r="D22">
            <v>0.96595440529517829</v>
          </cell>
          <cell r="E22">
            <v>1.0094529587997767</v>
          </cell>
          <cell r="F22">
            <v>1.0055711378876615</v>
          </cell>
          <cell r="G22">
            <v>0.96530635231107809</v>
          </cell>
          <cell r="H22">
            <v>1.0111522944131945</v>
          </cell>
          <cell r="I22">
            <v>0.99154752769156995</v>
          </cell>
          <cell r="J22">
            <v>1.0101605469175734</v>
          </cell>
          <cell r="K22">
            <v>1.0178402733722227</v>
          </cell>
          <cell r="L22">
            <v>1.0120937344964018</v>
          </cell>
          <cell r="M22">
            <v>1.0291950809701529</v>
          </cell>
          <cell r="N22">
            <v>1.0042759970586574</v>
          </cell>
          <cell r="O22">
            <v>1.0227273950670004</v>
          </cell>
          <cell r="P22">
            <v>1.0198868022849767</v>
          </cell>
          <cell r="Q22">
            <v>0.99077511415348385</v>
          </cell>
          <cell r="R22">
            <v>1.0406791590293507</v>
          </cell>
          <cell r="S22">
            <v>1.003582501787595</v>
          </cell>
        </row>
        <row r="23">
          <cell r="A23">
            <v>20033</v>
          </cell>
          <cell r="B23">
            <v>1.0817689927861078</v>
          </cell>
          <cell r="C23">
            <v>0.97543273611547221</v>
          </cell>
          <cell r="D23">
            <v>1.0912002969474544</v>
          </cell>
          <cell r="E23">
            <v>0.97338074426083232</v>
          </cell>
          <cell r="F23">
            <v>0.98046908819572498</v>
          </cell>
          <cell r="G23">
            <v>1.0621165907351304</v>
          </cell>
          <cell r="H23">
            <v>1.0088650011393347</v>
          </cell>
          <cell r="I23">
            <v>0.99247531883183115</v>
          </cell>
          <cell r="J23">
            <v>1.0177788918105759</v>
          </cell>
          <cell r="K23">
            <v>1.0049009239852515</v>
          </cell>
          <cell r="L23">
            <v>1.0867961543126154</v>
          </cell>
          <cell r="M23">
            <v>0.98446922248126678</v>
          </cell>
          <cell r="N23">
            <v>1.0389021151352613</v>
          </cell>
          <cell r="O23">
            <v>1.0494566165729105</v>
          </cell>
          <cell r="P23">
            <v>0.98074597105532835</v>
          </cell>
          <cell r="Q23">
            <v>1.0340773273348778</v>
          </cell>
          <cell r="R23">
            <v>1.0855953456904943</v>
          </cell>
          <cell r="S23">
            <v>1.0444228258337076</v>
          </cell>
        </row>
        <row r="24">
          <cell r="A24">
            <v>20034</v>
          </cell>
          <cell r="B24">
            <v>0.99392472459785719</v>
          </cell>
          <cell r="C24">
            <v>1.001379597322779</v>
          </cell>
          <cell r="D24">
            <v>1.0625269187058248</v>
          </cell>
          <cell r="E24">
            <v>1.0562664274104361</v>
          </cell>
          <cell r="F24">
            <v>1.0450754414996586</v>
          </cell>
          <cell r="G24">
            <v>0.96308967595467043</v>
          </cell>
          <cell r="H24">
            <v>1.0148732769652813</v>
          </cell>
          <cell r="I24">
            <v>1.0437951224684208</v>
          </cell>
          <cell r="J24">
            <v>1.0233652896879089</v>
          </cell>
          <cell r="K24">
            <v>1.0093925085514992</v>
          </cell>
          <cell r="L24">
            <v>0.96990292007668288</v>
          </cell>
          <cell r="M24">
            <v>1.0442953045840488</v>
          </cell>
          <cell r="N24">
            <v>1.0085526713619621</v>
          </cell>
          <cell r="O24">
            <v>0.99174276893084157</v>
          </cell>
          <cell r="P24">
            <v>1.029281541242312</v>
          </cell>
          <cell r="Q24">
            <v>1.0387479155801709</v>
          </cell>
          <cell r="R24">
            <v>0.96413514610928497</v>
          </cell>
          <cell r="S24">
            <v>0.99284491308152756</v>
          </cell>
        </row>
        <row r="25">
          <cell r="A25">
            <v>20041</v>
          </cell>
          <cell r="B25">
            <v>0.93063222152265301</v>
          </cell>
          <cell r="C25">
            <v>1.0010004406270259</v>
          </cell>
          <cell r="D25">
            <v>0.88136285743224851</v>
          </cell>
          <cell r="E25">
            <v>0.9727209354659867</v>
          </cell>
          <cell r="F25">
            <v>0.97566553833907388</v>
          </cell>
          <cell r="G25">
            <v>1.0213351378991862</v>
          </cell>
          <cell r="H25">
            <v>0.97409828616690208</v>
          </cell>
          <cell r="I25">
            <v>0.99004565350692519</v>
          </cell>
          <cell r="J25">
            <v>0.96132545636726352</v>
          </cell>
          <cell r="K25">
            <v>0.97820509212286677</v>
          </cell>
          <cell r="L25">
            <v>0.93030847074255263</v>
          </cell>
          <cell r="M25">
            <v>0.94984147573561639</v>
          </cell>
          <cell r="N25">
            <v>0.95699568144780778</v>
          </cell>
          <cell r="O25">
            <v>0.95225184929606876</v>
          </cell>
          <cell r="P25">
            <v>0.97972619518252979</v>
          </cell>
          <cell r="Q25">
            <v>0.94643156939681927</v>
          </cell>
          <cell r="R25">
            <v>0.92992408528120896</v>
          </cell>
          <cell r="S25">
            <v>0.96586989616383223</v>
          </cell>
        </row>
        <row r="26">
          <cell r="A26">
            <v>20042</v>
          </cell>
          <cell r="B26">
            <v>0.99600732167351935</v>
          </cell>
          <cell r="C26">
            <v>1.0255959935728021</v>
          </cell>
          <cell r="D26">
            <v>0.96639103095338874</v>
          </cell>
          <cell r="E26">
            <v>1.0033629752688173</v>
          </cell>
          <cell r="F26">
            <v>1.0040729565597044</v>
          </cell>
          <cell r="G26">
            <v>0.96443226991979114</v>
          </cell>
          <cell r="H26">
            <v>1.0146493561888235</v>
          </cell>
          <cell r="I26">
            <v>0.9889259621632277</v>
          </cell>
          <cell r="J26">
            <v>1.0099450998195407</v>
          </cell>
          <cell r="K26">
            <v>1.0137508256627421</v>
          </cell>
          <cell r="L26">
            <v>1.0100931116645784</v>
          </cell>
          <cell r="M26">
            <v>1.0273166314892097</v>
          </cell>
          <cell r="N26">
            <v>1.0022056382837417</v>
          </cell>
          <cell r="O26">
            <v>1.0216959297034194</v>
          </cell>
          <cell r="P26">
            <v>1.0171673295271062</v>
          </cell>
          <cell r="Q26">
            <v>0.99049156227996138</v>
          </cell>
          <cell r="R26">
            <v>1.0335720152626757</v>
          </cell>
          <cell r="S26">
            <v>1.0026203996219267</v>
          </cell>
        </row>
        <row r="27">
          <cell r="A27">
            <v>20043</v>
          </cell>
          <cell r="B27">
            <v>1.0699396383568192</v>
          </cell>
          <cell r="C27">
            <v>0.97387703041652551</v>
          </cell>
          <cell r="D27">
            <v>1.0765367437082534</v>
          </cell>
          <cell r="E27">
            <v>0.97219229521233264</v>
          </cell>
          <cell r="F27">
            <v>0.9762338356737158</v>
          </cell>
          <cell r="G27">
            <v>1.0481315905668314</v>
          </cell>
          <cell r="H27">
            <v>1.000823343956261</v>
          </cell>
          <cell r="I27">
            <v>0.98274156915948863</v>
          </cell>
          <cell r="J27">
            <v>1.0103909085517897</v>
          </cell>
          <cell r="K27">
            <v>0.99858212615152708</v>
          </cell>
          <cell r="L27">
            <v>1.0807442806366232</v>
          </cell>
          <cell r="M27">
            <v>0.97916359999429514</v>
          </cell>
          <cell r="N27">
            <v>1.0356528751423995</v>
          </cell>
          <cell r="O27">
            <v>1.0467572900183597</v>
          </cell>
          <cell r="P27">
            <v>0.97611244090742333</v>
          </cell>
          <cell r="Q27">
            <v>1.02808479907082</v>
          </cell>
          <cell r="R27">
            <v>1.0750841812483363</v>
          </cell>
          <cell r="S27">
            <v>1.0420069825243949</v>
          </cell>
        </row>
        <row r="28">
          <cell r="A28">
            <v>20044</v>
          </cell>
          <cell r="B28">
            <v>0.98968332279969495</v>
          </cell>
          <cell r="C28">
            <v>0.9999625610190287</v>
          </cell>
          <cell r="D28">
            <v>1.0567367317443119</v>
          </cell>
          <cell r="E28">
            <v>1.0450640864991647</v>
          </cell>
          <cell r="F28">
            <v>1.0413306736521168</v>
          </cell>
          <cell r="G28">
            <v>0.96763714210879215</v>
          </cell>
          <cell r="H28">
            <v>1.0090924751192123</v>
          </cell>
          <cell r="I28">
            <v>1.0373586353064315</v>
          </cell>
          <cell r="J28">
            <v>1.0142131010116715</v>
          </cell>
          <cell r="K28">
            <v>1.0081814611881543</v>
          </cell>
          <cell r="L28">
            <v>0.97233215281336993</v>
          </cell>
          <cell r="M28">
            <v>1.0401885994019817</v>
          </cell>
          <cell r="N28">
            <v>1.002346931407901</v>
          </cell>
          <cell r="O28">
            <v>0.97950356634128677</v>
          </cell>
          <cell r="P28">
            <v>1.0245732725398444</v>
          </cell>
          <cell r="Q28">
            <v>1.0305636033830181</v>
          </cell>
          <cell r="R28">
            <v>0.96201982737202651</v>
          </cell>
          <cell r="S28">
            <v>0.98735816929018427</v>
          </cell>
        </row>
        <row r="29">
          <cell r="A29">
            <v>20051</v>
          </cell>
          <cell r="B29">
            <v>0.92557387367937727</v>
          </cell>
          <cell r="C29">
            <v>0.98949407365895836</v>
          </cell>
          <cell r="D29">
            <v>0.87902722580223924</v>
          </cell>
          <cell r="E29">
            <v>0.96010838383694119</v>
          </cell>
          <cell r="F29">
            <v>0.96415662765549981</v>
          </cell>
          <cell r="G29">
            <v>1.0093067534086602</v>
          </cell>
          <cell r="H29">
            <v>0.95998079631120159</v>
          </cell>
          <cell r="I29">
            <v>0.98428862197324574</v>
          </cell>
          <cell r="J29">
            <v>0.95855053001702162</v>
          </cell>
          <cell r="K29">
            <v>0.94776179447389786</v>
          </cell>
          <cell r="L29">
            <v>0.91008251574136656</v>
          </cell>
          <cell r="M29">
            <v>0.93273634748002132</v>
          </cell>
          <cell r="N29">
            <v>0.94720367392000471</v>
          </cell>
          <cell r="O29">
            <v>0.94512863838085093</v>
          </cell>
          <cell r="P29">
            <v>0.96543812457924005</v>
          </cell>
          <cell r="Q29">
            <v>0.9423682161619823</v>
          </cell>
          <cell r="R29">
            <v>0.91975410041405914</v>
          </cell>
          <cell r="S29">
            <v>0.95826142935994296</v>
          </cell>
        </row>
        <row r="30">
          <cell r="A30">
            <v>20052</v>
          </cell>
          <cell r="B30">
            <v>1.0046601578309138</v>
          </cell>
          <cell r="C30">
            <v>1.0288678217139617</v>
          </cell>
          <cell r="D30">
            <v>0.96978492427471608</v>
          </cell>
          <cell r="E30">
            <v>1.014094049444602</v>
          </cell>
          <cell r="F30">
            <v>1.0092296084784511</v>
          </cell>
          <cell r="G30">
            <v>0.97121702837891311</v>
          </cell>
          <cell r="H30">
            <v>1.0197996153968494</v>
          </cell>
          <cell r="I30">
            <v>0.99153731568570214</v>
          </cell>
          <cell r="J30">
            <v>1.0207888809844456</v>
          </cell>
          <cell r="K30">
            <v>1.0387231597907063</v>
          </cell>
          <cell r="L30">
            <v>1.0143249239043306</v>
          </cell>
          <cell r="M30">
            <v>1.0346096141158618</v>
          </cell>
          <cell r="N30">
            <v>1.0076179615527281</v>
          </cell>
          <cell r="O30">
            <v>1.0306174311823808</v>
          </cell>
          <cell r="P30">
            <v>1.0248143253031203</v>
          </cell>
          <cell r="Q30">
            <v>0.99922114761676228</v>
          </cell>
          <cell r="R30">
            <v>1.0337534265171486</v>
          </cell>
          <cell r="S30">
            <v>1.0086814676902052</v>
          </cell>
        </row>
        <row r="31">
          <cell r="A31">
            <v>20053</v>
          </cell>
          <cell r="B31">
            <v>1.082484398079772</v>
          </cell>
          <cell r="C31">
            <v>0.98254780911790851</v>
          </cell>
          <cell r="D31">
            <v>1.0802530598248665</v>
          </cell>
          <cell r="E31">
            <v>0.98467875010807826</v>
          </cell>
          <cell r="F31">
            <v>0.98601811626594116</v>
          </cell>
          <cell r="G31">
            <v>1.0500061209410487</v>
          </cell>
          <cell r="H31">
            <v>1.0084005475912012</v>
          </cell>
          <cell r="I31">
            <v>0.98837276272222785</v>
          </cell>
          <cell r="J31">
            <v>1.0183758667053149</v>
          </cell>
          <cell r="K31">
            <v>1.0056608833863141</v>
          </cell>
          <cell r="L31">
            <v>1.0870927610075813</v>
          </cell>
          <cell r="M31">
            <v>0.99241565939415988</v>
          </cell>
          <cell r="N31">
            <v>1.0445980444681371</v>
          </cell>
          <cell r="O31">
            <v>1.0577902319957309</v>
          </cell>
          <cell r="P31">
            <v>0.98711208414360418</v>
          </cell>
          <cell r="Q31">
            <v>1.0373046487706041</v>
          </cell>
          <cell r="R31">
            <v>1.0807722324395268</v>
          </cell>
          <cell r="S31">
            <v>1.0514157297882385</v>
          </cell>
        </row>
        <row r="32">
          <cell r="A32">
            <v>20054</v>
          </cell>
          <cell r="B32">
            <v>0.9932119216015689</v>
          </cell>
          <cell r="C32">
            <v>1.0001296086056435</v>
          </cell>
          <cell r="D32">
            <v>1.0606608946839831</v>
          </cell>
          <cell r="E32">
            <v>1.0394824001263245</v>
          </cell>
          <cell r="F32">
            <v>1.038440631726238</v>
          </cell>
          <cell r="G32">
            <v>0.97283634946447939</v>
          </cell>
          <cell r="H32">
            <v>1.0106695777468617</v>
          </cell>
          <cell r="I32">
            <v>1.0355993995201647</v>
          </cell>
          <cell r="J32">
            <v>1.0070737441868847</v>
          </cell>
          <cell r="K32">
            <v>1.0060937078960037</v>
          </cell>
          <cell r="L32">
            <v>0.97649648106050957</v>
          </cell>
          <cell r="M32">
            <v>1.0365667348666181</v>
          </cell>
          <cell r="N32">
            <v>0.99816133670342067</v>
          </cell>
          <cell r="O32">
            <v>0.97081562553714285</v>
          </cell>
          <cell r="P32">
            <v>1.0206565258326783</v>
          </cell>
          <cell r="Q32">
            <v>1.0236143643772939</v>
          </cell>
          <cell r="R32">
            <v>0.96182893620477994</v>
          </cell>
          <cell r="S32">
            <v>0.98115898372162913</v>
          </cell>
        </row>
        <row r="33">
          <cell r="A33">
            <v>20061</v>
          </cell>
          <cell r="B33">
            <v>0.93065455531497676</v>
          </cell>
          <cell r="C33">
            <v>0.99392343411082462</v>
          </cell>
          <cell r="D33">
            <v>0.8825181008324019</v>
          </cell>
          <cell r="E33">
            <v>0.96952018291575226</v>
          </cell>
          <cell r="F33">
            <v>0.96838285957154302</v>
          </cell>
          <cell r="G33">
            <v>1.0131952364106189</v>
          </cell>
          <cell r="H33">
            <v>0.95710147228077747</v>
          </cell>
          <cell r="I33">
            <v>0.99016246489352044</v>
          </cell>
          <cell r="J33">
            <v>0.96627766770351287</v>
          </cell>
          <cell r="K33">
            <v>0.97396029600779876</v>
          </cell>
          <cell r="L33">
            <v>0.90765250603613579</v>
          </cell>
          <cell r="M33">
            <v>0.94205054770306706</v>
          </cell>
          <cell r="N33">
            <v>0.95326183382257412</v>
          </cell>
          <cell r="O33">
            <v>0.9544624832795886</v>
          </cell>
          <cell r="P33">
            <v>0.9707763220786253</v>
          </cell>
          <cell r="Q33">
            <v>0.95100853026893573</v>
          </cell>
          <cell r="R33">
            <v>0.91534424539464843</v>
          </cell>
          <cell r="S33">
            <v>0.96394600510001305</v>
          </cell>
        </row>
        <row r="34">
          <cell r="A34">
            <v>20062</v>
          </cell>
          <cell r="B34">
            <v>1.00532630946171</v>
          </cell>
          <cell r="C34">
            <v>1.0289058857234004</v>
          </cell>
          <cell r="D34">
            <v>0.96513364847455785</v>
          </cell>
          <cell r="E34">
            <v>1.0127595035870101</v>
          </cell>
          <cell r="F34">
            <v>1.0088854407129</v>
          </cell>
          <cell r="G34">
            <v>0.97453679633016455</v>
          </cell>
          <cell r="H34">
            <v>1.0194245870364704</v>
          </cell>
          <cell r="I34">
            <v>0.98718163334192544</v>
          </cell>
          <cell r="J34">
            <v>1.0215052451642168</v>
          </cell>
          <cell r="K34">
            <v>1.0168514574601608</v>
          </cell>
          <cell r="L34">
            <v>1.0167729163136587</v>
          </cell>
          <cell r="M34">
            <v>1.0325526046274951</v>
          </cell>
          <cell r="N34">
            <v>1.0087868662547168</v>
          </cell>
          <cell r="O34">
            <v>1.0308155919801676</v>
          </cell>
          <cell r="P34">
            <v>1.024282255639283</v>
          </cell>
          <cell r="Q34">
            <v>0.99910624732171205</v>
          </cell>
          <cell r="R34">
            <v>1.0328081200743422</v>
          </cell>
          <cell r="S34">
            <v>1.0102481505135472</v>
          </cell>
        </row>
        <row r="35">
          <cell r="A35">
            <v>20063</v>
          </cell>
          <cell r="B35">
            <v>1.0697575251228144</v>
          </cell>
          <cell r="C35">
            <v>0.97544686637017497</v>
          </cell>
          <cell r="D35">
            <v>1.0812205779316382</v>
          </cell>
          <cell r="E35">
            <v>0.97943141213328733</v>
          </cell>
          <cell r="F35">
            <v>0.9857928354604768</v>
          </cell>
          <cell r="G35">
            <v>1.0372179449542334</v>
          </cell>
          <cell r="H35">
            <v>1.0122081116954995</v>
          </cell>
          <cell r="I35">
            <v>0.9818662546227106</v>
          </cell>
          <cell r="J35">
            <v>1.0138281264715665</v>
          </cell>
          <cell r="K35">
            <v>0.99970515640610902</v>
          </cell>
          <cell r="L35">
            <v>1.0842763103265451</v>
          </cell>
          <cell r="M35">
            <v>0.98738997552735741</v>
          </cell>
          <cell r="N35">
            <v>1.0381699455073066</v>
          </cell>
          <cell r="O35">
            <v>1.0424435379418959</v>
          </cell>
          <cell r="P35">
            <v>0.98508572385064863</v>
          </cell>
          <cell r="Q35">
            <v>1.0320228330391745</v>
          </cell>
          <cell r="R35">
            <v>1.0855608414038851</v>
          </cell>
          <cell r="S35">
            <v>1.047093369612154</v>
          </cell>
        </row>
        <row r="36">
          <cell r="A36">
            <v>20064</v>
          </cell>
          <cell r="B36">
            <v>0.98941185086178129</v>
          </cell>
          <cell r="C36">
            <v>1.0019635922752845</v>
          </cell>
          <cell r="D36">
            <v>1.0584757864858407</v>
          </cell>
          <cell r="E36">
            <v>1.0380628840163937</v>
          </cell>
          <cell r="F36">
            <v>1.036832841477215</v>
          </cell>
          <cell r="G36">
            <v>0.97469943611476062</v>
          </cell>
          <cell r="H36">
            <v>1.0098927919486946</v>
          </cell>
          <cell r="I36">
            <v>1.0401215758242839</v>
          </cell>
          <cell r="J36">
            <v>0.99905614208849836</v>
          </cell>
          <cell r="K36">
            <v>1.009015339230678</v>
          </cell>
          <cell r="L36">
            <v>0.98637716779193707</v>
          </cell>
          <cell r="M36">
            <v>1.0378830879992254</v>
          </cell>
          <cell r="N36">
            <v>0.9964783943793164</v>
          </cell>
          <cell r="O36">
            <v>0.97359444198808143</v>
          </cell>
          <cell r="P36">
            <v>1.0193669077187499</v>
          </cell>
          <cell r="Q36">
            <v>1.0172926017209178</v>
          </cell>
          <cell r="R36">
            <v>0.95764086106639279</v>
          </cell>
          <cell r="S36">
            <v>0.97693434131239731</v>
          </cell>
        </row>
        <row r="37">
          <cell r="A37">
            <v>20071</v>
          </cell>
          <cell r="B37">
            <v>0.93595460563914679</v>
          </cell>
          <cell r="C37">
            <v>0.99203846987074973</v>
          </cell>
          <cell r="D37">
            <v>0.88396129434907078</v>
          </cell>
          <cell r="E37">
            <v>0.9635286951711094</v>
          </cell>
          <cell r="F37">
            <v>0.96331964434604955</v>
          </cell>
          <cell r="G37">
            <v>1.0031588277690013</v>
          </cell>
          <cell r="H37">
            <v>0.95025525293253033</v>
          </cell>
          <cell r="I37">
            <v>0.98595976213633407</v>
          </cell>
          <cell r="J37">
            <v>0.96353735958120268</v>
          </cell>
          <cell r="K37">
            <v>0.97224779658894878</v>
          </cell>
          <cell r="L37">
            <v>0.89736759407978828</v>
          </cell>
          <cell r="M37">
            <v>0.93139259810389619</v>
          </cell>
          <cell r="N37">
            <v>0.95214446620848936</v>
          </cell>
          <cell r="O37">
            <v>0.94678778623643012</v>
          </cell>
          <cell r="P37">
            <v>0.96021019142583042</v>
          </cell>
          <cell r="Q37">
            <v>0.94958319915299938</v>
          </cell>
          <cell r="R37">
            <v>0.92646540250833276</v>
          </cell>
          <cell r="S37">
            <v>0.96404830932250307</v>
          </cell>
        </row>
        <row r="38">
          <cell r="A38">
            <v>20072</v>
          </cell>
          <cell r="B38">
            <v>1.0050659260179711</v>
          </cell>
          <cell r="C38">
            <v>1.0280684326515022</v>
          </cell>
          <cell r="D38">
            <v>0.96118807165498432</v>
          </cell>
          <cell r="E38">
            <v>1.0068684909910568</v>
          </cell>
          <cell r="F38">
            <v>1.0031461834075452</v>
          </cell>
          <cell r="G38">
            <v>0.9794389961442953</v>
          </cell>
          <cell r="H38">
            <v>1.0175954354556529</v>
          </cell>
          <cell r="I38">
            <v>0.98391177662710683</v>
          </cell>
          <cell r="J38">
            <v>1.0195716424290844</v>
          </cell>
          <cell r="K38">
            <v>1.0122070429097056</v>
          </cell>
          <cell r="L38">
            <v>1.0146587360120498</v>
          </cell>
          <cell r="M38">
            <v>1.0199529643350769</v>
          </cell>
          <cell r="N38">
            <v>1.0066000597583462</v>
          </cell>
          <cell r="O38">
            <v>1.018282099224088</v>
          </cell>
          <cell r="P38">
            <v>1.0173009664595685</v>
          </cell>
          <cell r="Q38">
            <v>1.0007933994612304</v>
          </cell>
          <cell r="R38">
            <v>1.0295031646705386</v>
          </cell>
          <cell r="S38">
            <v>1.0087558507687482</v>
          </cell>
        </row>
        <row r="39">
          <cell r="A39">
            <v>20073</v>
          </cell>
          <cell r="B39">
            <v>1.0628913452829756</v>
          </cell>
          <cell r="C39">
            <v>0.97325957390501128</v>
          </cell>
          <cell r="D39">
            <v>1.084770248012906</v>
          </cell>
          <cell r="E39">
            <v>0.98102159891255625</v>
          </cell>
          <cell r="F39">
            <v>0.99050918992370629</v>
          </cell>
          <cell r="G39">
            <v>1.0374634164683669</v>
          </cell>
          <cell r="H39">
            <v>1.0134169728080897</v>
          </cell>
          <cell r="I39">
            <v>0.9855463279290485</v>
          </cell>
          <cell r="J39">
            <v>1.0154925313895109</v>
          </cell>
          <cell r="K39">
            <v>0.99942054399204061</v>
          </cell>
          <cell r="L39">
            <v>1.0758657065418653</v>
          </cell>
          <cell r="M39">
            <v>0.99445016378022777</v>
          </cell>
          <cell r="N39">
            <v>1.0391187529136459</v>
          </cell>
          <cell r="O39">
            <v>1.0497251254289695</v>
          </cell>
          <cell r="P39">
            <v>0.99057283767300963</v>
          </cell>
          <cell r="Q39">
            <v>1.0345043858330005</v>
          </cell>
          <cell r="R39">
            <v>1.0846547940045799</v>
          </cell>
          <cell r="S39">
            <v>1.0504758918928419</v>
          </cell>
        </row>
        <row r="40">
          <cell r="A40">
            <v>20074</v>
          </cell>
          <cell r="B40">
            <v>0.99491686058192441</v>
          </cell>
          <cell r="C40">
            <v>1.0066638370188328</v>
          </cell>
          <cell r="D40">
            <v>1.0701673753330281</v>
          </cell>
          <cell r="E40">
            <v>1.0486150482023173</v>
          </cell>
          <cell r="F40">
            <v>1.0423541108504712</v>
          </cell>
          <cell r="G40">
            <v>0.98372441352806983</v>
          </cell>
          <cell r="H40">
            <v>1.016719346271026</v>
          </cell>
          <cell r="I40">
            <v>1.0449700705625613</v>
          </cell>
          <cell r="J40">
            <v>1.0033192992736821</v>
          </cell>
          <cell r="K40">
            <v>1.0143344170492723</v>
          </cell>
          <cell r="L40">
            <v>0.99156957292599368</v>
          </cell>
          <cell r="M40">
            <v>1.0493038179573893</v>
          </cell>
          <cell r="N40">
            <v>1.0007300223461661</v>
          </cell>
          <cell r="O40">
            <v>0.98535818855580071</v>
          </cell>
          <cell r="P40">
            <v>1.0304712817512198</v>
          </cell>
          <cell r="Q40">
            <v>1.0173907462625331</v>
          </cell>
          <cell r="R40">
            <v>0.96273980492371658</v>
          </cell>
          <cell r="S40">
            <v>0.9777155038423786</v>
          </cell>
        </row>
        <row r="41">
          <cell r="A41">
            <v>20081</v>
          </cell>
          <cell r="B41">
            <v>0.93507411771084603</v>
          </cell>
          <cell r="C41">
            <v>0.99713927504862254</v>
          </cell>
          <cell r="D41">
            <v>0.87874620491872446</v>
          </cell>
          <cell r="E41">
            <v>0.95853253765690971</v>
          </cell>
          <cell r="F41">
            <v>0.96596214438652916</v>
          </cell>
          <cell r="G41">
            <v>0.98903026351286916</v>
          </cell>
          <cell r="H41">
            <v>0.94914181533156117</v>
          </cell>
          <cell r="I41">
            <v>0.99213636076294143</v>
          </cell>
          <cell r="J41">
            <v>0.95710400156882602</v>
          </cell>
          <cell r="K41">
            <v>0.95442738189998633</v>
          </cell>
          <cell r="L41">
            <v>0.89267085262447865</v>
          </cell>
          <cell r="M41">
            <v>0.93035596379647134</v>
          </cell>
          <cell r="N41">
            <v>0.95035170198537977</v>
          </cell>
          <cell r="O41">
            <v>0.9438661213527435</v>
          </cell>
          <cell r="P41">
            <v>0.95696307208591358</v>
          </cell>
          <cell r="Q41">
            <v>0.95000423053384153</v>
          </cell>
          <cell r="R41">
            <v>0.9222861031255889</v>
          </cell>
          <cell r="S41">
            <v>0.96001746680205458</v>
          </cell>
        </row>
        <row r="42">
          <cell r="A42">
            <v>20082</v>
          </cell>
          <cell r="B42">
            <v>1.0073711796376914</v>
          </cell>
          <cell r="C42">
            <v>1.0264971561441525</v>
          </cell>
          <cell r="D42">
            <v>0.95596946155665241</v>
          </cell>
          <cell r="E42">
            <v>1.0041029182402585</v>
          </cell>
          <cell r="F42">
            <v>0.99734692972763395</v>
          </cell>
          <cell r="G42">
            <v>0.99363829323671893</v>
          </cell>
          <cell r="H42">
            <v>1.014810051302935</v>
          </cell>
          <cell r="I42">
            <v>0.97881061121880331</v>
          </cell>
          <cell r="J42">
            <v>1.0214092196798561</v>
          </cell>
          <cell r="K42">
            <v>1.0282404714997535</v>
          </cell>
          <cell r="L42">
            <v>1.0211261554603706</v>
          </cell>
          <cell r="M42">
            <v>1.0117754875998857</v>
          </cell>
          <cell r="N42">
            <v>1.0050970281480403</v>
          </cell>
          <cell r="O42">
            <v>1.0123372318379766</v>
          </cell>
          <cell r="P42">
            <v>1.015070101556679</v>
          </cell>
          <cell r="Q42">
            <v>1.0019639941032206</v>
          </cell>
          <cell r="R42">
            <v>1.01578276963569</v>
          </cell>
          <cell r="S42">
            <v>1.0055493356407217</v>
          </cell>
        </row>
        <row r="43">
          <cell r="A43">
            <v>20083</v>
          </cell>
          <cell r="B43">
            <v>1.0616276281626629</v>
          </cell>
          <cell r="C43">
            <v>0.9750889245142248</v>
          </cell>
          <cell r="D43">
            <v>1.0960354832937291</v>
          </cell>
          <cell r="E43">
            <v>0.99341533432095441</v>
          </cell>
          <cell r="F43">
            <v>1.0009058888026063</v>
          </cell>
          <cell r="G43">
            <v>1.0436434766190152</v>
          </cell>
          <cell r="H43">
            <v>1.0266088244236582</v>
          </cell>
          <cell r="I43">
            <v>0.99143394285301634</v>
          </cell>
          <cell r="J43">
            <v>1.0280592740452279</v>
          </cell>
          <cell r="K43">
            <v>1.0044115819789021</v>
          </cell>
          <cell r="L43">
            <v>1.0799496673417943</v>
          </cell>
          <cell r="M43">
            <v>1.0187565094544957</v>
          </cell>
          <cell r="N43">
            <v>1.0439106234510667</v>
          </cell>
          <cell r="O43">
            <v>1.0596058952491327</v>
          </cell>
          <cell r="P43">
            <v>1.006478515593533</v>
          </cell>
          <cell r="Q43">
            <v>1.0390323938994968</v>
          </cell>
          <cell r="R43">
            <v>1.0904117387183494</v>
          </cell>
          <cell r="S43">
            <v>1.053750695095655</v>
          </cell>
        </row>
        <row r="44">
          <cell r="A44">
            <v>20084</v>
          </cell>
          <cell r="B44">
            <v>0.98803559772290628</v>
          </cell>
          <cell r="C44">
            <v>1.0027528251716795</v>
          </cell>
          <cell r="D44">
            <v>1.0655340205717578</v>
          </cell>
          <cell r="E44">
            <v>1.0480898571822332</v>
          </cell>
          <cell r="F44">
            <v>1.0420669636894682</v>
          </cell>
          <cell r="G44">
            <v>0.97387282535261155</v>
          </cell>
          <cell r="H44">
            <v>1.0107537603549555</v>
          </cell>
          <cell r="I44">
            <v>1.0460304058364827</v>
          </cell>
          <cell r="J44">
            <v>0.99232245154710408</v>
          </cell>
          <cell r="K44">
            <v>1.0140015664128286</v>
          </cell>
          <cell r="L44">
            <v>0.9875761271316823</v>
          </cell>
          <cell r="M44">
            <v>1.0465880681192696</v>
          </cell>
          <cell r="N44">
            <v>0.99765036380943095</v>
          </cell>
          <cell r="O44">
            <v>0.98254568375600304</v>
          </cell>
          <cell r="P44">
            <v>1.0236543286813653</v>
          </cell>
          <cell r="Q44">
            <v>1.0124572275216208</v>
          </cell>
          <cell r="R44">
            <v>0.94752559213142362</v>
          </cell>
          <cell r="S44">
            <v>0.96769458014248355</v>
          </cell>
        </row>
        <row r="45">
          <cell r="A45">
            <v>20091</v>
          </cell>
          <cell r="B45">
            <v>0.93382938575355867</v>
          </cell>
          <cell r="C45">
            <v>0.98995811914010401</v>
          </cell>
          <cell r="D45">
            <v>0.87151805869555388</v>
          </cell>
          <cell r="E45">
            <v>0.94799001477001787</v>
          </cell>
          <cell r="F45">
            <v>0.9468778269787983</v>
          </cell>
          <cell r="G45">
            <v>0.9730490268867984</v>
          </cell>
          <cell r="H45">
            <v>0.9396672353799681</v>
          </cell>
          <cell r="I45">
            <v>0.97320207262118874</v>
          </cell>
          <cell r="J45">
            <v>0.9480208121059096</v>
          </cell>
          <cell r="K45">
            <v>0.96655423828913489</v>
          </cell>
          <cell r="L45">
            <v>0.89721727244228244</v>
          </cell>
          <cell r="M45">
            <v>0.92110966256295346</v>
          </cell>
          <cell r="N45">
            <v>0.942701735760752</v>
          </cell>
          <cell r="O45">
            <v>0.93616610233259512</v>
          </cell>
          <cell r="P45">
            <v>0.94762095257410606</v>
          </cell>
          <cell r="Q45">
            <v>0.93964092389522802</v>
          </cell>
          <cell r="R45">
            <v>0.92073143340933761</v>
          </cell>
          <cell r="S45">
            <v>0.956234804899594</v>
          </cell>
        </row>
        <row r="46">
          <cell r="A46">
            <v>20092</v>
          </cell>
          <cell r="B46">
            <v>1.0180166898821514</v>
          </cell>
          <cell r="C46">
            <v>1.0329862470726412</v>
          </cell>
          <cell r="D46">
            <v>0.96488213271592116</v>
          </cell>
          <cell r="E46">
            <v>1.0054840083101073</v>
          </cell>
          <cell r="F46">
            <v>0.99547491589175785</v>
          </cell>
          <cell r="G46">
            <v>1.0190171494043869</v>
          </cell>
          <cell r="H46">
            <v>1.0282827508832217</v>
          </cell>
          <cell r="I46">
            <v>0.97898110988106279</v>
          </cell>
          <cell r="J46">
            <v>1.0352656850687409</v>
          </cell>
          <cell r="K46">
            <v>1.0119966581193498</v>
          </cell>
          <cell r="L46">
            <v>1.0352322953001734</v>
          </cell>
          <cell r="M46">
            <v>1.0070089589374676</v>
          </cell>
          <cell r="N46">
            <v>1.0132310306941414</v>
          </cell>
          <cell r="O46">
            <v>1.0145819774083782</v>
          </cell>
          <cell r="P46">
            <v>1.0193919888093927</v>
          </cell>
          <cell r="Q46">
            <v>1.0133020482294457</v>
          </cell>
          <cell r="R46">
            <v>1.035476760137706</v>
          </cell>
          <cell r="S46">
            <v>1.0166990866732399</v>
          </cell>
        </row>
        <row r="47">
          <cell r="A47">
            <v>20093</v>
          </cell>
          <cell r="B47">
            <v>1.0634149260273518</v>
          </cell>
          <cell r="C47">
            <v>0.97972787863833788</v>
          </cell>
          <cell r="D47">
            <v>1.1000627679023556</v>
          </cell>
          <cell r="E47">
            <v>0.99761372438483542</v>
          </cell>
          <cell r="F47">
            <v>1.0047312636564603</v>
          </cell>
          <cell r="G47">
            <v>1.0532231518839321</v>
          </cell>
          <cell r="H47">
            <v>1.0222992901024506</v>
          </cell>
          <cell r="I47">
            <v>0.99695494227796055</v>
          </cell>
          <cell r="J47">
            <v>1.0246735189325293</v>
          </cell>
          <cell r="K47">
            <v>1.0089810000132322</v>
          </cell>
          <cell r="L47">
            <v>1.0709418570716336</v>
          </cell>
          <cell r="M47">
            <v>1.0250748165314565</v>
          </cell>
          <cell r="N47">
            <v>1.0461855056251936</v>
          </cell>
          <cell r="O47">
            <v>1.0614687346655274</v>
          </cell>
          <cell r="P47">
            <v>1.0097120179644312</v>
          </cell>
          <cell r="Q47">
            <v>1.0416489015229879</v>
          </cell>
          <cell r="R47">
            <v>1.0823596789057361</v>
          </cell>
          <cell r="S47">
            <v>1.0568279490679742</v>
          </cell>
        </row>
        <row r="48">
          <cell r="A48">
            <v>20094</v>
          </cell>
          <cell r="B48">
            <v>0.98815988642686958</v>
          </cell>
          <cell r="C48">
            <v>1.0011162756314165</v>
          </cell>
          <cell r="D48">
            <v>1.0613539794850686</v>
          </cell>
          <cell r="E48">
            <v>1.0497993061547661</v>
          </cell>
          <cell r="F48">
            <v>1.0468286803551639</v>
          </cell>
          <cell r="G48">
            <v>0.96034436049519711</v>
          </cell>
          <cell r="H48">
            <v>1.0133718067583575</v>
          </cell>
          <cell r="I48">
            <v>1.0414893326180648</v>
          </cell>
          <cell r="J48">
            <v>0.99644934154962328</v>
          </cell>
          <cell r="K48">
            <v>1.0089057530970411</v>
          </cell>
          <cell r="L48">
            <v>0.99127278475389047</v>
          </cell>
          <cell r="M48">
            <v>1.0411133906897763</v>
          </cell>
          <cell r="N48">
            <v>0.99593237272210022</v>
          </cell>
          <cell r="O48">
            <v>0.97929916727777644</v>
          </cell>
          <cell r="P48">
            <v>1.0234725673278313</v>
          </cell>
          <cell r="Q48">
            <v>1.0066507141019572</v>
          </cell>
          <cell r="R48">
            <v>0.95698126291942487</v>
          </cell>
          <cell r="S48">
            <v>0.97058877052685832</v>
          </cell>
        </row>
        <row r="49">
          <cell r="A49">
            <v>20101</v>
          </cell>
          <cell r="B49">
            <v>0.93270977165007574</v>
          </cell>
          <cell r="C49">
            <v>0.9950582553710674</v>
          </cell>
          <cell r="D49">
            <v>0.86434673457089728</v>
          </cell>
          <cell r="E49">
            <v>0.95701620045885138</v>
          </cell>
          <cell r="F49">
            <v>0.95337351168734519</v>
          </cell>
          <cell r="G49">
            <v>0.96239210339103387</v>
          </cell>
          <cell r="H49">
            <v>0.94453568696840018</v>
          </cell>
          <cell r="I49">
            <v>0.98483868743722369</v>
          </cell>
          <cell r="J49">
            <v>0.9362538798608615</v>
          </cell>
          <cell r="K49">
            <v>0.97119965817043663</v>
          </cell>
          <cell r="L49">
            <v>0.89924272842397612</v>
          </cell>
          <cell r="M49">
            <v>0.93099421522988923</v>
          </cell>
          <cell r="N49">
            <v>0.94541623004552822</v>
          </cell>
          <cell r="O49">
            <v>0.94240390431170395</v>
          </cell>
          <cell r="P49">
            <v>0.95327070705571582</v>
          </cell>
          <cell r="Q49">
            <v>0.93277226531279045</v>
          </cell>
          <cell r="R49">
            <v>0.92520153926050419</v>
          </cell>
          <cell r="S49">
            <v>0.95957868674651481</v>
          </cell>
        </row>
        <row r="50">
          <cell r="A50">
            <v>20102</v>
          </cell>
          <cell r="B50">
            <v>1.0182911714161667</v>
          </cell>
          <cell r="C50">
            <v>1.0297337451130306</v>
          </cell>
          <cell r="D50">
            <v>0.9735897103851161</v>
          </cell>
          <cell r="E50">
            <v>1.0017810597332009</v>
          </cell>
          <cell r="F50">
            <v>0.98777333087503827</v>
          </cell>
          <cell r="G50">
            <v>1.0354119322849733</v>
          </cell>
          <cell r="H50">
            <v>1.028838816291358</v>
          </cell>
          <cell r="I50">
            <v>0.97470026974619339</v>
          </cell>
          <cell r="J50">
            <v>1.0403329546921423</v>
          </cell>
          <cell r="K50">
            <v>1.0129569971154713</v>
          </cell>
          <cell r="L50">
            <v>1.0476453111089088</v>
          </cell>
          <cell r="M50">
            <v>1.0029157807693161</v>
          </cell>
          <cell r="N50">
            <v>1.0178133329543742</v>
          </cell>
          <cell r="O50">
            <v>1.0159683998656921</v>
          </cell>
          <cell r="P50">
            <v>1.0153683999380807</v>
          </cell>
          <cell r="Q50">
            <v>1.0189881657305397</v>
          </cell>
          <cell r="R50">
            <v>1.0392903906028257</v>
          </cell>
          <cell r="S50">
            <v>1.0205470687060232</v>
          </cell>
        </row>
        <row r="51">
          <cell r="A51">
            <v>20103</v>
          </cell>
          <cell r="B51">
            <v>1.0592495701446389</v>
          </cell>
          <cell r="C51">
            <v>0.97825358665126649</v>
          </cell>
          <cell r="D51">
            <v>1.093106965651846</v>
          </cell>
          <cell r="E51">
            <v>0.98919859516822528</v>
          </cell>
          <cell r="F51">
            <v>1.0041667752830805</v>
          </cell>
          <cell r="G51">
            <v>1.0501500407811488</v>
          </cell>
          <cell r="H51">
            <v>1.0191592698821486</v>
          </cell>
          <cell r="I51">
            <v>0.99557066368368841</v>
          </cell>
          <cell r="J51">
            <v>1.0269861889957195</v>
          </cell>
          <cell r="K51">
            <v>1.0062994157615059</v>
          </cell>
          <cell r="L51">
            <v>1.0604072766461634</v>
          </cell>
          <cell r="M51">
            <v>1.0272836025702499</v>
          </cell>
          <cell r="N51">
            <v>1.0417874479698084</v>
          </cell>
          <cell r="O51">
            <v>1.0617360440239458</v>
          </cell>
          <cell r="P51">
            <v>1.0074288700173863</v>
          </cell>
          <cell r="Q51">
            <v>1.0364121706162104</v>
          </cell>
          <cell r="R51">
            <v>1.0857914429218678</v>
          </cell>
          <cell r="S51">
            <v>1.051604155264787</v>
          </cell>
        </row>
        <row r="52">
          <cell r="A52">
            <v>20104</v>
          </cell>
          <cell r="B52">
            <v>0.9889535405784845</v>
          </cell>
          <cell r="C52">
            <v>0.99652246894621266</v>
          </cell>
          <cell r="D52">
            <v>1.0520548362753888</v>
          </cell>
          <cell r="E52">
            <v>1.0512285703418742</v>
          </cell>
          <cell r="F52">
            <v>1.0480029280561245</v>
          </cell>
          <cell r="G52">
            <v>0.95064738891010792</v>
          </cell>
          <cell r="H52">
            <v>1.005520670276147</v>
          </cell>
          <cell r="I52">
            <v>1.0399837494307291</v>
          </cell>
          <cell r="J52">
            <v>0.9888230476521439</v>
          </cell>
          <cell r="K52">
            <v>1.007448630443512</v>
          </cell>
          <cell r="L52">
            <v>0.98995438475737352</v>
          </cell>
          <cell r="M52">
            <v>1.0400357391080448</v>
          </cell>
          <cell r="N52">
            <v>0.99324022116278199</v>
          </cell>
          <cell r="O52">
            <v>0.97718414079918325</v>
          </cell>
          <cell r="P52">
            <v>1.0210270005132005</v>
          </cell>
          <cell r="Q52">
            <v>1.0022543856341555</v>
          </cell>
          <cell r="R52">
            <v>0.95328079523183584</v>
          </cell>
          <cell r="S52">
            <v>0.97010406289074524</v>
          </cell>
        </row>
        <row r="53">
          <cell r="A53">
            <v>20111</v>
          </cell>
          <cell r="B53">
            <v>0.92734459754828569</v>
          </cell>
          <cell r="C53">
            <v>1.0019318274498368</v>
          </cell>
          <cell r="D53">
            <v>0.87619693426848932</v>
          </cell>
          <cell r="E53">
            <v>0.95524318014030563</v>
          </cell>
          <cell r="F53">
            <v>0.95118707659252588</v>
          </cell>
          <cell r="G53">
            <v>0.96200365263561904</v>
          </cell>
          <cell r="H53">
            <v>0.9502973220087243</v>
          </cell>
          <cell r="I53">
            <v>0.98238320386833722</v>
          </cell>
          <cell r="J53">
            <v>0.94109601763206296</v>
          </cell>
          <cell r="K53">
            <v>0.9748449053590964</v>
          </cell>
          <cell r="L53">
            <v>0.90413037247261907</v>
          </cell>
          <cell r="M53">
            <v>0.94331048942965523</v>
          </cell>
          <cell r="N53">
            <v>0.94936781592747865</v>
          </cell>
          <cell r="O53">
            <v>0.94488440118154915</v>
          </cell>
          <cell r="P53">
            <v>0.9584537965715858</v>
          </cell>
          <cell r="Q53">
            <v>0.93297590075880343</v>
          </cell>
          <cell r="R53">
            <v>0.93090669500337331</v>
          </cell>
          <cell r="S53">
            <v>0.96512135489158324</v>
          </cell>
        </row>
        <row r="54">
          <cell r="A54">
            <v>20112</v>
          </cell>
          <cell r="B54">
            <v>1.0204530817296609</v>
          </cell>
          <cell r="C54">
            <v>1.0307644460882346</v>
          </cell>
          <cell r="D54">
            <v>0.98497687223954367</v>
          </cell>
          <cell r="E54">
            <v>1.0027159748634038</v>
          </cell>
          <cell r="F54">
            <v>0.98960986583652477</v>
          </cell>
          <cell r="G54">
            <v>1.0537384659436286</v>
          </cell>
          <cell r="H54">
            <v>1.0336980987479287</v>
          </cell>
          <cell r="I54">
            <v>0.97538797018913248</v>
          </cell>
          <cell r="J54">
            <v>1.0497215067734293</v>
          </cell>
          <cell r="K54">
            <v>1.0179619132751085</v>
          </cell>
          <cell r="L54">
            <v>1.0595479012799758</v>
          </cell>
          <cell r="M54">
            <v>1.0023486518580937</v>
          </cell>
          <cell r="N54">
            <v>1.0232136209745071</v>
          </cell>
          <cell r="O54">
            <v>1.022773341915268</v>
          </cell>
          <cell r="P54">
            <v>1.0171520148628044</v>
          </cell>
          <cell r="Q54">
            <v>1.0299667726246893</v>
          </cell>
          <cell r="R54">
            <v>1.0452526491052854</v>
          </cell>
          <cell r="S54">
            <v>1.0222203484028336</v>
          </cell>
        </row>
        <row r="55">
          <cell r="A55">
            <v>20113</v>
          </cell>
          <cell r="B55">
            <v>1.0630017599911763</v>
          </cell>
          <cell r="C55">
            <v>0.97953905102223093</v>
          </cell>
          <cell r="D55">
            <v>1.0884653647995257</v>
          </cell>
          <cell r="E55">
            <v>0.99225119779803095</v>
          </cell>
          <cell r="F55">
            <v>1.0091100370822954</v>
          </cell>
          <cell r="G55">
            <v>1.0527594088579701</v>
          </cell>
          <cell r="H55">
            <v>1.0091985835522588</v>
          </cell>
          <cell r="I55">
            <v>1.0035744407560319</v>
          </cell>
          <cell r="J55">
            <v>1.0261530177789389</v>
          </cell>
          <cell r="K55">
            <v>1.0062456162390694</v>
          </cell>
          <cell r="L55">
            <v>1.0515339375547794</v>
          </cell>
          <cell r="M55">
            <v>1.0280317045770091</v>
          </cell>
          <cell r="N55">
            <v>1.0406362166262575</v>
          </cell>
          <cell r="O55">
            <v>1.0624747133611776</v>
          </cell>
          <cell r="P55">
            <v>1.0094735441811602</v>
          </cell>
          <cell r="Q55">
            <v>1.038068998970519</v>
          </cell>
          <cell r="R55">
            <v>1.0715033564523113</v>
          </cell>
          <cell r="S55">
            <v>1.0485359462075181</v>
          </cell>
        </row>
        <row r="56">
          <cell r="A56">
            <v>20114</v>
          </cell>
          <cell r="B56">
            <v>0.98291960538596768</v>
          </cell>
          <cell r="C56">
            <v>0.98932761727949103</v>
          </cell>
          <cell r="D56">
            <v>1.0468319751969675</v>
          </cell>
          <cell r="E56">
            <v>1.0459230297436284</v>
          </cell>
          <cell r="F56">
            <v>1.0477466397588058</v>
          </cell>
          <cell r="G56">
            <v>0.92712834694318558</v>
          </cell>
          <cell r="H56">
            <v>1.0032464796024341</v>
          </cell>
          <cell r="I56">
            <v>1.0320486430446498</v>
          </cell>
          <cell r="J56">
            <v>0.97994855448669405</v>
          </cell>
          <cell r="K56">
            <v>1.0000265134946014</v>
          </cell>
          <cell r="L56">
            <v>0.9781647438892338</v>
          </cell>
          <cell r="M56">
            <v>1.0246857128710611</v>
          </cell>
          <cell r="N56">
            <v>0.98477423180101853</v>
          </cell>
          <cell r="O56">
            <v>0.96640189171694102</v>
          </cell>
          <cell r="P56">
            <v>1.0134970401317256</v>
          </cell>
          <cell r="Q56">
            <v>0.99655712833323273</v>
          </cell>
          <cell r="R56">
            <v>0.94899689059794845</v>
          </cell>
          <cell r="S56">
            <v>0.96305230658928187</v>
          </cell>
        </row>
        <row r="57">
          <cell r="A57">
            <v>20121</v>
          </cell>
          <cell r="B57">
            <v>0.94354085234552942</v>
          </cell>
          <cell r="C57">
            <v>1.0129247569311637</v>
          </cell>
          <cell r="D57">
            <v>0.89431071443270005</v>
          </cell>
          <cell r="E57">
            <v>0.96463462821513035</v>
          </cell>
          <cell r="F57">
            <v>0.95933790657420426</v>
          </cell>
          <cell r="G57">
            <v>0.96291692402302953</v>
          </cell>
          <cell r="H57">
            <v>0.95346864000405274</v>
          </cell>
          <cell r="I57">
            <v>0.99218937536525598</v>
          </cell>
          <cell r="J57">
            <v>0.95023261413807092</v>
          </cell>
          <cell r="K57">
            <v>0.98528786505053445</v>
          </cell>
          <cell r="L57">
            <v>0.92602810744634578</v>
          </cell>
          <cell r="M57">
            <v>0.95701186710241337</v>
          </cell>
          <cell r="N57">
            <v>0.96040032037052492</v>
          </cell>
          <cell r="O57">
            <v>0.95324446610207214</v>
          </cell>
          <cell r="P57">
            <v>0.96814553953443927</v>
          </cell>
          <cell r="Q57">
            <v>0.94283408411749303</v>
          </cell>
          <cell r="R57">
            <v>0.94743281110856936</v>
          </cell>
          <cell r="S57">
            <v>0.97659264549285252</v>
          </cell>
        </row>
        <row r="58">
          <cell r="A58">
            <v>20122</v>
          </cell>
          <cell r="B58">
            <v>1.0215411466549427</v>
          </cell>
          <cell r="C58">
            <v>1.0251201814951689</v>
          </cell>
          <cell r="D58">
            <v>0.98870296180797923</v>
          </cell>
          <cell r="E58">
            <v>1.0010090273921479</v>
          </cell>
          <cell r="F58">
            <v>0.98552380830400166</v>
          </cell>
          <cell r="G58">
            <v>1.0665586623703258</v>
          </cell>
          <cell r="H58">
            <v>1.0301062260677745</v>
          </cell>
          <cell r="I58">
            <v>0.97378055085402293</v>
          </cell>
          <cell r="J58">
            <v>1.0497290731119311</v>
          </cell>
          <cell r="K58">
            <v>1.0164100971437693</v>
          </cell>
          <cell r="L58">
            <v>1.0569159453232888</v>
          </cell>
          <cell r="M58">
            <v>1.0025825731200546</v>
          </cell>
          <cell r="N58">
            <v>1.0243478075636612</v>
          </cell>
          <cell r="O58">
            <v>1.0241003292607886</v>
          </cell>
          <cell r="P58">
            <v>1.0131429375371925</v>
          </cell>
          <cell r="Q58">
            <v>1.0313228902366054</v>
          </cell>
          <cell r="R58">
            <v>1.0439354267512142</v>
          </cell>
          <cell r="S58">
            <v>1.0203092740138344</v>
          </cell>
        </row>
        <row r="59">
          <cell r="A59">
            <v>20123</v>
          </cell>
          <cell r="B59">
            <v>1.0611365948031091</v>
          </cell>
          <cell r="C59">
            <v>0.97057762679817361</v>
          </cell>
          <cell r="D59">
            <v>1.0707768107255564</v>
          </cell>
          <cell r="E59">
            <v>0.97873112096435333</v>
          </cell>
          <cell r="F59">
            <v>1.0004463558450294</v>
          </cell>
          <cell r="G59">
            <v>1.0445351391546398</v>
          </cell>
          <cell r="H59">
            <v>1.0053437204115416</v>
          </cell>
          <cell r="I59">
            <v>1.0029711786008761</v>
          </cell>
          <cell r="J59">
            <v>1.0151231805741074</v>
          </cell>
          <cell r="K59">
            <v>0.99300582306269447</v>
          </cell>
          <cell r="L59">
            <v>1.0405083405924094</v>
          </cell>
          <cell r="M59">
            <v>1.0070435187326507</v>
          </cell>
          <cell r="N59">
            <v>1.0260464813478116</v>
          </cell>
          <cell r="O59">
            <v>1.0462768421079462</v>
          </cell>
          <cell r="P59">
            <v>0.99431771486873799</v>
          </cell>
          <cell r="Q59">
            <v>1.0266141194440745</v>
          </cell>
          <cell r="R59">
            <v>1.0570345506266356</v>
          </cell>
          <cell r="S59">
            <v>1.0336985955975115</v>
          </cell>
        </row>
        <row r="60">
          <cell r="A60">
            <v>20124</v>
          </cell>
          <cell r="B60">
            <v>0.98408589047318695</v>
          </cell>
          <cell r="C60">
            <v>0.99135256734690391</v>
          </cell>
          <cell r="D60">
            <v>1.0438096593961244</v>
          </cell>
          <cell r="E60">
            <v>1.0577929147725431</v>
          </cell>
          <cell r="F60">
            <v>1.0529805536347687</v>
          </cell>
          <cell r="G60">
            <v>0.92346642852508276</v>
          </cell>
          <cell r="H60">
            <v>1.007817925265001</v>
          </cell>
          <cell r="I60">
            <v>1.0330453140924576</v>
          </cell>
          <cell r="J60">
            <v>0.98344894507269365</v>
          </cell>
          <cell r="K60">
            <v>1.0053815064782687</v>
          </cell>
          <cell r="L60">
            <v>0.97727989434685469</v>
          </cell>
          <cell r="M60">
            <v>1.0357513580780788</v>
          </cell>
          <cell r="N60">
            <v>0.99035259366752126</v>
          </cell>
          <cell r="O60">
            <v>0.97730215659515662</v>
          </cell>
          <cell r="P60">
            <v>1.0250460965426984</v>
          </cell>
          <cell r="Q60">
            <v>0.99863418348300648</v>
          </cell>
          <cell r="R60">
            <v>0.95315667548202576</v>
          </cell>
          <cell r="S60">
            <v>0.97155417045415982</v>
          </cell>
        </row>
        <row r="61">
          <cell r="A61">
            <v>20131</v>
          </cell>
          <cell r="B61">
            <v>0.92650627683127307</v>
          </cell>
          <cell r="C61">
            <v>1.0023736618925538</v>
          </cell>
          <cell r="D61">
            <v>0.89181921694533717</v>
          </cell>
          <cell r="E61">
            <v>0.95036608011248602</v>
          </cell>
          <cell r="F61">
            <v>0.94332145015405811</v>
          </cell>
          <cell r="G61">
            <v>0.94920225680072334</v>
          </cell>
          <cell r="H61">
            <v>0.94120164088052372</v>
          </cell>
          <cell r="I61">
            <v>0.98177872766288665</v>
          </cell>
          <cell r="J61">
            <v>0.94090444113215843</v>
          </cell>
          <cell r="K61">
            <v>0.96267660274035993</v>
          </cell>
          <cell r="L61">
            <v>0.91857224299392437</v>
          </cell>
          <cell r="M61">
            <v>0.94511474048591548</v>
          </cell>
          <cell r="N61">
            <v>0.94935568577177343</v>
          </cell>
          <cell r="O61">
            <v>0.93640802667186729</v>
          </cell>
          <cell r="P61">
            <v>0.95342895455440391</v>
          </cell>
          <cell r="Q61">
            <v>0.93404190661031339</v>
          </cell>
          <cell r="R61">
            <v>0.93754317163468792</v>
          </cell>
          <cell r="S61">
            <v>0.96352505893241003</v>
          </cell>
        </row>
        <row r="62">
          <cell r="A62">
            <v>20132</v>
          </cell>
          <cell r="B62">
            <v>1.0203528100139601</v>
          </cell>
          <cell r="C62">
            <v>1.0257808831459909</v>
          </cell>
          <cell r="D62">
            <v>0.99224948455970596</v>
          </cell>
          <cell r="E62">
            <v>0.99990863757391768</v>
          </cell>
          <cell r="F62">
            <v>0.98817965100394423</v>
          </cell>
          <cell r="G62">
            <v>1.0726051050580883</v>
          </cell>
          <cell r="H62">
            <v>1.0349165019810584</v>
          </cell>
          <cell r="I62">
            <v>0.97806444034793905</v>
          </cell>
          <cell r="J62">
            <v>1.0523205971818386</v>
          </cell>
          <cell r="K62">
            <v>1.0314911418993531</v>
          </cell>
          <cell r="L62">
            <v>1.0513432948598651</v>
          </cell>
          <cell r="M62">
            <v>1.004938432830105</v>
          </cell>
          <cell r="N62">
            <v>1.0268718578548881</v>
          </cell>
          <cell r="O62">
            <v>1.0284074633665294</v>
          </cell>
          <cell r="P62">
            <v>1.0128895998564524</v>
          </cell>
          <cell r="Q62">
            <v>1.0350667092555645</v>
          </cell>
          <cell r="R62">
            <v>1.045165310973585</v>
          </cell>
          <cell r="S62">
            <v>1.0188904207774128</v>
          </cell>
        </row>
        <row r="63">
          <cell r="A63">
            <v>20133</v>
          </cell>
          <cell r="B63">
            <v>1.0635096911956452</v>
          </cell>
          <cell r="C63">
            <v>0.97875492538238806</v>
          </cell>
          <cell r="D63">
            <v>1.0723688514596064</v>
          </cell>
          <cell r="E63">
            <v>0.9884236747868681</v>
          </cell>
          <cell r="F63">
            <v>1.0084386553580833</v>
          </cell>
          <cell r="G63">
            <v>1.052216172349711</v>
          </cell>
          <cell r="H63">
            <v>1.0094588055786375</v>
          </cell>
          <cell r="I63">
            <v>1.0072505097160027</v>
          </cell>
          <cell r="J63">
            <v>1.0240789862714657</v>
          </cell>
          <cell r="K63">
            <v>1.0014018028049159</v>
          </cell>
          <cell r="L63">
            <v>1.0445786073060823</v>
          </cell>
          <cell r="M63">
            <v>1.0160278311337787</v>
          </cell>
          <cell r="N63">
            <v>1.034161113588463</v>
          </cell>
          <cell r="O63">
            <v>1.0592511823584971</v>
          </cell>
          <cell r="P63">
            <v>1.0046605496576433</v>
          </cell>
          <cell r="Q63">
            <v>1.0340456993857752</v>
          </cell>
          <cell r="R63">
            <v>1.0565801602041989</v>
          </cell>
          <cell r="S63">
            <v>1.0428228820136678</v>
          </cell>
        </row>
        <row r="64">
          <cell r="A64">
            <v>20134</v>
          </cell>
          <cell r="B64">
            <v>0.98060853810629034</v>
          </cell>
          <cell r="C64">
            <v>0.99378265864080839</v>
          </cell>
          <cell r="D64">
            <v>1.0405309333611292</v>
          </cell>
          <cell r="E64">
            <v>1.0559311681326735</v>
          </cell>
          <cell r="F64">
            <v>1.0569662598514895</v>
          </cell>
          <cell r="G64">
            <v>0.92166756540248151</v>
          </cell>
          <cell r="H64">
            <v>1.0127420475088167</v>
          </cell>
          <cell r="I64">
            <v>1.0345007329812799</v>
          </cell>
          <cell r="J64">
            <v>0.98425370299400539</v>
          </cell>
          <cell r="K64">
            <v>1.0042479485241482</v>
          </cell>
          <cell r="L64">
            <v>0.97784967590344185</v>
          </cell>
          <cell r="M64">
            <v>1.0341601759921892</v>
          </cell>
          <cell r="N64">
            <v>0.99173641391301504</v>
          </cell>
          <cell r="O64">
            <v>0.97579635612203952</v>
          </cell>
          <cell r="P64">
            <v>1.0277843823882267</v>
          </cell>
          <cell r="Q64">
            <v>0.99757664850162053</v>
          </cell>
          <cell r="R64">
            <v>0.96292335143649144</v>
          </cell>
          <cell r="S64">
            <v>0.97475967042209066</v>
          </cell>
        </row>
        <row r="65">
          <cell r="A65">
            <v>20141</v>
          </cell>
          <cell r="B65">
            <v>0.92938680205556967</v>
          </cell>
          <cell r="C65">
            <v>1.00310003172427</v>
          </cell>
          <cell r="D65">
            <v>0.89751046495306641</v>
          </cell>
          <cell r="E65">
            <v>0.95280879611915859</v>
          </cell>
          <cell r="F65">
            <v>0.94139061665484991</v>
          </cell>
          <cell r="G65">
            <v>0.9512451498049096</v>
          </cell>
          <cell r="H65">
            <v>0.94630069845734632</v>
          </cell>
          <cell r="I65">
            <v>0.97911378113578962</v>
          </cell>
          <cell r="J65">
            <v>0.94429119717507015</v>
          </cell>
          <cell r="K65">
            <v>0.97588772451215566</v>
          </cell>
          <cell r="L65">
            <v>0.91813429161198246</v>
          </cell>
          <cell r="M65">
            <v>0.94855616718826674</v>
          </cell>
          <cell r="N65">
            <v>0.94991864469842258</v>
          </cell>
          <cell r="O65">
            <v>0.94346772302103632</v>
          </cell>
          <cell r="P65">
            <v>0.95773130263855022</v>
          </cell>
          <cell r="Q65">
            <v>0.9373953982979405</v>
          </cell>
          <cell r="R65">
            <v>0.92302363701018864</v>
          </cell>
          <cell r="S65">
            <v>0.96242039982917171</v>
          </cell>
        </row>
        <row r="66">
          <cell r="A66">
            <v>20142</v>
          </cell>
          <cell r="B66">
            <v>1.0221769594499985</v>
          </cell>
          <cell r="C66">
            <v>1.0234800371475445</v>
          </cell>
          <cell r="D66">
            <v>0.99375291270015953</v>
          </cell>
          <cell r="E66">
            <v>1.0021384077602866</v>
          </cell>
          <cell r="F66">
            <v>0.98883821857644505</v>
          </cell>
          <cell r="G66">
            <v>1.0776164768884924</v>
          </cell>
          <cell r="H66">
            <v>1.0341312495145065</v>
          </cell>
          <cell r="I66">
            <v>0.97859951990300331</v>
          </cell>
          <cell r="J66">
            <v>1.0511791140415723</v>
          </cell>
          <cell r="K66">
            <v>1.0187867288867887</v>
          </cell>
          <cell r="L66">
            <v>1.0495497290060043</v>
          </cell>
          <cell r="M66">
            <v>1.0092842067013126</v>
          </cell>
          <cell r="N66">
            <v>1.0257330737792207</v>
          </cell>
          <cell r="O66">
            <v>1.0256169317189852</v>
          </cell>
          <cell r="P66">
            <v>1.0122124348354113</v>
          </cell>
          <cell r="Q66">
            <v>1.0340651117826427</v>
          </cell>
          <cell r="R66">
            <v>1.0487261643203345</v>
          </cell>
          <cell r="S66">
            <v>1.0166432499035467</v>
          </cell>
        </row>
        <row r="67">
          <cell r="A67">
            <v>20143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A68">
            <v>20144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>
            <v>20151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A70">
            <v>20152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A71">
            <v>20153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A72">
            <v>20154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26"/>
      <sheetData sheetId="27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2534.0487867176598</v>
          </cell>
          <cell r="C5">
            <v>47531.662702143207</v>
          </cell>
          <cell r="D5">
            <v>19289.467859895001</v>
          </cell>
          <cell r="E5">
            <v>6287.4750625773495</v>
          </cell>
          <cell r="F5">
            <v>13159.873973878201</v>
          </cell>
          <cell r="G5">
            <v>2134.56211683622</v>
          </cell>
          <cell r="H5">
            <v>5336.3908265582604</v>
          </cell>
          <cell r="I5">
            <v>31611.0513214321</v>
          </cell>
          <cell r="J5">
            <v>6849.8912658916506</v>
          </cell>
          <cell r="K5">
            <v>25494.884378999101</v>
          </cell>
          <cell r="L5">
            <v>1478.4142559587601</v>
          </cell>
          <cell r="M5">
            <v>9298.49533950779</v>
          </cell>
          <cell r="N5">
            <v>69818.699401238802</v>
          </cell>
          <cell r="O5">
            <v>3741.1524553044401</v>
          </cell>
          <cell r="P5">
            <v>46348.579657167196</v>
          </cell>
          <cell r="Q5">
            <v>22602.9940898284</v>
          </cell>
          <cell r="R5">
            <v>8246.3281235804789</v>
          </cell>
          <cell r="S5">
            <v>12966.110012617599</v>
          </cell>
        </row>
        <row r="6">
          <cell r="A6">
            <v>19992</v>
          </cell>
          <cell r="B6">
            <v>2818.7053170265199</v>
          </cell>
          <cell r="C6">
            <v>48728.1533540276</v>
          </cell>
          <cell r="D6">
            <v>20238.445937503799</v>
          </cell>
          <cell r="E6">
            <v>6212.3894986247087</v>
          </cell>
          <cell r="F6">
            <v>13708.641444379</v>
          </cell>
          <cell r="G6">
            <v>2180.45138467474</v>
          </cell>
          <cell r="H6">
            <v>5617.0957710897301</v>
          </cell>
          <cell r="I6">
            <v>31646.307234489897</v>
          </cell>
          <cell r="J6">
            <v>7561.6688963604902</v>
          </cell>
          <cell r="K6">
            <v>26905.774519909301</v>
          </cell>
          <cell r="L6">
            <v>1821.05430413101</v>
          </cell>
          <cell r="M6">
            <v>9693.94552418083</v>
          </cell>
          <cell r="N6">
            <v>73671.974992251795</v>
          </cell>
          <cell r="O6">
            <v>3730.9359135762707</v>
          </cell>
          <cell r="P6">
            <v>47683.960716586604</v>
          </cell>
          <cell r="Q6">
            <v>23761.913847402699</v>
          </cell>
          <cell r="R6">
            <v>9471.9871973599802</v>
          </cell>
          <cell r="S6">
            <v>14051.144348501699</v>
          </cell>
        </row>
        <row r="7">
          <cell r="A7">
            <v>19993</v>
          </cell>
          <cell r="B7">
            <v>2898.6860742992503</v>
          </cell>
          <cell r="C7">
            <v>51532.688706959198</v>
          </cell>
          <cell r="D7">
            <v>20725.819822299498</v>
          </cell>
          <cell r="E7">
            <v>6818.3866599940102</v>
          </cell>
          <cell r="F7">
            <v>14208.2405439096</v>
          </cell>
          <cell r="G7">
            <v>2324.8090688562897</v>
          </cell>
          <cell r="H7">
            <v>5731.0574609310397</v>
          </cell>
          <cell r="I7">
            <v>33685.156428017697</v>
          </cell>
          <cell r="J7">
            <v>8044.0023028059104</v>
          </cell>
          <cell r="K7">
            <v>28652.731227149699</v>
          </cell>
          <cell r="L7">
            <v>2290.99870244267</v>
          </cell>
          <cell r="M7">
            <v>10248.3086496427</v>
          </cell>
          <cell r="N7">
            <v>78616.678582524197</v>
          </cell>
          <cell r="O7">
            <v>3888.2082284712301</v>
          </cell>
          <cell r="P7">
            <v>50721.302287514605</v>
          </cell>
          <cell r="Q7">
            <v>24098.9882487258</v>
          </cell>
          <cell r="R7">
            <v>11655.423708549799</v>
          </cell>
          <cell r="S7">
            <v>15384.0674792062</v>
          </cell>
        </row>
        <row r="8">
          <cell r="A8">
            <v>19994</v>
          </cell>
          <cell r="B8">
            <v>3079.5157863701502</v>
          </cell>
          <cell r="C8">
            <v>53464.500589429997</v>
          </cell>
          <cell r="D8">
            <v>21660.862155508701</v>
          </cell>
          <cell r="E8">
            <v>6549.79619388009</v>
          </cell>
          <cell r="F8">
            <v>14613.2661749784</v>
          </cell>
          <cell r="G8">
            <v>2443.1216594502403</v>
          </cell>
          <cell r="H8">
            <v>5757.0479690674892</v>
          </cell>
          <cell r="I8">
            <v>34856.289666950499</v>
          </cell>
          <cell r="J8">
            <v>8868.3880187491395</v>
          </cell>
          <cell r="K8">
            <v>29585.848402674597</v>
          </cell>
          <cell r="L8">
            <v>2702.0489321382897</v>
          </cell>
          <cell r="M8">
            <v>10437.545366213801</v>
          </cell>
          <cell r="N8">
            <v>84166.88617272288</v>
          </cell>
          <cell r="O8">
            <v>4041.9338045320501</v>
          </cell>
          <cell r="P8">
            <v>52119.340186136098</v>
          </cell>
          <cell r="Q8">
            <v>25536.124694889306</v>
          </cell>
          <cell r="R8">
            <v>12936.9990423004</v>
          </cell>
          <cell r="S8">
            <v>16280.978501425199</v>
          </cell>
        </row>
        <row r="9">
          <cell r="A9">
            <v>20001</v>
          </cell>
          <cell r="B9">
            <v>3411.7628787251901</v>
          </cell>
          <cell r="C9">
            <v>56366.626930133003</v>
          </cell>
          <cell r="D9">
            <v>23173.241180020199</v>
          </cell>
          <cell r="E9">
            <v>7296.9235924846698</v>
          </cell>
          <cell r="F9">
            <v>14671.6680172579</v>
          </cell>
          <cell r="G9">
            <v>2637.5708573045404</v>
          </cell>
          <cell r="H9">
            <v>5929.9596020711697</v>
          </cell>
          <cell r="I9">
            <v>35354.252200646304</v>
          </cell>
          <cell r="J9">
            <v>9309.9022029174303</v>
          </cell>
          <cell r="K9">
            <v>32331.2856506442</v>
          </cell>
          <cell r="L9">
            <v>3481.6102642167102</v>
          </cell>
          <cell r="M9">
            <v>10923.2350517458</v>
          </cell>
          <cell r="N9">
            <v>89256.800933677398</v>
          </cell>
          <cell r="O9">
            <v>4036.3090125496001</v>
          </cell>
          <cell r="P9">
            <v>53261.3397735732</v>
          </cell>
          <cell r="Q9">
            <v>26806.044237841998</v>
          </cell>
          <cell r="R9">
            <v>15690.825430512599</v>
          </cell>
          <cell r="S9">
            <v>18045.3779992134</v>
          </cell>
        </row>
        <row r="10">
          <cell r="A10">
            <v>20002</v>
          </cell>
          <cell r="B10">
            <v>3486.5940146786998</v>
          </cell>
          <cell r="C10">
            <v>57740.740408530095</v>
          </cell>
          <cell r="D10">
            <v>24654.841698828099</v>
          </cell>
          <cell r="E10">
            <v>7365.6295374738502</v>
          </cell>
          <cell r="F10">
            <v>14403.212697063102</v>
          </cell>
          <cell r="G10">
            <v>2807.3082859999499</v>
          </cell>
          <cell r="H10">
            <v>6073.2992800127895</v>
          </cell>
          <cell r="I10">
            <v>37663.697307273906</v>
          </cell>
          <cell r="J10">
            <v>9677.8995549120409</v>
          </cell>
          <cell r="K10">
            <v>33775.259928731699</v>
          </cell>
          <cell r="L10">
            <v>3498.07942493871</v>
          </cell>
          <cell r="M10">
            <v>10812.552849447398</v>
          </cell>
          <cell r="N10">
            <v>91142.106543879301</v>
          </cell>
          <cell r="O10">
            <v>4064.4448259445403</v>
          </cell>
          <cell r="P10">
            <v>54044.08981836099</v>
          </cell>
          <cell r="Q10">
            <v>27957.581494768601</v>
          </cell>
          <cell r="R10">
            <v>16069.209183828001</v>
          </cell>
          <cell r="S10">
            <v>18142.359739038799</v>
          </cell>
        </row>
        <row r="11">
          <cell r="A11">
            <v>20003</v>
          </cell>
          <cell r="B11">
            <v>3575.2681568687503</v>
          </cell>
          <cell r="C11">
            <v>58905.759347348605</v>
          </cell>
          <cell r="D11">
            <v>26153.411618542596</v>
          </cell>
          <cell r="E11">
            <v>7269.8883922999203</v>
          </cell>
          <cell r="F11">
            <v>15413.8141234996</v>
          </cell>
          <cell r="G11">
            <v>2699.650436554</v>
          </cell>
          <cell r="H11">
            <v>6862.3958551128198</v>
          </cell>
          <cell r="I11">
            <v>37409.158222645303</v>
          </cell>
          <cell r="J11">
            <v>10695.321088985802</v>
          </cell>
          <cell r="K11">
            <v>35757.955011888298</v>
          </cell>
          <cell r="L11">
            <v>3616.6937442824396</v>
          </cell>
          <cell r="M11">
            <v>10990.930531595601</v>
          </cell>
          <cell r="N11">
            <v>96746.249444227607</v>
          </cell>
          <cell r="O11">
            <v>4076.9868469353796</v>
          </cell>
          <cell r="P11">
            <v>56789.505533868702</v>
          </cell>
          <cell r="Q11">
            <v>29586.413973020201</v>
          </cell>
          <cell r="R11">
            <v>17328.396272771501</v>
          </cell>
          <cell r="S11">
            <v>18340.453989279904</v>
          </cell>
        </row>
        <row r="12">
          <cell r="A12">
            <v>20004</v>
          </cell>
          <cell r="B12">
            <v>3380.2070119431201</v>
          </cell>
          <cell r="C12">
            <v>60497.648404587802</v>
          </cell>
          <cell r="D12">
            <v>26249.1681748224</v>
          </cell>
          <cell r="E12">
            <v>8054.6890982009199</v>
          </cell>
          <cell r="F12">
            <v>14544.521541635902</v>
          </cell>
          <cell r="G12">
            <v>2558.8396933822601</v>
          </cell>
          <cell r="H12">
            <v>6197.8607156972803</v>
          </cell>
          <cell r="I12">
            <v>37460.242925059305</v>
          </cell>
          <cell r="J12">
            <v>10820.7198451649</v>
          </cell>
          <cell r="K12">
            <v>35193.369696030401</v>
          </cell>
          <cell r="L12">
            <v>3796.90829194667</v>
          </cell>
          <cell r="M12">
            <v>11434.932405817699</v>
          </cell>
          <cell r="N12">
            <v>98190.532750140599</v>
          </cell>
          <cell r="O12">
            <v>4064.1533311500702</v>
          </cell>
          <cell r="P12">
            <v>58004.611178745894</v>
          </cell>
          <cell r="Q12">
            <v>28746.659529213899</v>
          </cell>
          <cell r="R12">
            <v>18201.3917743661</v>
          </cell>
          <cell r="S12">
            <v>19208.8545303065</v>
          </cell>
        </row>
        <row r="13">
          <cell r="A13">
            <v>20011</v>
          </cell>
          <cell r="B13">
            <v>3825.1737067075101</v>
          </cell>
          <cell r="C13">
            <v>59184.758254206201</v>
          </cell>
          <cell r="D13">
            <v>25982.9658087686</v>
          </cell>
          <cell r="E13">
            <v>8469.1766084332794</v>
          </cell>
          <cell r="F13">
            <v>15782.0947192403</v>
          </cell>
          <cell r="G13">
            <v>2440.2773316199095</v>
          </cell>
          <cell r="H13">
            <v>6375.4878252943699</v>
          </cell>
          <cell r="I13">
            <v>35744.730154263198</v>
          </cell>
          <cell r="J13">
            <v>9989.1063312664101</v>
          </cell>
          <cell r="K13">
            <v>34109.028215949002</v>
          </cell>
          <cell r="L13">
            <v>4016.8357492817704</v>
          </cell>
          <cell r="M13">
            <v>11545.5829523299</v>
          </cell>
          <cell r="N13">
            <v>94297.1625901222</v>
          </cell>
          <cell r="O13">
            <v>3965.1705533437898</v>
          </cell>
          <cell r="P13">
            <v>58688.073723385103</v>
          </cell>
          <cell r="Q13">
            <v>26687.275213751302</v>
          </cell>
          <cell r="R13">
            <v>17411.651938760202</v>
          </cell>
          <cell r="S13">
            <v>18905.434449370699</v>
          </cell>
        </row>
        <row r="14">
          <cell r="A14">
            <v>20012</v>
          </cell>
          <cell r="B14">
            <v>3502.2435171084999</v>
          </cell>
          <cell r="C14">
            <v>56092.825532372</v>
          </cell>
          <cell r="D14">
            <v>24934.402522089698</v>
          </cell>
          <cell r="E14">
            <v>7631.0223812023696</v>
          </cell>
          <cell r="F14">
            <v>15347.680520502703</v>
          </cell>
          <cell r="G14">
            <v>2372.93154682973</v>
          </cell>
          <cell r="H14">
            <v>5918.9460116869996</v>
          </cell>
          <cell r="I14">
            <v>31807.627276547297</v>
          </cell>
          <cell r="J14">
            <v>8492.6137533634992</v>
          </cell>
          <cell r="K14">
            <v>33278.601245615399</v>
          </cell>
          <cell r="L14">
            <v>3586.9589420830102</v>
          </cell>
          <cell r="M14">
            <v>10475.719529096701</v>
          </cell>
          <cell r="N14">
            <v>87569.020483671091</v>
          </cell>
          <cell r="O14">
            <v>3832.24240894996</v>
          </cell>
          <cell r="P14">
            <v>55651.5579426845</v>
          </cell>
          <cell r="Q14">
            <v>23672.028222515499</v>
          </cell>
          <cell r="R14">
            <v>15921.135893473</v>
          </cell>
          <cell r="S14">
            <v>17262.449671288199</v>
          </cell>
        </row>
        <row r="15">
          <cell r="A15">
            <v>20013</v>
          </cell>
          <cell r="B15">
            <v>3595.19506641715</v>
          </cell>
          <cell r="C15">
            <v>52916.204661235002</v>
          </cell>
          <cell r="D15">
            <v>26101.008861628103</v>
          </cell>
          <cell r="E15">
            <v>7191.2165018025098</v>
          </cell>
          <cell r="F15">
            <v>14976.424412143999</v>
          </cell>
          <cell r="G15">
            <v>2499.7672244487699</v>
          </cell>
          <cell r="H15">
            <v>5772.7886545082301</v>
          </cell>
          <cell r="I15">
            <v>30552.2615323711</v>
          </cell>
          <cell r="J15">
            <v>8423.0930609913794</v>
          </cell>
          <cell r="K15">
            <v>33052.812954793902</v>
          </cell>
          <cell r="L15">
            <v>3317.1404550759903</v>
          </cell>
          <cell r="M15">
            <v>9862.6332797605501</v>
          </cell>
          <cell r="N15">
            <v>81735.454574485309</v>
          </cell>
          <cell r="O15">
            <v>3814.7432473701101</v>
          </cell>
          <cell r="P15">
            <v>54216.780993799002</v>
          </cell>
          <cell r="Q15">
            <v>22405.047763921903</v>
          </cell>
          <cell r="R15">
            <v>14365.842112634802</v>
          </cell>
          <cell r="S15">
            <v>16448.652350245899</v>
          </cell>
        </row>
        <row r="16">
          <cell r="A16">
            <v>20014</v>
          </cell>
          <cell r="B16">
            <v>3576.6843363683502</v>
          </cell>
          <cell r="C16">
            <v>50397.3713670488</v>
          </cell>
          <cell r="D16">
            <v>25551.875852752499</v>
          </cell>
          <cell r="E16">
            <v>7322.3829799882205</v>
          </cell>
          <cell r="F16">
            <v>13471.8941039854</v>
          </cell>
          <cell r="G16">
            <v>2460.5484809406198</v>
          </cell>
          <cell r="H16">
            <v>5753.8018065991801</v>
          </cell>
          <cell r="I16">
            <v>29611.307900694203</v>
          </cell>
          <cell r="J16">
            <v>8679.3052463247204</v>
          </cell>
          <cell r="K16">
            <v>32268.406461976603</v>
          </cell>
          <cell r="L16">
            <v>2392.2533687711402</v>
          </cell>
          <cell r="M16">
            <v>10073.305863331101</v>
          </cell>
          <cell r="N16">
            <v>79372.42270819479</v>
          </cell>
          <cell r="O16">
            <v>3765.9558544043598</v>
          </cell>
          <cell r="P16">
            <v>53466.456086010599</v>
          </cell>
          <cell r="Q16">
            <v>22085.476624916599</v>
          </cell>
          <cell r="R16">
            <v>12292.462006024401</v>
          </cell>
          <cell r="S16">
            <v>15194.882673416902</v>
          </cell>
        </row>
        <row r="17">
          <cell r="A17">
            <v>20021</v>
          </cell>
          <cell r="B17">
            <v>3480.44904345445</v>
          </cell>
          <cell r="C17">
            <v>50866.138482153801</v>
          </cell>
          <cell r="D17">
            <v>27656.635603581501</v>
          </cell>
          <cell r="E17">
            <v>7278.2912376592703</v>
          </cell>
          <cell r="F17">
            <v>14762.6723391467</v>
          </cell>
          <cell r="G17">
            <v>2681.62993896949</v>
          </cell>
          <cell r="H17">
            <v>5592.9879372553596</v>
          </cell>
          <cell r="I17">
            <v>29561.357542837002</v>
          </cell>
          <cell r="J17">
            <v>8807.9568642149388</v>
          </cell>
          <cell r="K17">
            <v>32828.978404644404</v>
          </cell>
          <cell r="L17">
            <v>2607.394424867</v>
          </cell>
          <cell r="M17">
            <v>9768.5625643487292</v>
          </cell>
          <cell r="N17">
            <v>79520.285863724799</v>
          </cell>
          <cell r="O17">
            <v>3754.0244522882399</v>
          </cell>
          <cell r="P17">
            <v>53714.727997154405</v>
          </cell>
          <cell r="Q17">
            <v>22842.025830954899</v>
          </cell>
          <cell r="R17">
            <v>11901.7193986047</v>
          </cell>
          <cell r="S17">
            <v>15430.9336398792</v>
          </cell>
        </row>
        <row r="18">
          <cell r="A18">
            <v>20022</v>
          </cell>
          <cell r="B18">
            <v>3903.2555769608894</v>
          </cell>
          <cell r="C18">
            <v>53378.953283379706</v>
          </cell>
          <cell r="D18">
            <v>30868.6470026508</v>
          </cell>
          <cell r="E18">
            <v>6920.9061059097903</v>
          </cell>
          <cell r="F18">
            <v>14701.3218434963</v>
          </cell>
          <cell r="G18">
            <v>2941.30595266001</v>
          </cell>
          <cell r="H18">
            <v>6012.7859079141299</v>
          </cell>
          <cell r="I18">
            <v>30513.161561844398</v>
          </cell>
          <cell r="J18">
            <v>8946.0391786926702</v>
          </cell>
          <cell r="K18">
            <v>34241.447658646503</v>
          </cell>
          <cell r="L18">
            <v>3142.6322433091505</v>
          </cell>
          <cell r="M18">
            <v>10500.634176954003</v>
          </cell>
          <cell r="N18">
            <v>86303.296786962208</v>
          </cell>
          <cell r="O18">
            <v>3952.6332653750396</v>
          </cell>
          <cell r="P18">
            <v>55716.9354551984</v>
          </cell>
          <cell r="Q18">
            <v>23613.670642245001</v>
          </cell>
          <cell r="R18">
            <v>12969.662256961599</v>
          </cell>
          <cell r="S18">
            <v>16825.6915184543</v>
          </cell>
        </row>
        <row r="19">
          <cell r="A19">
            <v>20023</v>
          </cell>
          <cell r="B19">
            <v>4030.8447484626399</v>
          </cell>
          <cell r="C19">
            <v>53860.178844394301</v>
          </cell>
          <cell r="D19">
            <v>32851.453633215096</v>
          </cell>
          <cell r="E19">
            <v>7339.8515731041098</v>
          </cell>
          <cell r="F19">
            <v>16174.6636486486</v>
          </cell>
          <cell r="G19">
            <v>3034.3615874695201</v>
          </cell>
          <cell r="H19">
            <v>6253.3395908991497</v>
          </cell>
          <cell r="I19">
            <v>30937.4780475919</v>
          </cell>
          <cell r="J19">
            <v>8874.4406796768799</v>
          </cell>
          <cell r="K19">
            <v>34745.5301389753</v>
          </cell>
          <cell r="L19">
            <v>3265.6475083504702</v>
          </cell>
          <cell r="M19">
            <v>10692.638558000901</v>
          </cell>
          <cell r="N19">
            <v>87759.232584321697</v>
          </cell>
          <cell r="O19">
            <v>4152.7274783498406</v>
          </cell>
          <cell r="P19">
            <v>58347.7256822126</v>
          </cell>
          <cell r="Q19">
            <v>23529.611743448404</v>
          </cell>
          <cell r="R19">
            <v>14034.589609114601</v>
          </cell>
          <cell r="S19">
            <v>18400.1199375613</v>
          </cell>
        </row>
        <row r="20">
          <cell r="A20">
            <v>20024</v>
          </cell>
          <cell r="B20">
            <v>4411.6355389435503</v>
          </cell>
          <cell r="C20">
            <v>53659.548076009298</v>
          </cell>
          <cell r="D20">
            <v>34121.491017093496</v>
          </cell>
          <cell r="E20">
            <v>6993.3242985305296</v>
          </cell>
          <cell r="F20">
            <v>17229.199355739202</v>
          </cell>
          <cell r="G20">
            <v>3179.1379768165498</v>
          </cell>
          <cell r="H20">
            <v>6398.7729054221591</v>
          </cell>
          <cell r="I20">
            <v>31466.503237372803</v>
          </cell>
          <cell r="J20">
            <v>9412.7764759993806</v>
          </cell>
          <cell r="K20">
            <v>34510.889506921099</v>
          </cell>
          <cell r="L20">
            <v>4161.6582010542697</v>
          </cell>
          <cell r="M20">
            <v>10310.985553573701</v>
          </cell>
          <cell r="N20">
            <v>89818.008274381398</v>
          </cell>
          <cell r="O20">
            <v>4259.5387820872102</v>
          </cell>
          <cell r="P20">
            <v>59900.486117242886</v>
          </cell>
          <cell r="Q20">
            <v>23726.3775924974</v>
          </cell>
          <cell r="R20">
            <v>14763.275288511</v>
          </cell>
          <cell r="S20">
            <v>19239.110427485499</v>
          </cell>
        </row>
        <row r="21">
          <cell r="A21">
            <v>20031</v>
          </cell>
          <cell r="B21">
            <v>4635.9079237928199</v>
          </cell>
          <cell r="C21">
            <v>55814.6086667333</v>
          </cell>
          <cell r="D21">
            <v>36115.662830158697</v>
          </cell>
          <cell r="E21">
            <v>7262.12308178072</v>
          </cell>
          <cell r="F21">
            <v>16715.023856004802</v>
          </cell>
          <cell r="G21">
            <v>3240.5203810371104</v>
          </cell>
          <cell r="H21">
            <v>6346.8259052746798</v>
          </cell>
          <cell r="I21">
            <v>30162.4612960661</v>
          </cell>
          <cell r="J21">
            <v>9040.4478266625301</v>
          </cell>
          <cell r="K21">
            <v>35088.377910101306</v>
          </cell>
          <cell r="L21">
            <v>5003.5257764171492</v>
          </cell>
          <cell r="M21">
            <v>11006.1164920709</v>
          </cell>
          <cell r="N21">
            <v>94358.651995245295</v>
          </cell>
          <cell r="O21">
            <v>4310.8324905367099</v>
          </cell>
          <cell r="P21">
            <v>60016.429472129399</v>
          </cell>
          <cell r="Q21">
            <v>23634.052668414901</v>
          </cell>
          <cell r="R21">
            <v>17690.725472422502</v>
          </cell>
          <cell r="S21">
            <v>18473.511164712101</v>
          </cell>
        </row>
        <row r="22">
          <cell r="A22">
            <v>20032</v>
          </cell>
          <cell r="B22">
            <v>4317.6079974805098</v>
          </cell>
          <cell r="C22">
            <v>54715.019766875295</v>
          </cell>
          <cell r="D22">
            <v>36906.1807300621</v>
          </cell>
          <cell r="E22">
            <v>7114.9191983804785</v>
          </cell>
          <cell r="F22">
            <v>17610.566493352002</v>
          </cell>
          <cell r="G22">
            <v>3291.6483962254301</v>
          </cell>
          <cell r="H22">
            <v>6270.6722357025201</v>
          </cell>
          <cell r="I22">
            <v>29727.8976283419</v>
          </cell>
          <cell r="J22">
            <v>9243.6685485943108</v>
          </cell>
          <cell r="K22">
            <v>33923.818748361497</v>
          </cell>
          <cell r="L22">
            <v>5038.6100619423105</v>
          </cell>
          <cell r="M22">
            <v>10417.9165809899</v>
          </cell>
          <cell r="N22">
            <v>93511.084138127102</v>
          </cell>
          <cell r="O22">
            <v>4220.7734904482895</v>
          </cell>
          <cell r="P22">
            <v>61129.808920415395</v>
          </cell>
          <cell r="Q22">
            <v>23650.993497854</v>
          </cell>
          <cell r="R22">
            <v>17105.789566700099</v>
          </cell>
          <cell r="S22">
            <v>19919.010941906894</v>
          </cell>
        </row>
        <row r="23">
          <cell r="A23">
            <v>20033</v>
          </cell>
          <cell r="B23">
            <v>4402.9861792418606</v>
          </cell>
          <cell r="C23">
            <v>56121.328365061403</v>
          </cell>
          <cell r="D23">
            <v>38547.1949546248</v>
          </cell>
          <cell r="E23">
            <v>7408.1220838143599</v>
          </cell>
          <cell r="F23">
            <v>16397.667925539401</v>
          </cell>
          <cell r="G23">
            <v>3324.6600193317399</v>
          </cell>
          <cell r="H23">
            <v>6399.2373307135013</v>
          </cell>
          <cell r="I23">
            <v>29205.540740349898</v>
          </cell>
          <cell r="J23">
            <v>8975.6220512700402</v>
          </cell>
          <cell r="K23">
            <v>34675.244973909699</v>
          </cell>
          <cell r="L23">
            <v>4128.9222377271999</v>
          </cell>
          <cell r="M23">
            <v>10820.0189627987</v>
          </cell>
          <cell r="N23">
            <v>95368.329556479002</v>
          </cell>
          <cell r="O23">
            <v>4189.5049884128503</v>
          </cell>
          <cell r="P23">
            <v>62058.704347864499</v>
          </cell>
          <cell r="Q23">
            <v>23245.508274677701</v>
          </cell>
          <cell r="R23">
            <v>16048.390367458398</v>
          </cell>
          <cell r="S23">
            <v>19844.4286765205</v>
          </cell>
        </row>
        <row r="24">
          <cell r="A24">
            <v>20034</v>
          </cell>
          <cell r="B24">
            <v>4632.7209715487006</v>
          </cell>
          <cell r="C24">
            <v>57856.320925888096</v>
          </cell>
          <cell r="D24">
            <v>41404.9557952697</v>
          </cell>
          <cell r="E24">
            <v>7691.0551019824688</v>
          </cell>
          <cell r="F24">
            <v>17990.031663380298</v>
          </cell>
          <cell r="G24">
            <v>3234.6503222422098</v>
          </cell>
          <cell r="H24">
            <v>6509.16746888328</v>
          </cell>
          <cell r="I24">
            <v>30250.990410400202</v>
          </cell>
          <cell r="J24">
            <v>10537.6849447158</v>
          </cell>
          <cell r="K24">
            <v>36317.385430035894</v>
          </cell>
          <cell r="L24">
            <v>3984.8022446535001</v>
          </cell>
          <cell r="M24">
            <v>11100.689004237498</v>
          </cell>
          <cell r="N24">
            <v>97923.751414043116</v>
          </cell>
          <cell r="O24">
            <v>4299.9256240757995</v>
          </cell>
          <cell r="P24">
            <v>64713.855957108193</v>
          </cell>
          <cell r="Q24">
            <v>24553.338396429001</v>
          </cell>
          <cell r="R24">
            <v>18527.636169164201</v>
          </cell>
          <cell r="S24">
            <v>21052.494335129701</v>
          </cell>
        </row>
        <row r="25">
          <cell r="A25">
            <v>20041</v>
          </cell>
          <cell r="B25">
            <v>4443.4238362186697</v>
          </cell>
          <cell r="C25">
            <v>61488.174638279204</v>
          </cell>
          <cell r="D25">
            <v>44586.9487258113</v>
          </cell>
          <cell r="E25">
            <v>7425.0587679346909</v>
          </cell>
          <cell r="F25">
            <v>18426.801568000501</v>
          </cell>
          <cell r="G25">
            <v>3707.62864465656</v>
          </cell>
          <cell r="H25">
            <v>6753.2866395702004</v>
          </cell>
          <cell r="I25">
            <v>31865.598943353802</v>
          </cell>
          <cell r="J25">
            <v>10772.318190323798</v>
          </cell>
          <cell r="K25">
            <v>37883.714155377602</v>
          </cell>
          <cell r="L25">
            <v>4487.3996548003906</v>
          </cell>
          <cell r="M25">
            <v>11636.527805517</v>
          </cell>
          <cell r="N25">
            <v>105988.825014474</v>
          </cell>
          <cell r="O25">
            <v>4374.2765830569197</v>
          </cell>
          <cell r="P25">
            <v>66101.259549179609</v>
          </cell>
          <cell r="Q25">
            <v>25388.852710772597</v>
          </cell>
          <cell r="R25">
            <v>21556.226151152001</v>
          </cell>
          <cell r="S25">
            <v>22420.4319902274</v>
          </cell>
        </row>
        <row r="26">
          <cell r="A26">
            <v>20042</v>
          </cell>
          <cell r="B26">
            <v>5230.9454951834405</v>
          </cell>
          <cell r="C26">
            <v>65125.279223724996</v>
          </cell>
          <cell r="D26">
            <v>48493.515052677103</v>
          </cell>
          <cell r="E26">
            <v>7672.6259136814615</v>
          </cell>
          <cell r="F26">
            <v>19393.730895557001</v>
          </cell>
          <cell r="G26">
            <v>3770.81102964704</v>
          </cell>
          <cell r="H26">
            <v>6990.4378978353107</v>
          </cell>
          <cell r="I26">
            <v>32858.122897388799</v>
          </cell>
          <cell r="J26">
            <v>11852.217505419001</v>
          </cell>
          <cell r="K26">
            <v>39449.723199822802</v>
          </cell>
          <cell r="L26">
            <v>4284.2498394014001</v>
          </cell>
          <cell r="M26">
            <v>11808.467829619301</v>
          </cell>
          <cell r="N26">
            <v>111244.15646692102</v>
          </cell>
          <cell r="O26">
            <v>4369.7041786998698</v>
          </cell>
          <cell r="P26">
            <v>70498.2072805715</v>
          </cell>
          <cell r="Q26">
            <v>27349.988934433</v>
          </cell>
          <cell r="R26">
            <v>22371.070474749999</v>
          </cell>
          <cell r="S26">
            <v>23898.2977072988</v>
          </cell>
        </row>
        <row r="27">
          <cell r="A27">
            <v>20043</v>
          </cell>
          <cell r="B27">
            <v>5588.78743016504</v>
          </cell>
          <cell r="C27">
            <v>66070.283625991098</v>
          </cell>
          <cell r="D27">
            <v>50380.445929352987</v>
          </cell>
          <cell r="E27">
            <v>7982.0875513073397</v>
          </cell>
          <cell r="F27">
            <v>19842.0091685921</v>
          </cell>
          <cell r="G27">
            <v>3958.8428162964096</v>
          </cell>
          <cell r="H27">
            <v>7207.4521953244684</v>
          </cell>
          <cell r="I27">
            <v>33217.560578874196</v>
          </cell>
          <cell r="J27">
            <v>12059.081893259301</v>
          </cell>
          <cell r="K27">
            <v>39759.353477898199</v>
          </cell>
          <cell r="L27">
            <v>5599.0038156347991</v>
          </cell>
          <cell r="M27">
            <v>11076.5948224122</v>
          </cell>
          <cell r="N27">
            <v>112986.82631733798</v>
          </cell>
          <cell r="O27">
            <v>4491.4980701594905</v>
          </cell>
          <cell r="P27">
            <v>70820.243570906197</v>
          </cell>
          <cell r="Q27">
            <v>27836.360711854697</v>
          </cell>
          <cell r="R27">
            <v>24332.528152507301</v>
          </cell>
          <cell r="S27">
            <v>25122.589909480899</v>
          </cell>
        </row>
        <row r="28">
          <cell r="A28">
            <v>20044</v>
          </cell>
          <cell r="B28">
            <v>5986.6028045981802</v>
          </cell>
          <cell r="C28">
            <v>67028.717900066491</v>
          </cell>
          <cell r="D28">
            <v>53995.531057650805</v>
          </cell>
          <cell r="E28">
            <v>8847.6072920770403</v>
          </cell>
          <cell r="F28">
            <v>20347.718751572498</v>
          </cell>
          <cell r="G28">
            <v>4187.7939684677904</v>
          </cell>
          <cell r="H28">
            <v>7322.7663767868607</v>
          </cell>
          <cell r="I28">
            <v>33576.073401896196</v>
          </cell>
          <cell r="J28">
            <v>12202.698509584699</v>
          </cell>
          <cell r="K28">
            <v>41505.977186088596</v>
          </cell>
          <cell r="L28">
            <v>6599.5450184149504</v>
          </cell>
          <cell r="M28">
            <v>12239.786055565899</v>
          </cell>
          <cell r="N28">
            <v>121140.145453284</v>
          </cell>
          <cell r="O28">
            <v>4681.3731919597103</v>
          </cell>
          <cell r="P28">
            <v>74128.540638223596</v>
          </cell>
          <cell r="Q28">
            <v>27428.639646884301</v>
          </cell>
          <cell r="R28">
            <v>28105.654455098098</v>
          </cell>
          <cell r="S28">
            <v>27902.2573383946</v>
          </cell>
        </row>
        <row r="29">
          <cell r="A29">
            <v>20051</v>
          </cell>
          <cell r="B29">
            <v>6181.9390217905502</v>
          </cell>
          <cell r="C29">
            <v>68967.710983271099</v>
          </cell>
          <cell r="D29">
            <v>58282.147779025705</v>
          </cell>
          <cell r="E29">
            <v>8409.3756344289795</v>
          </cell>
          <cell r="F29">
            <v>20692.395684026698</v>
          </cell>
          <cell r="G29">
            <v>4315.7352620469601</v>
          </cell>
          <cell r="H29">
            <v>7641.8165282464197</v>
          </cell>
          <cell r="I29">
            <v>35012.6989695218</v>
          </cell>
          <cell r="J29">
            <v>11874.2887036992</v>
          </cell>
          <cell r="K29">
            <v>41750.486786117304</v>
          </cell>
          <cell r="L29">
            <v>6089.3696841476894</v>
          </cell>
          <cell r="M29">
            <v>12559.029135106599</v>
          </cell>
          <cell r="N29">
            <v>124652.321617008</v>
          </cell>
          <cell r="O29">
            <v>4630.8464392931</v>
          </cell>
          <cell r="P29">
            <v>75464.671640496395</v>
          </cell>
          <cell r="Q29">
            <v>27054.433834002801</v>
          </cell>
          <cell r="R29">
            <v>28630.2314889011</v>
          </cell>
          <cell r="S29">
            <v>29297.2187438576</v>
          </cell>
        </row>
        <row r="30">
          <cell r="A30">
            <v>20052</v>
          </cell>
          <cell r="B30">
            <v>6175.9503569361696</v>
          </cell>
          <cell r="C30">
            <v>69657.510222618002</v>
          </cell>
          <cell r="D30">
            <v>60292.652367419294</v>
          </cell>
          <cell r="E30">
            <v>8795.4790876383231</v>
          </cell>
          <cell r="F30">
            <v>21410.789535057898</v>
          </cell>
          <cell r="G30">
            <v>4563.7354859164498</v>
          </cell>
          <cell r="H30">
            <v>7819.1636719708513</v>
          </cell>
          <cell r="I30">
            <v>35422.500230030797</v>
          </cell>
          <cell r="J30">
            <v>10775.745751212398</v>
          </cell>
          <cell r="K30">
            <v>42753.657177360496</v>
          </cell>
          <cell r="L30">
            <v>6439.0928691561212</v>
          </cell>
          <cell r="M30">
            <v>12491.7021948205</v>
          </cell>
          <cell r="N30">
            <v>128202.724465213</v>
          </cell>
          <cell r="O30">
            <v>4630.2165079861697</v>
          </cell>
          <cell r="P30">
            <v>77835.87006476961</v>
          </cell>
          <cell r="Q30">
            <v>25581.687004887699</v>
          </cell>
          <cell r="R30">
            <v>29544.6017637275</v>
          </cell>
          <cell r="S30">
            <v>30353.666305515697</v>
          </cell>
        </row>
        <row r="31">
          <cell r="A31">
            <v>20053</v>
          </cell>
          <cell r="B31">
            <v>5760.1741410455597</v>
          </cell>
          <cell r="C31">
            <v>74307.340727296993</v>
          </cell>
          <cell r="D31">
            <v>62346.274935429494</v>
          </cell>
          <cell r="E31">
            <v>8465.3542318185991</v>
          </cell>
          <cell r="F31">
            <v>21614.344092458399</v>
          </cell>
          <cell r="G31">
            <v>4707.5403355778199</v>
          </cell>
          <cell r="H31">
            <v>7895.630095791641</v>
          </cell>
          <cell r="I31">
            <v>34734.976545320897</v>
          </cell>
          <cell r="J31">
            <v>10228.921590541</v>
          </cell>
          <cell r="K31">
            <v>42867.008172906302</v>
          </cell>
          <cell r="L31">
            <v>7235.586076223899</v>
          </cell>
          <cell r="M31">
            <v>12834.195780743999</v>
          </cell>
          <cell r="N31">
            <v>131455.494986704</v>
          </cell>
          <cell r="O31">
            <v>4333.5514334377403</v>
          </cell>
          <cell r="P31">
            <v>78146.089875795398</v>
          </cell>
          <cell r="Q31">
            <v>25341.7301620258</v>
          </cell>
          <cell r="R31">
            <v>33118.7554418828</v>
          </cell>
          <cell r="S31">
            <v>30808.148277013301</v>
          </cell>
        </row>
        <row r="32">
          <cell r="A32">
            <v>20054</v>
          </cell>
          <cell r="B32">
            <v>6453.6122249229102</v>
          </cell>
          <cell r="C32">
            <v>81283.1803612246</v>
          </cell>
          <cell r="D32">
            <v>63777.839873557496</v>
          </cell>
          <cell r="E32">
            <v>8641.8119047258497</v>
          </cell>
          <cell r="F32">
            <v>22015.280359980799</v>
          </cell>
          <cell r="G32">
            <v>5309.0598427055802</v>
          </cell>
          <cell r="H32">
            <v>7936.14933908285</v>
          </cell>
          <cell r="I32">
            <v>35217.981689189699</v>
          </cell>
          <cell r="J32">
            <v>11337.981053145702</v>
          </cell>
          <cell r="K32">
            <v>46400.103429724397</v>
          </cell>
          <cell r="L32">
            <v>7439.9872623657002</v>
          </cell>
          <cell r="M32">
            <v>13940.869841996</v>
          </cell>
          <cell r="N32">
            <v>140382.86329487601</v>
          </cell>
          <cell r="O32">
            <v>4732.0331843720396</v>
          </cell>
          <cell r="P32">
            <v>81518.849023028699</v>
          </cell>
          <cell r="Q32">
            <v>26837.702993512699</v>
          </cell>
          <cell r="R32">
            <v>36018.0864611262</v>
          </cell>
          <cell r="S32">
            <v>33157.116212301</v>
          </cell>
        </row>
        <row r="33">
          <cell r="A33">
            <v>20061</v>
          </cell>
          <cell r="B33">
            <v>6582.7219073583701</v>
          </cell>
          <cell r="C33">
            <v>77564.367799251995</v>
          </cell>
          <cell r="D33">
            <v>68152.724452772294</v>
          </cell>
          <cell r="E33">
            <v>9352.7328757437499</v>
          </cell>
          <cell r="F33">
            <v>22459.022330080301</v>
          </cell>
          <cell r="G33">
            <v>5227.7377701795394</v>
          </cell>
          <cell r="H33">
            <v>8024.7011877888899</v>
          </cell>
          <cell r="I33">
            <v>36454.207254364897</v>
          </cell>
          <cell r="J33">
            <v>11708.2263539177</v>
          </cell>
          <cell r="K33">
            <v>49636.545316725307</v>
          </cell>
          <cell r="L33">
            <v>7900.0476542808501</v>
          </cell>
          <cell r="M33">
            <v>13397.4325826077</v>
          </cell>
          <cell r="N33">
            <v>142773.45663054701</v>
          </cell>
          <cell r="O33">
            <v>4736.8899209552901</v>
          </cell>
          <cell r="P33">
            <v>81508.370393097401</v>
          </cell>
          <cell r="Q33">
            <v>27867.867097512401</v>
          </cell>
          <cell r="R33">
            <v>36896.515800979498</v>
          </cell>
          <cell r="S33">
            <v>34247.843870764904</v>
          </cell>
        </row>
        <row r="34">
          <cell r="A34">
            <v>20062</v>
          </cell>
          <cell r="B34">
            <v>6277.2514435795201</v>
          </cell>
          <cell r="C34">
            <v>76700.360980480196</v>
          </cell>
          <cell r="D34">
            <v>70599.440671585297</v>
          </cell>
          <cell r="E34">
            <v>9470.0493542331697</v>
          </cell>
          <cell r="F34">
            <v>22621.4842899449</v>
          </cell>
          <cell r="G34">
            <v>5288.3838371776601</v>
          </cell>
          <cell r="H34">
            <v>8325.6422544294492</v>
          </cell>
          <cell r="I34">
            <v>37774.654557902802</v>
          </cell>
          <cell r="J34">
            <v>11403.309648938499</v>
          </cell>
          <cell r="K34">
            <v>50620.634611581198</v>
          </cell>
          <cell r="L34">
            <v>8515.8503030140891</v>
          </cell>
          <cell r="M34">
            <v>13971.7917843921</v>
          </cell>
          <cell r="N34">
            <v>148635.196972176</v>
          </cell>
          <cell r="O34">
            <v>4600.8367992887097</v>
          </cell>
          <cell r="P34">
            <v>84015.639328597405</v>
          </cell>
          <cell r="Q34">
            <v>28015.633399462004</v>
          </cell>
          <cell r="R34">
            <v>37734.926686027706</v>
          </cell>
          <cell r="S34">
            <v>33756.138539407002</v>
          </cell>
        </row>
        <row r="35">
          <cell r="A35">
            <v>20063</v>
          </cell>
          <cell r="B35">
            <v>7069.3068012566091</v>
          </cell>
          <cell r="C35">
            <v>77088.481037990205</v>
          </cell>
          <cell r="D35">
            <v>73337.065154485113</v>
          </cell>
          <cell r="E35">
            <v>9343.9292128004599</v>
          </cell>
          <cell r="F35">
            <v>22427.272693633098</v>
          </cell>
          <cell r="G35">
            <v>5685.3039620988502</v>
          </cell>
          <cell r="H35">
            <v>8144.8221711180213</v>
          </cell>
          <cell r="I35">
            <v>38304.401973837099</v>
          </cell>
          <cell r="J35">
            <v>11616.864509433501</v>
          </cell>
          <cell r="K35">
            <v>51433.858525025003</v>
          </cell>
          <cell r="L35">
            <v>8124.7306347735012</v>
          </cell>
          <cell r="M35">
            <v>14000.5597600004</v>
          </cell>
          <cell r="N35">
            <v>153795.13645986802</v>
          </cell>
          <cell r="O35">
            <v>4753.7426812190397</v>
          </cell>
          <cell r="P35">
            <v>85281.806140561486</v>
          </cell>
          <cell r="Q35">
            <v>28431.598007253397</v>
          </cell>
          <cell r="R35">
            <v>39070.940051461403</v>
          </cell>
          <cell r="S35">
            <v>34599.9353926603</v>
          </cell>
        </row>
        <row r="36">
          <cell r="A36">
            <v>20064</v>
          </cell>
          <cell r="B36">
            <v>6619.67939140607</v>
          </cell>
          <cell r="C36">
            <v>74861.212398994292</v>
          </cell>
          <cell r="D36">
            <v>77156.338949761499</v>
          </cell>
          <cell r="E36">
            <v>9364.185001491689</v>
          </cell>
          <cell r="F36">
            <v>22472.231995544702</v>
          </cell>
          <cell r="G36">
            <v>5767.3564751858594</v>
          </cell>
          <cell r="H36">
            <v>8399.3280524931797</v>
          </cell>
          <cell r="I36">
            <v>38319.312160253095</v>
          </cell>
          <cell r="J36">
            <v>11698.521016295799</v>
          </cell>
          <cell r="K36">
            <v>50431.204921015415</v>
          </cell>
          <cell r="L36">
            <v>7194.4189139987093</v>
          </cell>
          <cell r="M36">
            <v>13148.428334738301</v>
          </cell>
          <cell r="N36">
            <v>142951.84838960998</v>
          </cell>
          <cell r="O36">
            <v>4841.2899812455798</v>
          </cell>
          <cell r="P36">
            <v>83327.7858871918</v>
          </cell>
          <cell r="Q36">
            <v>27749.8150066124</v>
          </cell>
          <cell r="R36">
            <v>34407.0290427664</v>
          </cell>
          <cell r="S36">
            <v>32108.0770460352</v>
          </cell>
        </row>
        <row r="37">
          <cell r="A37">
            <v>20071</v>
          </cell>
          <cell r="B37">
            <v>6366.3776110180906</v>
          </cell>
          <cell r="C37">
            <v>77384.181708613803</v>
          </cell>
          <cell r="D37">
            <v>81128.70581647259</v>
          </cell>
          <cell r="E37">
            <v>10104.9110978967</v>
          </cell>
          <cell r="F37">
            <v>23248.319416315702</v>
          </cell>
          <cell r="G37">
            <v>5839.7934938954295</v>
          </cell>
          <cell r="H37">
            <v>8541.2487751734898</v>
          </cell>
          <cell r="I37">
            <v>37257.066122056196</v>
          </cell>
          <cell r="J37">
            <v>12693.7022563427</v>
          </cell>
          <cell r="K37">
            <v>51109.087008502996</v>
          </cell>
          <cell r="L37">
            <v>6948.8608881927403</v>
          </cell>
          <cell r="M37">
            <v>13717.363950482799</v>
          </cell>
          <cell r="N37">
            <v>147216.90789548299</v>
          </cell>
          <cell r="O37">
            <v>4779.4872766388598</v>
          </cell>
          <cell r="P37">
            <v>87835.223927853192</v>
          </cell>
          <cell r="Q37">
            <v>29153.303236776901</v>
          </cell>
          <cell r="R37">
            <v>38613.752128651497</v>
          </cell>
          <cell r="S37">
            <v>31486.8423984535</v>
          </cell>
        </row>
        <row r="38">
          <cell r="A38">
            <v>20072</v>
          </cell>
          <cell r="B38">
            <v>6447.7445177618392</v>
          </cell>
          <cell r="C38">
            <v>79342.783473789517</v>
          </cell>
          <cell r="D38">
            <v>80060.769270598801</v>
          </cell>
          <cell r="E38">
            <v>10284.647027589899</v>
          </cell>
          <cell r="F38">
            <v>23497.424297263799</v>
          </cell>
          <cell r="G38">
            <v>6042.4857635105109</v>
          </cell>
          <cell r="H38">
            <v>8533.3624477121703</v>
          </cell>
          <cell r="I38">
            <v>36770.518050459999</v>
          </cell>
          <cell r="J38">
            <v>12367.853179556801</v>
          </cell>
          <cell r="K38">
            <v>52602.4241799265</v>
          </cell>
          <cell r="L38">
            <v>8453.7563494479709</v>
          </cell>
          <cell r="M38">
            <v>14638.104604679897</v>
          </cell>
          <cell r="N38">
            <v>151608.60743808499</v>
          </cell>
          <cell r="O38">
            <v>4836.4249113996802</v>
          </cell>
          <cell r="P38">
            <v>89550.141722309607</v>
          </cell>
          <cell r="Q38">
            <v>28656.522411100494</v>
          </cell>
          <cell r="R38">
            <v>41390.372492060895</v>
          </cell>
          <cell r="S38">
            <v>32782.439224650603</v>
          </cell>
        </row>
        <row r="39">
          <cell r="A39">
            <v>20073</v>
          </cell>
          <cell r="B39">
            <v>6491.2743873135296</v>
          </cell>
          <cell r="C39">
            <v>80802.105811594491</v>
          </cell>
          <cell r="D39">
            <v>80075.70818990469</v>
          </cell>
          <cell r="E39">
            <v>11110.199493560302</v>
          </cell>
          <cell r="F39">
            <v>24562.517355940399</v>
          </cell>
          <cell r="G39">
            <v>5709.1768497213588</v>
          </cell>
          <cell r="H39">
            <v>9063.1001417943899</v>
          </cell>
          <cell r="I39">
            <v>37434.483372907896</v>
          </cell>
          <cell r="J39">
            <v>11682.261124643202</v>
          </cell>
          <cell r="K39">
            <v>55031.177921504801</v>
          </cell>
          <cell r="L39">
            <v>9017.8879870355304</v>
          </cell>
          <cell r="M39">
            <v>14665.4160037611</v>
          </cell>
          <cell r="N39">
            <v>151439.718547175</v>
          </cell>
          <cell r="O39">
            <v>4736.6312856104296</v>
          </cell>
          <cell r="P39">
            <v>91061.407519185901</v>
          </cell>
          <cell r="Q39">
            <v>27613.917583602502</v>
          </cell>
          <cell r="R39">
            <v>43075.276525668603</v>
          </cell>
          <cell r="S39">
            <v>33555.200085815501</v>
          </cell>
        </row>
        <row r="40">
          <cell r="A40">
            <v>20074</v>
          </cell>
          <cell r="B40">
            <v>6525.8117184651501</v>
          </cell>
          <cell r="C40">
            <v>82497.7647419274</v>
          </cell>
          <cell r="D40">
            <v>81709.557810546801</v>
          </cell>
          <cell r="E40">
            <v>10464.930683562499</v>
          </cell>
          <cell r="F40">
            <v>23892.547500208904</v>
          </cell>
          <cell r="G40">
            <v>6641.3950103286697</v>
          </cell>
          <cell r="H40">
            <v>9159.1298577777507</v>
          </cell>
          <cell r="I40">
            <v>36818.624131418197</v>
          </cell>
          <cell r="J40">
            <v>11990.152274624999</v>
          </cell>
          <cell r="K40">
            <v>56378.844956721092</v>
          </cell>
          <cell r="L40">
            <v>11255.837230486099</v>
          </cell>
          <cell r="M40">
            <v>14814.872550894001</v>
          </cell>
          <cell r="N40">
            <v>164905.78812446003</v>
          </cell>
          <cell r="O40">
            <v>4755.0459537308298</v>
          </cell>
          <cell r="P40">
            <v>92024.137385249895</v>
          </cell>
          <cell r="Q40">
            <v>28421.951522499203</v>
          </cell>
          <cell r="R40">
            <v>54434.200137792504</v>
          </cell>
          <cell r="S40">
            <v>38087.537332555803</v>
          </cell>
        </row>
        <row r="41">
          <cell r="A41">
            <v>20081</v>
          </cell>
          <cell r="B41">
            <v>7204.0452634384201</v>
          </cell>
          <cell r="C41">
            <v>85865.696825455991</v>
          </cell>
          <cell r="D41">
            <v>83229.92414307229</v>
          </cell>
          <cell r="E41">
            <v>11326.5333684776</v>
          </cell>
          <cell r="F41">
            <v>25406.104355577001</v>
          </cell>
          <cell r="G41">
            <v>6747.5456713190606</v>
          </cell>
          <cell r="H41">
            <v>9429.5598123341806</v>
          </cell>
          <cell r="I41">
            <v>38343.112074492106</v>
          </cell>
          <cell r="J41">
            <v>12496.5773639933</v>
          </cell>
          <cell r="K41">
            <v>56147.429529246903</v>
          </cell>
          <cell r="L41">
            <v>13612.249448357299</v>
          </cell>
          <cell r="M41">
            <v>15552.2913550223</v>
          </cell>
          <cell r="N41">
            <v>176569.79731990999</v>
          </cell>
          <cell r="O41">
            <v>5022.0767084611098</v>
          </cell>
          <cell r="P41">
            <v>95470.398414457304</v>
          </cell>
          <cell r="Q41">
            <v>29107.3002495808</v>
          </cell>
          <cell r="R41">
            <v>62469.537178936895</v>
          </cell>
          <cell r="S41">
            <v>39195.229996730595</v>
          </cell>
        </row>
        <row r="42">
          <cell r="A42">
            <v>20082</v>
          </cell>
          <cell r="B42">
            <v>8202.2306256664888</v>
          </cell>
          <cell r="C42">
            <v>91155.720482298799</v>
          </cell>
          <cell r="D42">
            <v>85768.411612739597</v>
          </cell>
          <cell r="E42">
            <v>11547.547424931199</v>
          </cell>
          <cell r="F42">
            <v>27067.7391894537</v>
          </cell>
          <cell r="G42">
            <v>6277.8320521381802</v>
          </cell>
          <cell r="H42">
            <v>9695.2044154712385</v>
          </cell>
          <cell r="I42">
            <v>38051.085270731499</v>
          </cell>
          <cell r="J42">
            <v>12757.375077485001</v>
          </cell>
          <cell r="K42">
            <v>56940.156847867795</v>
          </cell>
          <cell r="L42">
            <v>14366.229433132003</v>
          </cell>
          <cell r="M42">
            <v>16259.1714534149</v>
          </cell>
          <cell r="N42">
            <v>185725.15886144299</v>
          </cell>
          <cell r="O42">
            <v>5157.4577031475992</v>
          </cell>
          <cell r="P42">
            <v>99175.303405431696</v>
          </cell>
          <cell r="Q42">
            <v>27975.501977475302</v>
          </cell>
          <cell r="R42">
            <v>67854.80725885299</v>
          </cell>
          <cell r="S42">
            <v>42940.994845322697</v>
          </cell>
        </row>
        <row r="43">
          <cell r="A43">
            <v>20083</v>
          </cell>
          <cell r="B43">
            <v>8024.0662002113904</v>
          </cell>
          <cell r="C43">
            <v>94867.681316279093</v>
          </cell>
          <cell r="D43">
            <v>88173.642414882517</v>
          </cell>
          <cell r="E43">
            <v>11436.113408952</v>
          </cell>
          <cell r="F43">
            <v>24732.232075773998</v>
          </cell>
          <cell r="G43">
            <v>6450.0098427823405</v>
          </cell>
          <cell r="H43">
            <v>9343.0097926341095</v>
          </cell>
          <cell r="I43">
            <v>35364.902329745695</v>
          </cell>
          <cell r="J43">
            <v>12545.161732631001</v>
          </cell>
          <cell r="K43">
            <v>57690.728034581007</v>
          </cell>
          <cell r="L43">
            <v>16140.349231336</v>
          </cell>
          <cell r="M43">
            <v>15567.8950632742</v>
          </cell>
          <cell r="N43">
            <v>185953.654566015</v>
          </cell>
          <cell r="O43">
            <v>5016.2649719116598</v>
          </cell>
          <cell r="P43">
            <v>95084.645420230096</v>
          </cell>
          <cell r="Q43">
            <v>27829.816963496702</v>
          </cell>
          <cell r="R43">
            <v>69099.188021262802</v>
          </cell>
          <cell r="S43">
            <v>45201.2945053933</v>
          </cell>
        </row>
        <row r="44">
          <cell r="A44">
            <v>20084</v>
          </cell>
          <cell r="B44">
            <v>7291.2366795009102</v>
          </cell>
          <cell r="C44">
            <v>70301.141803360602</v>
          </cell>
          <cell r="D44">
            <v>82408.726051205711</v>
          </cell>
          <cell r="E44">
            <v>10347.440512352799</v>
          </cell>
          <cell r="F44">
            <v>21731.477474509706</v>
          </cell>
          <cell r="G44">
            <v>6412.6462754956601</v>
          </cell>
          <cell r="H44">
            <v>8125.2798507116095</v>
          </cell>
          <cell r="I44">
            <v>30647.859575545604</v>
          </cell>
          <cell r="J44">
            <v>11602.715908005601</v>
          </cell>
          <cell r="K44">
            <v>49727.372631327293</v>
          </cell>
          <cell r="L44">
            <v>10699.3706763758</v>
          </cell>
          <cell r="M44">
            <v>12871.649836754399</v>
          </cell>
          <cell r="N44">
            <v>147085.472712824</v>
          </cell>
          <cell r="O44">
            <v>4624.5908575045005</v>
          </cell>
          <cell r="P44">
            <v>84473.47752343319</v>
          </cell>
          <cell r="Q44">
            <v>25208.961924044601</v>
          </cell>
          <cell r="R44">
            <v>46947.901931986904</v>
          </cell>
          <cell r="S44">
            <v>34073.8616721609</v>
          </cell>
        </row>
        <row r="45">
          <cell r="A45">
            <v>20091</v>
          </cell>
          <cell r="B45">
            <v>5108.2954565284099</v>
          </cell>
          <cell r="C45">
            <v>53751.945206776705</v>
          </cell>
          <cell r="D45">
            <v>74741.400010825397</v>
          </cell>
          <cell r="E45">
            <v>8853.4839795790285</v>
          </cell>
          <cell r="F45">
            <v>17948.303648551202</v>
          </cell>
          <cell r="G45">
            <v>5362.7416280561893</v>
          </cell>
          <cell r="H45">
            <v>6910.9041596302295</v>
          </cell>
          <cell r="I45">
            <v>22863.124847126801</v>
          </cell>
          <cell r="J45">
            <v>10390.0960451793</v>
          </cell>
          <cell r="K45">
            <v>40862.985456947099</v>
          </cell>
          <cell r="L45">
            <v>5122.90503313923</v>
          </cell>
          <cell r="M45">
            <v>11778.0150118735</v>
          </cell>
          <cell r="N45">
            <v>116875.834393843</v>
          </cell>
          <cell r="O45">
            <v>4097.8421292458397</v>
          </cell>
          <cell r="P45">
            <v>71797.733708104512</v>
          </cell>
          <cell r="Q45">
            <v>22402.1538077187</v>
          </cell>
          <cell r="R45">
            <v>24179.4669049431</v>
          </cell>
          <cell r="S45">
            <v>25518.090025912799</v>
          </cell>
        </row>
        <row r="46">
          <cell r="A46">
            <v>20092</v>
          </cell>
          <cell r="B46">
            <v>4671.0978717301796</v>
          </cell>
          <cell r="C46">
            <v>50811.658959846805</v>
          </cell>
          <cell r="D46">
            <v>71456.589222266295</v>
          </cell>
          <cell r="E46">
            <v>8353.5755188497005</v>
          </cell>
          <cell r="F46">
            <v>16162.582616195899</v>
          </cell>
          <cell r="G46">
            <v>4884.2418357513106</v>
          </cell>
          <cell r="H46">
            <v>6138.1739208397803</v>
          </cell>
          <cell r="I46">
            <v>21765.929636033201</v>
          </cell>
          <cell r="J46">
            <v>9449.3544480665096</v>
          </cell>
          <cell r="K46">
            <v>41206.739304853501</v>
          </cell>
          <cell r="L46">
            <v>4958.0390766539203</v>
          </cell>
          <cell r="M46">
            <v>11237.091446345197</v>
          </cell>
          <cell r="N46">
            <v>114249.12309018601</v>
          </cell>
          <cell r="O46">
            <v>4335.74753003967</v>
          </cell>
          <cell r="P46">
            <v>66662.331783259506</v>
          </cell>
          <cell r="Q46">
            <v>20954.100264295103</v>
          </cell>
          <cell r="R46">
            <v>24780.851657032097</v>
          </cell>
          <cell r="S46">
            <v>25262.129399682595</v>
          </cell>
        </row>
        <row r="47">
          <cell r="A47">
            <v>20093</v>
          </cell>
          <cell r="B47">
            <v>5014.0763320445403</v>
          </cell>
          <cell r="C47">
            <v>59567.752350417395</v>
          </cell>
          <cell r="D47">
            <v>72502.991737834906</v>
          </cell>
          <cell r="E47">
            <v>8564.9209599588703</v>
          </cell>
          <cell r="F47">
            <v>18113.2600157651</v>
          </cell>
          <cell r="G47">
            <v>5290.6200557657903</v>
          </cell>
          <cell r="H47">
            <v>6751.5694568893205</v>
          </cell>
          <cell r="I47">
            <v>25508.3758624045</v>
          </cell>
          <cell r="J47">
            <v>9878.8806585693892</v>
          </cell>
          <cell r="K47">
            <v>45650.8405026541</v>
          </cell>
          <cell r="L47">
            <v>5734.8678808355708</v>
          </cell>
          <cell r="M47">
            <v>12763.224678258901</v>
          </cell>
          <cell r="N47">
            <v>124194.07034411901</v>
          </cell>
          <cell r="O47">
            <v>5108.6072097071601</v>
          </cell>
          <cell r="P47">
            <v>71452.0336439495</v>
          </cell>
          <cell r="Q47">
            <v>21986.4986006648</v>
          </cell>
          <cell r="R47">
            <v>30614.797013696098</v>
          </cell>
          <cell r="S47">
            <v>27862.721351112901</v>
          </cell>
        </row>
        <row r="48">
          <cell r="A48">
            <v>20094</v>
          </cell>
          <cell r="B48">
            <v>5414.3022319431002</v>
          </cell>
          <cell r="C48">
            <v>63827.782330424794</v>
          </cell>
          <cell r="D48">
            <v>79171.281021405099</v>
          </cell>
          <cell r="E48">
            <v>8737.00436965263</v>
          </cell>
          <cell r="F48">
            <v>20092.202506062094</v>
          </cell>
          <cell r="G48">
            <v>5798.33609913694</v>
          </cell>
          <cell r="H48">
            <v>6939.5486940867104</v>
          </cell>
          <cell r="I48">
            <v>27666.256532143398</v>
          </cell>
          <cell r="J48">
            <v>10396.931435599199</v>
          </cell>
          <cell r="K48">
            <v>51917.036834235805</v>
          </cell>
          <cell r="L48">
            <v>6299.7325618511495</v>
          </cell>
          <cell r="M48">
            <v>12900.316418713401</v>
          </cell>
          <cell r="N48">
            <v>135414.852189311</v>
          </cell>
          <cell r="O48">
            <v>5587.3191205351495</v>
          </cell>
          <cell r="P48">
            <v>75579.217556263</v>
          </cell>
          <cell r="Q48">
            <v>23715.850177604603</v>
          </cell>
          <cell r="R48">
            <v>34494.213458577797</v>
          </cell>
          <cell r="S48">
            <v>30207.2244368266</v>
          </cell>
        </row>
        <row r="49">
          <cell r="A49">
            <v>20101</v>
          </cell>
          <cell r="B49">
            <v>5777.8813963459697</v>
          </cell>
          <cell r="C49">
            <v>68312.182332945798</v>
          </cell>
          <cell r="D49">
            <v>84539.165510788895</v>
          </cell>
          <cell r="E49">
            <v>9555.8270908242885</v>
          </cell>
          <cell r="F49">
            <v>19097.2462899169</v>
          </cell>
          <cell r="G49">
            <v>6835.9296068628901</v>
          </cell>
          <cell r="H49">
            <v>6895.14230973752</v>
          </cell>
          <cell r="I49">
            <v>28560.0184136965</v>
          </cell>
          <cell r="J49">
            <v>10830.0446645133</v>
          </cell>
          <cell r="K49">
            <v>54772.129814308406</v>
          </cell>
          <cell r="L49">
            <v>7446.9585162393196</v>
          </cell>
          <cell r="M49">
            <v>13057.195994822901</v>
          </cell>
          <cell r="N49">
            <v>144419.273905543</v>
          </cell>
          <cell r="O49">
            <v>5734.4879703091801</v>
          </cell>
          <cell r="P49">
            <v>77356.308526516004</v>
          </cell>
          <cell r="Q49">
            <v>23916.810725997897</v>
          </cell>
          <cell r="R49">
            <v>38908.992621121804</v>
          </cell>
          <cell r="S49">
            <v>32282.369630640202</v>
          </cell>
        </row>
        <row r="50">
          <cell r="A50">
            <v>20102</v>
          </cell>
          <cell r="B50">
            <v>6054.9592437738202</v>
          </cell>
          <cell r="C50">
            <v>71092.779788369706</v>
          </cell>
          <cell r="D50">
            <v>90492.780699993295</v>
          </cell>
          <cell r="E50">
            <v>9509.3040175476799</v>
          </cell>
          <cell r="F50">
            <v>20778.7961980197</v>
          </cell>
          <cell r="G50">
            <v>7619.0341851909507</v>
          </cell>
          <cell r="H50">
            <v>7032.379977809439</v>
          </cell>
          <cell r="I50">
            <v>29649.434693926702</v>
          </cell>
          <cell r="J50">
            <v>12195.545825935498</v>
          </cell>
          <cell r="K50">
            <v>57887.179632409796</v>
          </cell>
          <cell r="L50">
            <v>8220.9071923480697</v>
          </cell>
          <cell r="M50">
            <v>12753.083719844997</v>
          </cell>
          <cell r="N50">
            <v>147144.29463461999</v>
          </cell>
          <cell r="O50">
            <v>6018.8332535655709</v>
          </cell>
          <cell r="P50">
            <v>78461.455429113092</v>
          </cell>
          <cell r="Q50">
            <v>26843.716350716597</v>
          </cell>
          <cell r="R50">
            <v>38889.955932288598</v>
          </cell>
          <cell r="S50">
            <v>32438.564381761003</v>
          </cell>
        </row>
        <row r="51">
          <cell r="A51">
            <v>20103</v>
          </cell>
          <cell r="B51">
            <v>5898.6774116796305</v>
          </cell>
          <cell r="C51">
            <v>70119.891463890192</v>
          </cell>
          <cell r="D51">
            <v>95259.438414277713</v>
          </cell>
          <cell r="E51">
            <v>9963.4775332179106</v>
          </cell>
          <cell r="F51">
            <v>21668.0868658818</v>
          </cell>
          <cell r="G51">
            <v>7425.0913363177406</v>
          </cell>
          <cell r="H51">
            <v>7151.8772127836</v>
          </cell>
          <cell r="I51">
            <v>31625.915438081698</v>
          </cell>
          <cell r="J51">
            <v>13031.604182042103</v>
          </cell>
          <cell r="K51">
            <v>58733.889078398097</v>
          </cell>
          <cell r="L51">
            <v>7345.8797052060499</v>
          </cell>
          <cell r="M51">
            <v>13080.737442886402</v>
          </cell>
          <cell r="N51">
            <v>150980.05878696797</v>
          </cell>
          <cell r="O51">
            <v>6170.7658785329004</v>
          </cell>
          <cell r="P51">
            <v>83310.254764862198</v>
          </cell>
          <cell r="Q51">
            <v>28310.599120506002</v>
          </cell>
          <cell r="R51">
            <v>36651.518238347606</v>
          </cell>
          <cell r="S51">
            <v>32824.467075029301</v>
          </cell>
        </row>
        <row r="52">
          <cell r="A52">
            <v>20104</v>
          </cell>
          <cell r="B52">
            <v>6468.26618777165</v>
          </cell>
          <cell r="C52">
            <v>72297.582922714399</v>
          </cell>
          <cell r="D52">
            <v>95834.268264509286</v>
          </cell>
          <cell r="E52">
            <v>9788.066867136431</v>
          </cell>
          <cell r="F52">
            <v>21961.305086471599</v>
          </cell>
          <cell r="G52">
            <v>7802.7973308336404</v>
          </cell>
          <cell r="H52">
            <v>7717.1918225235004</v>
          </cell>
          <cell r="I52">
            <v>33093.7418458424</v>
          </cell>
          <cell r="J52">
            <v>13705.2031317358</v>
          </cell>
          <cell r="K52">
            <v>61410.330226388396</v>
          </cell>
          <cell r="L52">
            <v>8471.0637076260991</v>
          </cell>
          <cell r="M52">
            <v>12662.366921077599</v>
          </cell>
          <cell r="N52">
            <v>154924.186880797</v>
          </cell>
          <cell r="O52">
            <v>6433.4939527443203</v>
          </cell>
          <cell r="P52">
            <v>85132.328815905115</v>
          </cell>
          <cell r="Q52">
            <v>29857.227937318905</v>
          </cell>
          <cell r="R52">
            <v>37715.869647415704</v>
          </cell>
          <cell r="S52">
            <v>35305.818554483703</v>
          </cell>
        </row>
        <row r="53">
          <cell r="A53">
            <v>20111</v>
          </cell>
          <cell r="B53">
            <v>6743.3792954320206</v>
          </cell>
          <cell r="C53">
            <v>77587.107865965387</v>
          </cell>
          <cell r="D53">
            <v>98728.453545389799</v>
          </cell>
          <cell r="E53">
            <v>9955.5896371257986</v>
          </cell>
          <cell r="F53">
            <v>24600.826786797901</v>
          </cell>
          <cell r="G53">
            <v>8268.7878896003313</v>
          </cell>
          <cell r="H53">
            <v>8152.6007086202899</v>
          </cell>
          <cell r="I53">
            <v>33538.589181739699</v>
          </cell>
          <cell r="J53">
            <v>13863.552227570699</v>
          </cell>
          <cell r="K53">
            <v>64517.402384700399</v>
          </cell>
          <cell r="L53">
            <v>10715.5561132927</v>
          </cell>
          <cell r="M53">
            <v>12865.099909246999</v>
          </cell>
          <cell r="N53">
            <v>175714.99141836201</v>
          </cell>
          <cell r="O53">
            <v>6876.2130455984197</v>
          </cell>
          <cell r="P53">
            <v>91607.603850320491</v>
          </cell>
          <cell r="Q53">
            <v>30319.320260264703</v>
          </cell>
          <cell r="R53">
            <v>47791.835370061206</v>
          </cell>
          <cell r="S53">
            <v>41526.5874735736</v>
          </cell>
        </row>
        <row r="54">
          <cell r="A54">
            <v>20112</v>
          </cell>
          <cell r="B54">
            <v>8046.7509369992185</v>
          </cell>
          <cell r="C54">
            <v>78742.164441602799</v>
          </cell>
          <cell r="D54">
            <v>98553.079607893407</v>
          </cell>
          <cell r="E54">
            <v>10260.028478899902</v>
          </cell>
          <cell r="F54">
            <v>24574.3417639658</v>
          </cell>
          <cell r="G54">
            <v>9552.8219728616295</v>
          </cell>
          <cell r="H54">
            <v>8841.5471249378388</v>
          </cell>
          <cell r="I54">
            <v>27997.6441956622</v>
          </cell>
          <cell r="J54">
            <v>14789.518411221397</v>
          </cell>
          <cell r="K54">
            <v>66857.19792584471</v>
          </cell>
          <cell r="L54">
            <v>10841.169725158501</v>
          </cell>
          <cell r="M54">
            <v>13479.310965140099</v>
          </cell>
          <cell r="N54">
            <v>186569.88490973599</v>
          </cell>
          <cell r="O54">
            <v>7461.5704732908198</v>
          </cell>
          <cell r="P54">
            <v>95269.998001640706</v>
          </cell>
          <cell r="Q54">
            <v>32187.551126613998</v>
          </cell>
          <cell r="R54">
            <v>49213.298517148811</v>
          </cell>
          <cell r="S54">
            <v>45107.889607135105</v>
          </cell>
        </row>
        <row r="55">
          <cell r="A55">
            <v>20113</v>
          </cell>
          <cell r="B55">
            <v>7635.1127184624793</v>
          </cell>
          <cell r="C55">
            <v>83074.342741116998</v>
          </cell>
          <cell r="D55">
            <v>100403.95011196099</v>
          </cell>
          <cell r="E55">
            <v>9802.8807217723897</v>
          </cell>
          <cell r="F55">
            <v>25116.388746888002</v>
          </cell>
          <cell r="G55">
            <v>9154.8886266081408</v>
          </cell>
          <cell r="H55">
            <v>8544.0396750977288</v>
          </cell>
          <cell r="I55">
            <v>34140.765103931299</v>
          </cell>
          <cell r="J55">
            <v>14315.130754780201</v>
          </cell>
          <cell r="K55">
            <v>67285.048490255096</v>
          </cell>
          <cell r="L55">
            <v>12942.973364790701</v>
          </cell>
          <cell r="M55">
            <v>12874.5079754692</v>
          </cell>
          <cell r="N55">
            <v>178660.77300404501</v>
          </cell>
          <cell r="O55">
            <v>7308.6241088058896</v>
          </cell>
          <cell r="P55">
            <v>92429.473279192694</v>
          </cell>
          <cell r="Q55">
            <v>30825.510642672001</v>
          </cell>
          <cell r="R55">
            <v>49291.984846116502</v>
          </cell>
          <cell r="S55">
            <v>43650.071127834002</v>
          </cell>
        </row>
        <row r="56">
          <cell r="A56">
            <v>20114</v>
          </cell>
          <cell r="B56">
            <v>9113.5749782253206</v>
          </cell>
          <cell r="C56">
            <v>81759.070324475208</v>
          </cell>
          <cell r="D56">
            <v>102946.515404099</v>
          </cell>
          <cell r="E56">
            <v>10750.055887379598</v>
          </cell>
          <cell r="F56">
            <v>25705.636144318203</v>
          </cell>
          <cell r="G56">
            <v>9361.3462135556292</v>
          </cell>
          <cell r="H56">
            <v>8831.0109401837108</v>
          </cell>
          <cell r="I56">
            <v>36129.055382886101</v>
          </cell>
          <cell r="J56">
            <v>14618.5257732509</v>
          </cell>
          <cell r="K56">
            <v>68703.90122817579</v>
          </cell>
          <cell r="L56">
            <v>13064.875947882299</v>
          </cell>
          <cell r="M56">
            <v>13642.044941784301</v>
          </cell>
          <cell r="N56">
            <v>176951.77300434798</v>
          </cell>
          <cell r="O56">
            <v>7367.7508917600899</v>
          </cell>
          <cell r="P56">
            <v>96038.910164675093</v>
          </cell>
          <cell r="Q56">
            <v>30767.405550194402</v>
          </cell>
          <cell r="R56">
            <v>48026.064742895403</v>
          </cell>
          <cell r="S56">
            <v>45267.221456980602</v>
          </cell>
        </row>
        <row r="57">
          <cell r="A57">
            <v>20121</v>
          </cell>
          <cell r="B57">
            <v>9378.3223998948197</v>
          </cell>
          <cell r="C57">
            <v>82650.037842004895</v>
          </cell>
          <cell r="D57">
            <v>105338.45453771499</v>
          </cell>
          <cell r="E57">
            <v>10813.988021396099</v>
          </cell>
          <cell r="F57">
            <v>27212.6073454283</v>
          </cell>
          <cell r="G57">
            <v>9908.7225611295889</v>
          </cell>
          <cell r="H57">
            <v>8834.8856290795411</v>
          </cell>
          <cell r="I57">
            <v>38475.555910023904</v>
          </cell>
          <cell r="J57">
            <v>14679.599918963499</v>
          </cell>
          <cell r="K57">
            <v>71633.456756355197</v>
          </cell>
          <cell r="L57">
            <v>15253.9739002265</v>
          </cell>
          <cell r="M57">
            <v>14555.8877745753</v>
          </cell>
          <cell r="N57">
            <v>174605.98098418702</v>
          </cell>
          <cell r="O57">
            <v>7962.79410294831</v>
          </cell>
          <cell r="P57">
            <v>97461.914663982694</v>
          </cell>
          <cell r="Q57">
            <v>31127.8469104178</v>
          </cell>
          <cell r="R57">
            <v>47435.632430784106</v>
          </cell>
          <cell r="S57">
            <v>46145.546676005994</v>
          </cell>
        </row>
        <row r="58">
          <cell r="A58">
            <v>20122</v>
          </cell>
          <cell r="B58">
            <v>8073.8203935947186</v>
          </cell>
          <cell r="C58">
            <v>82044.056395908599</v>
          </cell>
          <cell r="D58">
            <v>105377.70740138201</v>
          </cell>
          <cell r="E58">
            <v>10409.874910569501</v>
          </cell>
          <cell r="F58">
            <v>27001.662890195799</v>
          </cell>
          <cell r="G58">
            <v>9756.4298305299799</v>
          </cell>
          <cell r="H58">
            <v>9514.5843054814086</v>
          </cell>
          <cell r="I58">
            <v>37863.664350794599</v>
          </cell>
          <cell r="J58">
            <v>15140.907821377701</v>
          </cell>
          <cell r="K58">
            <v>71262.821099424895</v>
          </cell>
          <cell r="L58">
            <v>15267.8456493866</v>
          </cell>
          <cell r="M58">
            <v>14023.9492018456</v>
          </cell>
          <cell r="N58">
            <v>173120.91400471798</v>
          </cell>
          <cell r="O58">
            <v>7932.7149437195112</v>
          </cell>
          <cell r="P58">
            <v>96243.673381444212</v>
          </cell>
          <cell r="Q58">
            <v>31770.888530768803</v>
          </cell>
          <cell r="R58">
            <v>49425.241503711703</v>
          </cell>
          <cell r="S58">
            <v>42854.388215528103</v>
          </cell>
        </row>
        <row r="59">
          <cell r="A59">
            <v>20123</v>
          </cell>
          <cell r="B59">
            <v>7582.4250753065498</v>
          </cell>
          <cell r="C59">
            <v>81860.003470552401</v>
          </cell>
          <cell r="D59">
            <v>105947.319133389</v>
          </cell>
          <cell r="E59">
            <v>10771.167370999799</v>
          </cell>
          <cell r="F59">
            <v>28100.8147207599</v>
          </cell>
          <cell r="G59">
            <v>10951.517391203399</v>
          </cell>
          <cell r="H59">
            <v>9574.0896920188497</v>
          </cell>
          <cell r="I59">
            <v>37023.204755940496</v>
          </cell>
          <cell r="J59">
            <v>14847.892439765699</v>
          </cell>
          <cell r="K59">
            <v>70327.7145420054</v>
          </cell>
          <cell r="L59">
            <v>13169.8067369728</v>
          </cell>
          <cell r="M59">
            <v>14025.862310643603</v>
          </cell>
          <cell r="N59">
            <v>165574.12839037299</v>
          </cell>
          <cell r="O59">
            <v>7679.00106884045</v>
          </cell>
          <cell r="P59">
            <v>98010.277421454899</v>
          </cell>
          <cell r="Q59">
            <v>31065.571977245396</v>
          </cell>
          <cell r="R59">
            <v>41657.282986148901</v>
          </cell>
          <cell r="S59">
            <v>41752.1670888386</v>
          </cell>
        </row>
        <row r="60">
          <cell r="A60">
            <v>20124</v>
          </cell>
          <cell r="B60">
            <v>6785.8593852965205</v>
          </cell>
          <cell r="C60">
            <v>83340.072507320598</v>
          </cell>
          <cell r="D60">
            <v>110135.26928264201</v>
          </cell>
          <cell r="E60">
            <v>10399.674703589199</v>
          </cell>
          <cell r="F60">
            <v>28026.507191373505</v>
          </cell>
          <cell r="G60">
            <v>10056.454227865001</v>
          </cell>
          <cell r="H60">
            <v>9400.1613839705497</v>
          </cell>
          <cell r="I60">
            <v>35807.799851285701</v>
          </cell>
          <cell r="J60">
            <v>14919.0101876054</v>
          </cell>
          <cell r="K60">
            <v>69931.300155131103</v>
          </cell>
          <cell r="L60">
            <v>12064.449472340099</v>
          </cell>
          <cell r="M60">
            <v>13725.944028525999</v>
          </cell>
          <cell r="N60">
            <v>167236.37237454901</v>
          </cell>
          <cell r="O60">
            <v>7676.3360013881602</v>
          </cell>
          <cell r="P60">
            <v>95687.344252479088</v>
          </cell>
          <cell r="Q60">
            <v>31107.413592070599</v>
          </cell>
          <cell r="R60">
            <v>43845.428652862101</v>
          </cell>
          <cell r="S60">
            <v>42086.511666332</v>
          </cell>
        </row>
        <row r="61">
          <cell r="A61">
            <v>20131</v>
          </cell>
          <cell r="B61">
            <v>6468.4428700747603</v>
          </cell>
          <cell r="C61">
            <v>83599.546945213893</v>
          </cell>
          <cell r="D61">
            <v>109347.841963935</v>
          </cell>
          <cell r="E61">
            <v>10968.5425164103</v>
          </cell>
          <cell r="F61">
            <v>27788.712918235902</v>
          </cell>
          <cell r="G61">
            <v>10244.521288330201</v>
          </cell>
          <cell r="H61">
            <v>9471.2929322196505</v>
          </cell>
          <cell r="I61">
            <v>35696.7805508659</v>
          </cell>
          <cell r="J61">
            <v>16148.0232803534</v>
          </cell>
          <cell r="K61">
            <v>70855.093389593909</v>
          </cell>
          <cell r="L61">
            <v>11522.027031542801</v>
          </cell>
          <cell r="M61">
            <v>13480.9120535073</v>
          </cell>
          <cell r="N61">
            <v>167992.73437441699</v>
          </cell>
          <cell r="O61">
            <v>7615.6205148430599</v>
          </cell>
          <cell r="P61">
            <v>96736.551736102803</v>
          </cell>
          <cell r="Q61">
            <v>31876.9385966796</v>
          </cell>
          <cell r="R61">
            <v>40180.791807927999</v>
          </cell>
          <cell r="S61">
            <v>40967.861762586101</v>
          </cell>
        </row>
        <row r="62">
          <cell r="A62">
            <v>20132</v>
          </cell>
          <cell r="B62">
            <v>6807.2567736843794</v>
          </cell>
          <cell r="C62">
            <v>83410.000695961207</v>
          </cell>
          <cell r="D62">
            <v>106748.79664372701</v>
          </cell>
          <cell r="E62">
            <v>11465.1514404645</v>
          </cell>
          <cell r="F62">
            <v>28775.3350074515</v>
          </cell>
          <cell r="G62">
            <v>10930.525297627</v>
          </cell>
          <cell r="H62">
            <v>9547.7581912444184</v>
          </cell>
          <cell r="I62">
            <v>35839.241497753901</v>
          </cell>
          <cell r="J62">
            <v>15702.013487274799</v>
          </cell>
          <cell r="K62">
            <v>70966.891345566197</v>
          </cell>
          <cell r="L62">
            <v>12611.690823532801</v>
          </cell>
          <cell r="M62">
            <v>13548.994243459001</v>
          </cell>
          <cell r="N62">
            <v>162457.81183677501</v>
          </cell>
          <cell r="O62">
            <v>7646.9397234452699</v>
          </cell>
          <cell r="P62">
            <v>96642.477178607995</v>
          </cell>
          <cell r="Q62">
            <v>31672.573598811799</v>
          </cell>
          <cell r="R62">
            <v>38461.179619235998</v>
          </cell>
          <cell r="S62">
            <v>39953.186466684798</v>
          </cell>
        </row>
        <row r="63">
          <cell r="A63">
            <v>20133</v>
          </cell>
          <cell r="B63">
            <v>7325.0924180445109</v>
          </cell>
          <cell r="C63">
            <v>85397.185484460206</v>
          </cell>
          <cell r="D63">
            <v>110440.07259623401</v>
          </cell>
          <cell r="E63">
            <v>11953.3411268829</v>
          </cell>
          <cell r="F63">
            <v>29511.2091492814</v>
          </cell>
          <cell r="G63">
            <v>10410.977675766198</v>
          </cell>
          <cell r="H63">
            <v>9822.1503640043393</v>
          </cell>
          <cell r="I63">
            <v>35565.149605421699</v>
          </cell>
          <cell r="J63">
            <v>15639.293572738998</v>
          </cell>
          <cell r="K63">
            <v>72271.477944990605</v>
          </cell>
          <cell r="L63">
            <v>13570.252077912301</v>
          </cell>
          <cell r="M63">
            <v>13409.218316541403</v>
          </cell>
          <cell r="N63">
            <v>159397.602978404</v>
          </cell>
          <cell r="O63">
            <v>7610.7098907780901</v>
          </cell>
          <cell r="P63">
            <v>98381.500685557097</v>
          </cell>
          <cell r="Q63">
            <v>31287.7763158528</v>
          </cell>
          <cell r="R63">
            <v>38048.631702893901</v>
          </cell>
          <cell r="S63">
            <v>39975.218674332398</v>
          </cell>
        </row>
        <row r="64">
          <cell r="A64">
            <v>20134</v>
          </cell>
          <cell r="B64">
            <v>6619.9862784074694</v>
          </cell>
          <cell r="C64">
            <v>85977.4188571017</v>
          </cell>
          <cell r="D64">
            <v>115079.317694253</v>
          </cell>
          <cell r="E64">
            <v>12226.367367107099</v>
          </cell>
          <cell r="F64">
            <v>29247.549930252895</v>
          </cell>
          <cell r="G64">
            <v>10427.797690880599</v>
          </cell>
          <cell r="H64">
            <v>10250.8136629864</v>
          </cell>
          <cell r="I64">
            <v>34165.335490367099</v>
          </cell>
          <cell r="J64">
            <v>15485.583524092801</v>
          </cell>
          <cell r="K64">
            <v>72603.043722792892</v>
          </cell>
          <cell r="L64">
            <v>14187.4168679469</v>
          </cell>
          <cell r="M64">
            <v>13409.529033098099</v>
          </cell>
          <cell r="N64">
            <v>157663.513967985</v>
          </cell>
          <cell r="O64">
            <v>7597.2603111343897</v>
          </cell>
          <cell r="P64">
            <v>100809.42519103301</v>
          </cell>
          <cell r="Q64">
            <v>30257.708704630601</v>
          </cell>
          <cell r="R64">
            <v>37229.470601138899</v>
          </cell>
          <cell r="S64">
            <v>38521.138563541397</v>
          </cell>
        </row>
        <row r="65">
          <cell r="A65">
            <v>20141</v>
          </cell>
          <cell r="B65">
            <v>6857.72664176945</v>
          </cell>
          <cell r="C65">
            <v>83018.835010337702</v>
          </cell>
          <cell r="D65">
            <v>111999.61179226199</v>
          </cell>
          <cell r="E65">
            <v>12091.614070493299</v>
          </cell>
          <cell r="F65">
            <v>30609.9598392355</v>
          </cell>
          <cell r="G65">
            <v>11191.486820942901</v>
          </cell>
          <cell r="H65">
            <v>10103.4737467963</v>
          </cell>
          <cell r="I65">
            <v>34771.366132682604</v>
          </cell>
          <cell r="J65">
            <v>16535.8661641902</v>
          </cell>
          <cell r="K65">
            <v>72759.2076172378</v>
          </cell>
          <cell r="L65">
            <v>15753.708958490699</v>
          </cell>
          <cell r="M65">
            <v>13822.672991191201</v>
          </cell>
          <cell r="N65">
            <v>164021.12494523998</v>
          </cell>
          <cell r="O65">
            <v>7479.1665640195997</v>
          </cell>
          <cell r="P65">
            <v>102250.866034083</v>
          </cell>
          <cell r="Q65">
            <v>32260.275336848899</v>
          </cell>
          <cell r="R65">
            <v>39657.353162170803</v>
          </cell>
          <cell r="S65">
            <v>39100.944657562897</v>
          </cell>
        </row>
        <row r="66">
          <cell r="A66">
            <v>20142</v>
          </cell>
          <cell r="B66">
            <v>7117.34629688517</v>
          </cell>
          <cell r="C66">
            <v>89243.286902598411</v>
          </cell>
          <cell r="D66">
            <v>114826.27165372099</v>
          </cell>
          <cell r="E66">
            <v>12351.9213865736</v>
          </cell>
          <cell r="F66">
            <v>31918.881333256599</v>
          </cell>
          <cell r="G66">
            <v>10991.801807870899</v>
          </cell>
          <cell r="H66">
            <v>10563.755061866599</v>
          </cell>
          <cell r="I66">
            <v>34483.375468976701</v>
          </cell>
          <cell r="J66">
            <v>17332.267599811403</v>
          </cell>
          <cell r="K66">
            <v>75040.211080194698</v>
          </cell>
          <cell r="L66">
            <v>12935.018656912001</v>
          </cell>
          <cell r="M66">
            <v>14161.6070031499</v>
          </cell>
          <cell r="N66">
            <v>164447.824213682</v>
          </cell>
          <cell r="O66">
            <v>7733.01331472331</v>
          </cell>
          <cell r="P66">
            <v>109349.038196446</v>
          </cell>
          <cell r="Q66">
            <v>33796.065496362302</v>
          </cell>
          <cell r="R66">
            <v>33867.129786670499</v>
          </cell>
          <cell r="S66">
            <v>37808.224254555396</v>
          </cell>
        </row>
        <row r="67">
          <cell r="A67">
            <v>20143</v>
          </cell>
          <cell r="B67" t="e">
            <v>#DIV/0!</v>
          </cell>
          <cell r="C67" t="e">
            <v>#DIV/0!</v>
          </cell>
          <cell r="D67" t="e">
            <v>#DIV/0!</v>
          </cell>
          <cell r="E67" t="e">
            <v>#DIV/0!</v>
          </cell>
          <cell r="F67" t="e">
            <v>#DIV/0!</v>
          </cell>
          <cell r="G67" t="e">
            <v>#DIV/0!</v>
          </cell>
          <cell r="H67" t="e">
            <v>#DIV/0!</v>
          </cell>
          <cell r="I67" t="e">
            <v>#DIV/0!</v>
          </cell>
          <cell r="J67" t="e">
            <v>#DIV/0!</v>
          </cell>
          <cell r="K67" t="e">
            <v>#DIV/0!</v>
          </cell>
          <cell r="L67" t="e">
            <v>#DIV/0!</v>
          </cell>
          <cell r="M67" t="e">
            <v>#DIV/0!</v>
          </cell>
          <cell r="N67" t="e">
            <v>#DIV/0!</v>
          </cell>
          <cell r="O67" t="e">
            <v>#DIV/0!</v>
          </cell>
          <cell r="P67" t="e">
            <v>#DIV/0!</v>
          </cell>
          <cell r="Q67" t="e">
            <v>#DIV/0!</v>
          </cell>
          <cell r="R67" t="e">
            <v>#DIV/0!</v>
          </cell>
          <cell r="S67" t="e">
            <v>#DIV/0!</v>
          </cell>
        </row>
        <row r="68">
          <cell r="A68">
            <v>20144</v>
          </cell>
          <cell r="B68" t="e">
            <v>#DIV/0!</v>
          </cell>
          <cell r="C68" t="e">
            <v>#DIV/0!</v>
          </cell>
          <cell r="D68" t="e">
            <v>#DIV/0!</v>
          </cell>
          <cell r="E68" t="e">
            <v>#DIV/0!</v>
          </cell>
          <cell r="F68" t="e">
            <v>#DIV/0!</v>
          </cell>
          <cell r="G68" t="e">
            <v>#DIV/0!</v>
          </cell>
          <cell r="H68" t="e">
            <v>#DIV/0!</v>
          </cell>
          <cell r="I68" t="e">
            <v>#DIV/0!</v>
          </cell>
          <cell r="J68" t="e">
            <v>#DIV/0!</v>
          </cell>
          <cell r="K68" t="e">
            <v>#DIV/0!</v>
          </cell>
          <cell r="L68" t="e">
            <v>#DIV/0!</v>
          </cell>
          <cell r="M68" t="e">
            <v>#DIV/0!</v>
          </cell>
          <cell r="N68" t="e">
            <v>#DIV/0!</v>
          </cell>
          <cell r="O68" t="e">
            <v>#DIV/0!</v>
          </cell>
          <cell r="P68" t="e">
            <v>#DIV/0!</v>
          </cell>
          <cell r="Q68" t="e">
            <v>#DIV/0!</v>
          </cell>
          <cell r="R68" t="e">
            <v>#DIV/0!</v>
          </cell>
          <cell r="S68" t="e">
            <v>#DIV/0!</v>
          </cell>
        </row>
        <row r="69">
          <cell r="A69">
            <v>20151</v>
          </cell>
          <cell r="B69" t="e">
            <v>#DIV/0!</v>
          </cell>
          <cell r="C69" t="e">
            <v>#DIV/0!</v>
          </cell>
          <cell r="D69" t="e">
            <v>#DIV/0!</v>
          </cell>
          <cell r="E69" t="e">
            <v>#DIV/0!</v>
          </cell>
          <cell r="F69" t="e">
            <v>#DIV/0!</v>
          </cell>
          <cell r="G69" t="e">
            <v>#DIV/0!</v>
          </cell>
          <cell r="H69" t="e">
            <v>#DIV/0!</v>
          </cell>
          <cell r="I69" t="e">
            <v>#DIV/0!</v>
          </cell>
          <cell r="J69" t="e">
            <v>#DIV/0!</v>
          </cell>
          <cell r="K69" t="e">
            <v>#DIV/0!</v>
          </cell>
          <cell r="L69" t="e">
            <v>#DIV/0!</v>
          </cell>
          <cell r="M69" t="e">
            <v>#DIV/0!</v>
          </cell>
          <cell r="N69" t="e">
            <v>#DIV/0!</v>
          </cell>
          <cell r="O69" t="e">
            <v>#DIV/0!</v>
          </cell>
          <cell r="P69" t="e">
            <v>#DIV/0!</v>
          </cell>
          <cell r="Q69" t="e">
            <v>#DIV/0!</v>
          </cell>
          <cell r="R69" t="e">
            <v>#DIV/0!</v>
          </cell>
          <cell r="S69" t="e">
            <v>#DIV/0!</v>
          </cell>
        </row>
        <row r="70">
          <cell r="A70">
            <v>20152</v>
          </cell>
          <cell r="B70" t="e">
            <v>#DIV/0!</v>
          </cell>
          <cell r="C70" t="e">
            <v>#DIV/0!</v>
          </cell>
          <cell r="D70" t="e">
            <v>#DIV/0!</v>
          </cell>
          <cell r="E70" t="e">
            <v>#DIV/0!</v>
          </cell>
          <cell r="F70" t="e">
            <v>#DIV/0!</v>
          </cell>
          <cell r="G70" t="e">
            <v>#DIV/0!</v>
          </cell>
          <cell r="H70" t="e">
            <v>#DIV/0!</v>
          </cell>
          <cell r="I70" t="e">
            <v>#DIV/0!</v>
          </cell>
          <cell r="J70" t="e">
            <v>#DIV/0!</v>
          </cell>
          <cell r="K70" t="e">
            <v>#DIV/0!</v>
          </cell>
          <cell r="L70" t="e">
            <v>#DIV/0!</v>
          </cell>
          <cell r="M70" t="e">
            <v>#DIV/0!</v>
          </cell>
          <cell r="N70" t="e">
            <v>#DIV/0!</v>
          </cell>
          <cell r="O70" t="e">
            <v>#DIV/0!</v>
          </cell>
          <cell r="P70" t="e">
            <v>#DIV/0!</v>
          </cell>
          <cell r="Q70" t="e">
            <v>#DIV/0!</v>
          </cell>
          <cell r="R70" t="e">
            <v>#DIV/0!</v>
          </cell>
          <cell r="S70" t="e">
            <v>#DIV/0!</v>
          </cell>
        </row>
        <row r="71">
          <cell r="A71">
            <v>20153</v>
          </cell>
          <cell r="B71" t="e">
            <v>#DIV/0!</v>
          </cell>
          <cell r="C71" t="e">
            <v>#DIV/0!</v>
          </cell>
          <cell r="D71" t="e">
            <v>#DIV/0!</v>
          </cell>
          <cell r="E71" t="e">
            <v>#DIV/0!</v>
          </cell>
          <cell r="F71" t="e">
            <v>#DIV/0!</v>
          </cell>
          <cell r="G71" t="e">
            <v>#DIV/0!</v>
          </cell>
          <cell r="H71" t="e">
            <v>#DIV/0!</v>
          </cell>
          <cell r="I71" t="e">
            <v>#DIV/0!</v>
          </cell>
          <cell r="J71" t="e">
            <v>#DIV/0!</v>
          </cell>
          <cell r="K71" t="e">
            <v>#DIV/0!</v>
          </cell>
          <cell r="L71" t="e">
            <v>#DIV/0!</v>
          </cell>
          <cell r="M71" t="e">
            <v>#DIV/0!</v>
          </cell>
          <cell r="N71" t="e">
            <v>#DIV/0!</v>
          </cell>
          <cell r="O71" t="e">
            <v>#DIV/0!</v>
          </cell>
          <cell r="P71" t="e">
            <v>#DIV/0!</v>
          </cell>
          <cell r="Q71" t="e">
            <v>#DIV/0!</v>
          </cell>
          <cell r="R71" t="e">
            <v>#DIV/0!</v>
          </cell>
          <cell r="S71" t="e">
            <v>#DIV/0!</v>
          </cell>
        </row>
        <row r="72">
          <cell r="A72">
            <v>20154</v>
          </cell>
          <cell r="B72" t="e">
            <v>#DIV/0!</v>
          </cell>
          <cell r="C72" t="e">
            <v>#DIV/0!</v>
          </cell>
          <cell r="D72" t="e">
            <v>#DIV/0!</v>
          </cell>
          <cell r="E72" t="e">
            <v>#DIV/0!</v>
          </cell>
          <cell r="F72" t="e">
            <v>#DIV/0!</v>
          </cell>
          <cell r="G72" t="e">
            <v>#DIV/0!</v>
          </cell>
          <cell r="H72" t="e">
            <v>#DIV/0!</v>
          </cell>
          <cell r="I72" t="e">
            <v>#DIV/0!</v>
          </cell>
          <cell r="J72" t="e">
            <v>#DIV/0!</v>
          </cell>
          <cell r="K72" t="e">
            <v>#DIV/0!</v>
          </cell>
          <cell r="L72" t="e">
            <v>#DIV/0!</v>
          </cell>
          <cell r="M72" t="e">
            <v>#DIV/0!</v>
          </cell>
          <cell r="N72" t="e">
            <v>#DIV/0!</v>
          </cell>
          <cell r="O72" t="e">
            <v>#DIV/0!</v>
          </cell>
          <cell r="P72" t="e">
            <v>#DIV/0!</v>
          </cell>
          <cell r="Q72" t="e">
            <v>#DIV/0!</v>
          </cell>
          <cell r="R72" t="e">
            <v>#DIV/0!</v>
          </cell>
          <cell r="S72" t="e">
            <v>#DIV/0!</v>
          </cell>
        </row>
        <row r="76">
          <cell r="A76" t="str">
            <v>20133 YTD</v>
          </cell>
          <cell r="B76">
            <v>20600.792061803651</v>
          </cell>
          <cell r="C76">
            <v>252406.73312563531</v>
          </cell>
          <cell r="D76">
            <v>326536.71120389597</v>
          </cell>
          <cell r="E76">
            <v>34387.035083757699</v>
          </cell>
          <cell r="F76">
            <v>86075.257074968802</v>
          </cell>
          <cell r="G76">
            <v>31586.024261723396</v>
          </cell>
          <cell r="H76">
            <v>28841.20148746841</v>
          </cell>
          <cell r="I76">
            <v>107101.17165404151</v>
          </cell>
          <cell r="J76">
            <v>47489.330340367196</v>
          </cell>
          <cell r="K76">
            <v>214093.4626801507</v>
          </cell>
          <cell r="L76">
            <v>37703.9699329879</v>
          </cell>
          <cell r="M76">
            <v>40439.124613507702</v>
          </cell>
          <cell r="N76">
            <v>489848.14918959606</v>
          </cell>
          <cell r="O76">
            <v>22873.270129066419</v>
          </cell>
          <cell r="P76">
            <v>291760.52960026788</v>
          </cell>
          <cell r="Q76">
            <v>94837.288511344203</v>
          </cell>
          <cell r="R76">
            <v>116690.60313005789</v>
          </cell>
          <cell r="S76">
            <v>120896.2669036033</v>
          </cell>
        </row>
        <row r="77">
          <cell r="A77" t="str">
            <v>20143 YTD</v>
          </cell>
          <cell r="B77">
            <v>21564.85994781266</v>
          </cell>
          <cell r="C77">
            <v>264485.18618357822</v>
          </cell>
          <cell r="D77">
            <v>344552.316739248</v>
          </cell>
          <cell r="E77">
            <v>36044.461708779454</v>
          </cell>
          <cell r="F77">
            <v>94210.334641196299</v>
          </cell>
          <cell r="G77">
            <v>33400.995858128794</v>
          </cell>
          <cell r="H77">
            <v>31421.124143546149</v>
          </cell>
          <cell r="I77">
            <v>103004.52378341315</v>
          </cell>
          <cell r="J77">
            <v>50925.482440246051</v>
          </cell>
          <cell r="K77">
            <v>224401.32109747772</v>
          </cell>
          <cell r="L77">
            <v>38700.65035807043</v>
          </cell>
          <cell r="M77">
            <v>41405.202194333251</v>
          </cell>
          <cell r="N77">
            <v>490587.27091600152</v>
          </cell>
          <cell r="O77">
            <v>22151.00280505294</v>
          </cell>
          <cell r="P77">
            <v>317607.67548881657</v>
          </cell>
          <cell r="Q77">
            <v>99306.439753717103</v>
          </cell>
          <cell r="R77">
            <v>105290.74593139079</v>
          </cell>
          <cell r="S77">
            <v>114704.85099169261</v>
          </cell>
        </row>
        <row r="78">
          <cell r="A78" t="str">
            <v>$ Chg</v>
          </cell>
          <cell r="B78">
            <v>964.06788600900836</v>
          </cell>
          <cell r="C78">
            <v>12078.453057942912</v>
          </cell>
          <cell r="D78">
            <v>18015.605535352021</v>
          </cell>
          <cell r="E78">
            <v>1657.4266250217552</v>
          </cell>
          <cell r="F78">
            <v>8135.0775662274973</v>
          </cell>
          <cell r="G78">
            <v>1814.9715964053976</v>
          </cell>
          <cell r="H78">
            <v>2579.9226560777388</v>
          </cell>
          <cell r="I78">
            <v>-4096.6478706283524</v>
          </cell>
          <cell r="J78">
            <v>3436.1520998788546</v>
          </cell>
          <cell r="K78">
            <v>10307.858417327021</v>
          </cell>
          <cell r="L78">
            <v>996.68042508252984</v>
          </cell>
          <cell r="M78">
            <v>966.07758082554938</v>
          </cell>
          <cell r="N78">
            <v>739.12172640545759</v>
          </cell>
          <cell r="O78">
            <v>-722.26732401347908</v>
          </cell>
          <cell r="P78">
            <v>25847.145888548694</v>
          </cell>
          <cell r="Q78">
            <v>4469.1512423729</v>
          </cell>
          <cell r="R78">
            <v>-11399.857198667101</v>
          </cell>
          <cell r="S78">
            <v>-6191.4159119106916</v>
          </cell>
        </row>
        <row r="79">
          <cell r="A79" t="str">
            <v>% Chg</v>
          </cell>
          <cell r="B79">
            <v>4.6797612592600568E-2</v>
          </cell>
          <cell r="C79">
            <v>4.7853133347004924E-2</v>
          </cell>
          <cell r="D79">
            <v>5.5171761450438325E-2</v>
          </cell>
          <cell r="E79">
            <v>4.8199172187561486E-2</v>
          </cell>
          <cell r="F79">
            <v>9.4511220095945855E-2</v>
          </cell>
          <cell r="G79">
            <v>5.7461223399515274E-2</v>
          </cell>
          <cell r="H79">
            <v>8.9452676137598608E-2</v>
          </cell>
          <cell r="I79">
            <v>-3.8250261947286208E-2</v>
          </cell>
          <cell r="J79">
            <v>7.2356297198784336E-2</v>
          </cell>
          <cell r="K79">
            <v>4.8146535108018022E-2</v>
          </cell>
          <cell r="L79">
            <v>2.6434362929260553E-2</v>
          </cell>
          <cell r="M79">
            <v>2.3889675903193384E-2</v>
          </cell>
          <cell r="N79">
            <v>1.5088792876491609E-3</v>
          </cell>
          <cell r="O79">
            <v>-3.1576915759660061E-2</v>
          </cell>
          <cell r="P79">
            <v>8.8590276155452119E-2</v>
          </cell>
          <cell r="Q79">
            <v>4.7124409739301133E-2</v>
          </cell>
          <cell r="R79">
            <v>-9.769301805700116E-2</v>
          </cell>
          <cell r="S79">
            <v>-5.1212631047139114E-2</v>
          </cell>
        </row>
        <row r="80">
          <cell r="N80">
            <v>1717108.9627099042</v>
          </cell>
        </row>
        <row r="81">
          <cell r="N81">
            <v>1774703.7300118315</v>
          </cell>
        </row>
        <row r="82">
          <cell r="N82">
            <v>57594.767301927321</v>
          </cell>
        </row>
        <row r="83">
          <cell r="N83">
            <v>3.3541707924599325E-2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28"/>
      <sheetData sheetId="29"/>
      <sheetData sheetId="30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366.25799999999998</v>
          </cell>
          <cell r="C5">
            <v>3134.8910000000001</v>
          </cell>
          <cell r="D5">
            <v>601.23299999999995</v>
          </cell>
          <cell r="E5">
            <v>1553.8610000000001</v>
          </cell>
          <cell r="F5">
            <v>3179.0349999999999</v>
          </cell>
          <cell r="G5">
            <v>366.83199999999999</v>
          </cell>
          <cell r="H5">
            <v>1168.502</v>
          </cell>
          <cell r="I5">
            <v>3416.0410000000002</v>
          </cell>
          <cell r="J5">
            <v>1197.181</v>
          </cell>
          <cell r="K5">
            <v>2610.482</v>
          </cell>
          <cell r="L5">
            <v>463.37099999999998</v>
          </cell>
          <cell r="M5">
            <v>6056.3329999999996</v>
          </cell>
          <cell r="N5">
            <v>19470.156999999999</v>
          </cell>
          <cell r="O5" t="str">
            <v>n.a.</v>
          </cell>
          <cell r="P5">
            <v>15968.058999999999</v>
          </cell>
          <cell r="Q5">
            <v>3157.3620000000001</v>
          </cell>
          <cell r="R5">
            <v>1058.223</v>
          </cell>
          <cell r="S5">
            <v>6494.4059999999999</v>
          </cell>
        </row>
        <row r="6">
          <cell r="A6">
            <v>19992</v>
          </cell>
          <cell r="B6">
            <v>335.62799999999999</v>
          </cell>
          <cell r="C6">
            <v>4386.2179999999998</v>
          </cell>
          <cell r="D6">
            <v>653</v>
          </cell>
          <cell r="E6">
            <v>2284.52</v>
          </cell>
          <cell r="F6">
            <v>3525.0279999999998</v>
          </cell>
          <cell r="G6">
            <v>333.86</v>
          </cell>
          <cell r="H6">
            <v>1656.0070000000001</v>
          </cell>
          <cell r="I6">
            <v>3694.1080000000002</v>
          </cell>
          <cell r="J6">
            <v>1279.173</v>
          </cell>
          <cell r="K6">
            <v>2396.1289999999999</v>
          </cell>
          <cell r="L6">
            <v>450.81799999999998</v>
          </cell>
          <cell r="M6">
            <v>6703.4750000000004</v>
          </cell>
          <cell r="N6">
            <v>21493.717000000001</v>
          </cell>
          <cell r="O6" t="str">
            <v>n.a.</v>
          </cell>
          <cell r="P6">
            <v>19534.137999999999</v>
          </cell>
          <cell r="Q6">
            <v>3432.0369999999998</v>
          </cell>
          <cell r="R6">
            <v>1097.723</v>
          </cell>
          <cell r="S6">
            <v>6061.4629999999997</v>
          </cell>
        </row>
        <row r="7">
          <cell r="A7">
            <v>19993</v>
          </cell>
          <cell r="B7">
            <v>344.589</v>
          </cell>
          <cell r="C7">
            <v>5291.8440000000001</v>
          </cell>
          <cell r="D7">
            <v>784.66800000000001</v>
          </cell>
          <cell r="E7">
            <v>2259.16</v>
          </cell>
          <cell r="F7">
            <v>3719.6089999999999</v>
          </cell>
          <cell r="G7">
            <v>326.81</v>
          </cell>
          <cell r="H7">
            <v>1771.192</v>
          </cell>
          <cell r="I7">
            <v>3939.8119999999999</v>
          </cell>
          <cell r="J7">
            <v>1349.4549999999999</v>
          </cell>
          <cell r="K7">
            <v>2287.8789999999999</v>
          </cell>
          <cell r="L7">
            <v>409.09899999999999</v>
          </cell>
          <cell r="M7">
            <v>6980.348</v>
          </cell>
          <cell r="N7">
            <v>22788.273000000001</v>
          </cell>
          <cell r="O7" t="str">
            <v>n.a.</v>
          </cell>
          <cell r="P7">
            <v>20513.198</v>
          </cell>
          <cell r="Q7">
            <v>3664.2860000000001</v>
          </cell>
          <cell r="R7">
            <v>1067.837</v>
          </cell>
          <cell r="S7">
            <v>6134.6149999999998</v>
          </cell>
        </row>
        <row r="8">
          <cell r="A8">
            <v>19994</v>
          </cell>
          <cell r="B8">
            <v>335.05700000000002</v>
          </cell>
          <cell r="C8">
            <v>3784.9029999999998</v>
          </cell>
          <cell r="D8">
            <v>679.73599999999999</v>
          </cell>
          <cell r="E8">
            <v>1877.05</v>
          </cell>
          <cell r="F8">
            <v>3286.3560000000002</v>
          </cell>
          <cell r="G8">
            <v>411.029</v>
          </cell>
          <cell r="H8">
            <v>1249.0260000000001</v>
          </cell>
          <cell r="I8">
            <v>4233.9340000000002</v>
          </cell>
          <cell r="J8">
            <v>1344.7650000000001</v>
          </cell>
          <cell r="K8">
            <v>2393.8960000000002</v>
          </cell>
          <cell r="L8">
            <v>400.43200000000002</v>
          </cell>
          <cell r="M8">
            <v>6497.2160000000003</v>
          </cell>
          <cell r="N8">
            <v>21370.535</v>
          </cell>
          <cell r="O8" t="str">
            <v>n.a.</v>
          </cell>
          <cell r="P8">
            <v>17751.234</v>
          </cell>
          <cell r="Q8">
            <v>3704.2049999999999</v>
          </cell>
          <cell r="R8">
            <v>1071.085</v>
          </cell>
          <cell r="S8">
            <v>6167.5510000000004</v>
          </cell>
        </row>
        <row r="9">
          <cell r="A9">
            <v>20001</v>
          </cell>
          <cell r="B9">
            <v>366.98200000000003</v>
          </cell>
          <cell r="C9">
            <v>3841.5279999999998</v>
          </cell>
          <cell r="D9">
            <v>695.08900000000006</v>
          </cell>
          <cell r="E9">
            <v>1973.2670000000001</v>
          </cell>
          <cell r="F9">
            <v>3548.384</v>
          </cell>
          <cell r="G9">
            <v>486.166</v>
          </cell>
          <cell r="H9">
            <v>1238.425</v>
          </cell>
          <cell r="I9">
            <v>4010.6080000000002</v>
          </cell>
          <cell r="J9">
            <v>1361.4870000000001</v>
          </cell>
          <cell r="K9">
            <v>2934.6309999999999</v>
          </cell>
          <cell r="L9">
            <v>332.55500000000001</v>
          </cell>
          <cell r="M9">
            <v>6213.1580000000004</v>
          </cell>
          <cell r="N9">
            <v>21168.357</v>
          </cell>
          <cell r="O9" t="str">
            <v>n.a.</v>
          </cell>
          <cell r="P9">
            <v>17532.006000000001</v>
          </cell>
          <cell r="Q9">
            <v>3737.31</v>
          </cell>
          <cell r="R9">
            <v>936.22799999999995</v>
          </cell>
          <cell r="S9">
            <v>6334.88</v>
          </cell>
        </row>
        <row r="10">
          <cell r="A10">
            <v>20002</v>
          </cell>
          <cell r="B10">
            <v>384.96100000000001</v>
          </cell>
          <cell r="C10">
            <v>4592.8379999999997</v>
          </cell>
          <cell r="D10">
            <v>776.40200000000004</v>
          </cell>
          <cell r="E10">
            <v>3145.3380000000002</v>
          </cell>
          <cell r="F10">
            <v>4071.973</v>
          </cell>
          <cell r="G10">
            <v>454.95600000000002</v>
          </cell>
          <cell r="H10">
            <v>2006.4749999999999</v>
          </cell>
          <cell r="I10">
            <v>4110.3149999999996</v>
          </cell>
          <cell r="J10">
            <v>1369.232</v>
          </cell>
          <cell r="K10">
            <v>2718.7330000000002</v>
          </cell>
          <cell r="L10">
            <v>331.24599999999998</v>
          </cell>
          <cell r="M10">
            <v>7208</v>
          </cell>
          <cell r="N10">
            <v>24541.976999999999</v>
          </cell>
          <cell r="O10" t="str">
            <v>n.a.</v>
          </cell>
          <cell r="P10">
            <v>22748.240000000002</v>
          </cell>
          <cell r="Q10">
            <v>3649.5070000000001</v>
          </cell>
          <cell r="R10">
            <v>958.51400000000001</v>
          </cell>
          <cell r="S10">
            <v>7054.2020000000002</v>
          </cell>
        </row>
        <row r="11">
          <cell r="A11">
            <v>20003</v>
          </cell>
          <cell r="B11">
            <v>413.06599999999997</v>
          </cell>
          <cell r="C11">
            <v>5731.4960000000001</v>
          </cell>
          <cell r="D11">
            <v>939.97799999999995</v>
          </cell>
          <cell r="E11">
            <v>3219.663</v>
          </cell>
          <cell r="F11">
            <v>4212.2160000000003</v>
          </cell>
          <cell r="G11">
            <v>468.81200000000001</v>
          </cell>
          <cell r="H11">
            <v>2092.7060000000001</v>
          </cell>
          <cell r="I11">
            <v>4204.4279999999999</v>
          </cell>
          <cell r="J11">
            <v>1544.633</v>
          </cell>
          <cell r="K11">
            <v>2753.5920000000001</v>
          </cell>
          <cell r="L11">
            <v>396.74799999999999</v>
          </cell>
          <cell r="M11">
            <v>7398.7439999999997</v>
          </cell>
          <cell r="N11">
            <v>26422.946</v>
          </cell>
          <cell r="O11" t="str">
            <v>n.a.</v>
          </cell>
          <cell r="P11">
            <v>23945.956999999999</v>
          </cell>
          <cell r="Q11">
            <v>4114.5720000000001</v>
          </cell>
          <cell r="R11">
            <v>982.83799999999997</v>
          </cell>
          <cell r="S11">
            <v>6960.64</v>
          </cell>
        </row>
        <row r="12">
          <cell r="A12">
            <v>20004</v>
          </cell>
          <cell r="B12">
            <v>365.05200000000002</v>
          </cell>
          <cell r="C12">
            <v>4073.0639999999999</v>
          </cell>
          <cell r="D12">
            <v>790.375</v>
          </cell>
          <cell r="E12">
            <v>2503.5459999999998</v>
          </cell>
          <cell r="F12">
            <v>3989.6909999999998</v>
          </cell>
          <cell r="G12">
            <v>498.61099999999999</v>
          </cell>
          <cell r="H12">
            <v>1486.4359999999999</v>
          </cell>
          <cell r="I12">
            <v>4000.8739999999998</v>
          </cell>
          <cell r="J12">
            <v>1423.5509999999999</v>
          </cell>
          <cell r="K12">
            <v>2793.4960000000001</v>
          </cell>
          <cell r="L12">
            <v>337.65300000000002</v>
          </cell>
          <cell r="M12">
            <v>6418.08</v>
          </cell>
          <cell r="N12">
            <v>23752.628000000001</v>
          </cell>
          <cell r="O12" t="str">
            <v>n.a.</v>
          </cell>
          <cell r="P12">
            <v>19989.025000000001</v>
          </cell>
          <cell r="Q12">
            <v>3902.4540000000002</v>
          </cell>
          <cell r="R12">
            <v>900.57799999999997</v>
          </cell>
          <cell r="S12">
            <v>7201.4660000000003</v>
          </cell>
        </row>
        <row r="13">
          <cell r="A13">
            <v>20011</v>
          </cell>
          <cell r="B13">
            <v>378.67500000000001</v>
          </cell>
          <cell r="C13">
            <v>3689.5479999999998</v>
          </cell>
          <cell r="D13">
            <v>882.95699999999999</v>
          </cell>
          <cell r="E13">
            <v>1967.8109999999999</v>
          </cell>
          <cell r="F13">
            <v>3559.1869999999999</v>
          </cell>
          <cell r="G13">
            <v>525.31700000000001</v>
          </cell>
          <cell r="H13">
            <v>1381.039</v>
          </cell>
          <cell r="I13">
            <v>4167.884</v>
          </cell>
          <cell r="J13">
            <v>1387.6089999999999</v>
          </cell>
          <cell r="K13">
            <v>2996.058</v>
          </cell>
          <cell r="L13">
            <v>336.95800000000003</v>
          </cell>
          <cell r="M13">
            <v>6153.58</v>
          </cell>
          <cell r="N13">
            <v>23284.298999999999</v>
          </cell>
          <cell r="O13" t="str">
            <v>n.a.</v>
          </cell>
          <cell r="P13">
            <v>18184.862000000001</v>
          </cell>
          <cell r="Q13">
            <v>3898.027</v>
          </cell>
          <cell r="R13">
            <v>928.88199999999995</v>
          </cell>
          <cell r="S13">
            <v>7597.1369999999997</v>
          </cell>
        </row>
        <row r="14">
          <cell r="A14">
            <v>20012</v>
          </cell>
          <cell r="B14">
            <v>397.52499999999998</v>
          </cell>
          <cell r="C14">
            <v>4767.2380000000003</v>
          </cell>
          <cell r="D14">
            <v>923.85199999999998</v>
          </cell>
          <cell r="E14">
            <v>2839.078</v>
          </cell>
          <cell r="F14">
            <v>4302.5349999999999</v>
          </cell>
          <cell r="G14">
            <v>439.185</v>
          </cell>
          <cell r="H14">
            <v>2162.761</v>
          </cell>
          <cell r="I14">
            <v>3753.18</v>
          </cell>
          <cell r="J14">
            <v>1363.47</v>
          </cell>
          <cell r="K14">
            <v>2835.386</v>
          </cell>
          <cell r="L14">
            <v>353.37799999999999</v>
          </cell>
          <cell r="M14">
            <v>6974.299</v>
          </cell>
          <cell r="N14">
            <v>25548.429</v>
          </cell>
          <cell r="O14" t="str">
            <v>n.a.</v>
          </cell>
          <cell r="P14">
            <v>23106.303</v>
          </cell>
          <cell r="Q14">
            <v>3801.4169999999999</v>
          </cell>
          <cell r="R14">
            <v>955.07</v>
          </cell>
          <cell r="S14">
            <v>7715.0940000000001</v>
          </cell>
        </row>
        <row r="15">
          <cell r="A15">
            <v>20013</v>
          </cell>
          <cell r="B15">
            <v>410.702</v>
          </cell>
          <cell r="C15">
            <v>5462.2389999999996</v>
          </cell>
          <cell r="D15">
            <v>905.16300000000001</v>
          </cell>
          <cell r="E15">
            <v>2760.71</v>
          </cell>
          <cell r="F15">
            <v>4280.0010000000002</v>
          </cell>
          <cell r="G15">
            <v>424.19600000000003</v>
          </cell>
          <cell r="H15">
            <v>1954.422</v>
          </cell>
          <cell r="I15">
            <v>3782.9459999999999</v>
          </cell>
          <cell r="J15">
            <v>1280.8420000000001</v>
          </cell>
          <cell r="K15">
            <v>2528.413</v>
          </cell>
          <cell r="L15">
            <v>365.81400000000002</v>
          </cell>
          <cell r="M15">
            <v>7291.1319999999996</v>
          </cell>
          <cell r="N15">
            <v>25371.287</v>
          </cell>
          <cell r="O15" t="str">
            <v>n.a.</v>
          </cell>
          <cell r="P15">
            <v>23053.974999999999</v>
          </cell>
          <cell r="Q15">
            <v>3583.886</v>
          </cell>
          <cell r="R15">
            <v>971.06299999999999</v>
          </cell>
          <cell r="S15">
            <v>7605.741</v>
          </cell>
        </row>
        <row r="16">
          <cell r="A16">
            <v>20014</v>
          </cell>
          <cell r="B16">
            <v>380.613</v>
          </cell>
          <cell r="C16">
            <v>3850.9560000000001</v>
          </cell>
          <cell r="D16">
            <v>867.05200000000002</v>
          </cell>
          <cell r="E16">
            <v>2174.9169999999999</v>
          </cell>
          <cell r="F16">
            <v>4071.3449999999998</v>
          </cell>
          <cell r="G16">
            <v>447.00400000000002</v>
          </cell>
          <cell r="H16">
            <v>1152.0619999999999</v>
          </cell>
          <cell r="I16">
            <v>3728.732</v>
          </cell>
          <cell r="J16">
            <v>1222.1579999999999</v>
          </cell>
          <cell r="K16">
            <v>2506.6489999999999</v>
          </cell>
          <cell r="L16">
            <v>420.279</v>
          </cell>
          <cell r="M16">
            <v>6085.57</v>
          </cell>
          <cell r="N16">
            <v>22368.476999999999</v>
          </cell>
          <cell r="O16" t="str">
            <v>n.a.</v>
          </cell>
          <cell r="P16">
            <v>18830.659</v>
          </cell>
          <cell r="Q16">
            <v>3406.5419999999999</v>
          </cell>
          <cell r="R16">
            <v>1134.7619999999999</v>
          </cell>
          <cell r="S16">
            <v>7144.3069999999998</v>
          </cell>
        </row>
        <row r="17">
          <cell r="A17">
            <v>20021</v>
          </cell>
          <cell r="B17">
            <v>483.36599999999999</v>
          </cell>
          <cell r="C17">
            <v>3593.7330000000002</v>
          </cell>
          <cell r="D17">
            <v>954.20299999999997</v>
          </cell>
          <cell r="E17">
            <v>2159.105</v>
          </cell>
          <cell r="F17">
            <v>4728.3010000000004</v>
          </cell>
          <cell r="G17">
            <v>434.10399999999998</v>
          </cell>
          <cell r="H17">
            <v>1231.607</v>
          </cell>
          <cell r="I17">
            <v>3918.0990000000002</v>
          </cell>
          <cell r="J17">
            <v>1298.9280000000001</v>
          </cell>
          <cell r="K17">
            <v>3215.7660000000001</v>
          </cell>
          <cell r="L17">
            <v>395.40499999999997</v>
          </cell>
          <cell r="M17">
            <v>5888.0439999999999</v>
          </cell>
          <cell r="N17">
            <v>23364.23</v>
          </cell>
          <cell r="O17" t="str">
            <v>n.a.</v>
          </cell>
          <cell r="P17">
            <v>18946.673999999999</v>
          </cell>
          <cell r="Q17">
            <v>3447.2559999999999</v>
          </cell>
          <cell r="R17">
            <v>1435.47</v>
          </cell>
          <cell r="S17">
            <v>7806.5800010000003</v>
          </cell>
        </row>
        <row r="18">
          <cell r="A18">
            <v>20022</v>
          </cell>
          <cell r="B18">
            <v>470.52199999999999</v>
          </cell>
          <cell r="C18">
            <v>4648.0259999999998</v>
          </cell>
          <cell r="D18">
            <v>1188.713</v>
          </cell>
          <cell r="E18">
            <v>3047.8180000000002</v>
          </cell>
          <cell r="F18">
            <v>4743.3890000000001</v>
          </cell>
          <cell r="G18">
            <v>431.48599999999999</v>
          </cell>
          <cell r="H18">
            <v>1917.9480000000001</v>
          </cell>
          <cell r="I18">
            <v>3829.8690000000001</v>
          </cell>
          <cell r="J18">
            <v>1383.1410000000001</v>
          </cell>
          <cell r="K18">
            <v>3003.17</v>
          </cell>
          <cell r="L18">
            <v>430.37900000000002</v>
          </cell>
          <cell r="M18">
            <v>6820.759</v>
          </cell>
          <cell r="N18">
            <v>25058.655999999999</v>
          </cell>
          <cell r="O18" t="str">
            <v>n.a.</v>
          </cell>
          <cell r="P18">
            <v>22757.923999999999</v>
          </cell>
          <cell r="Q18">
            <v>3706.1030000000001</v>
          </cell>
          <cell r="R18">
            <v>1494.585</v>
          </cell>
          <cell r="S18">
            <v>7671.2920000000004</v>
          </cell>
        </row>
        <row r="19">
          <cell r="A19">
            <v>20023</v>
          </cell>
          <cell r="B19">
            <v>477.04300000000001</v>
          </cell>
          <cell r="C19">
            <v>5927.1109999999999</v>
          </cell>
          <cell r="D19">
            <v>1207.296</v>
          </cell>
          <cell r="E19">
            <v>2695.7469999999998</v>
          </cell>
          <cell r="F19">
            <v>5071.8239999999996</v>
          </cell>
          <cell r="G19">
            <v>447.065</v>
          </cell>
          <cell r="H19">
            <v>1683.422</v>
          </cell>
          <cell r="I19">
            <v>4188.5929999999998</v>
          </cell>
          <cell r="J19">
            <v>1435.3889999999999</v>
          </cell>
          <cell r="K19">
            <v>2946.2179999999998</v>
          </cell>
          <cell r="L19">
            <v>439.44799999999998</v>
          </cell>
          <cell r="M19">
            <v>6884.59</v>
          </cell>
          <cell r="N19">
            <v>25469.484</v>
          </cell>
          <cell r="O19" t="str">
            <v>n.a.</v>
          </cell>
          <cell r="P19">
            <v>22983.457999999999</v>
          </cell>
          <cell r="Q19">
            <v>3881.0360000000001</v>
          </cell>
          <cell r="R19">
            <v>1574.049</v>
          </cell>
          <cell r="S19">
            <v>7344.433</v>
          </cell>
        </row>
        <row r="20">
          <cell r="A20">
            <v>20024</v>
          </cell>
          <cell r="B20">
            <v>461.20600000000002</v>
          </cell>
          <cell r="C20">
            <v>4184.7759999999998</v>
          </cell>
          <cell r="D20">
            <v>1159.1610000000001</v>
          </cell>
          <cell r="E20">
            <v>2411.0279999999998</v>
          </cell>
          <cell r="F20">
            <v>4964.6509999999998</v>
          </cell>
          <cell r="G20">
            <v>538</v>
          </cell>
          <cell r="H20">
            <v>1325.7329999999999</v>
          </cell>
          <cell r="I20">
            <v>4142.0159999999996</v>
          </cell>
          <cell r="J20">
            <v>1429.2449999999999</v>
          </cell>
          <cell r="K20">
            <v>3096.05</v>
          </cell>
          <cell r="L20">
            <v>439.54399999999998</v>
          </cell>
          <cell r="M20">
            <v>6630.8829999999998</v>
          </cell>
          <cell r="N20">
            <v>26084.778999999999</v>
          </cell>
          <cell r="O20" t="str">
            <v>n.a.</v>
          </cell>
          <cell r="P20">
            <v>21315.223999999998</v>
          </cell>
          <cell r="Q20">
            <v>3959.067</v>
          </cell>
          <cell r="R20">
            <v>1641.9090000000001</v>
          </cell>
          <cell r="S20">
            <v>8082.4560000000001</v>
          </cell>
        </row>
        <row r="21">
          <cell r="A21">
            <v>20031</v>
          </cell>
          <cell r="B21">
            <v>396.28899999999999</v>
          </cell>
          <cell r="C21">
            <v>4602.3919999999998</v>
          </cell>
          <cell r="D21">
            <v>993.46400000000006</v>
          </cell>
          <cell r="E21">
            <v>2109.7959999999998</v>
          </cell>
          <cell r="F21">
            <v>4544.6440000000002</v>
          </cell>
          <cell r="G21">
            <v>464.83</v>
          </cell>
          <cell r="H21">
            <v>1239.354</v>
          </cell>
          <cell r="I21">
            <v>3923.7489999999998</v>
          </cell>
          <cell r="J21">
            <v>1411.9190000000001</v>
          </cell>
          <cell r="K21">
            <v>3292.337</v>
          </cell>
          <cell r="L21">
            <v>426.255</v>
          </cell>
          <cell r="M21">
            <v>6366.9939999999997</v>
          </cell>
          <cell r="N21">
            <v>24950.886999999999</v>
          </cell>
          <cell r="O21" t="str">
            <v>n.a.</v>
          </cell>
          <cell r="P21">
            <v>19865.735000000001</v>
          </cell>
          <cell r="Q21">
            <v>3680.1030000000001</v>
          </cell>
          <cell r="R21">
            <v>1764.4570000000001</v>
          </cell>
          <cell r="S21">
            <v>8021.5690000000004</v>
          </cell>
        </row>
        <row r="22">
          <cell r="A22">
            <v>20032</v>
          </cell>
          <cell r="B22">
            <v>372.96699999999998</v>
          </cell>
          <cell r="C22">
            <v>4723.8860000000004</v>
          </cell>
          <cell r="D22">
            <v>796.19899999999996</v>
          </cell>
          <cell r="E22">
            <v>2767.3</v>
          </cell>
          <cell r="F22">
            <v>5175.0349999999999</v>
          </cell>
          <cell r="G22">
            <v>455.57499999999999</v>
          </cell>
          <cell r="H22">
            <v>1725.4110000000001</v>
          </cell>
          <cell r="I22">
            <v>3793.1610000000001</v>
          </cell>
          <cell r="J22">
            <v>1366.37</v>
          </cell>
          <cell r="K22">
            <v>3032.6709999999998</v>
          </cell>
          <cell r="L22">
            <v>409.392</v>
          </cell>
          <cell r="M22">
            <v>7662.4390000000003</v>
          </cell>
          <cell r="N22">
            <v>26888.236000000001</v>
          </cell>
          <cell r="O22" t="str">
            <v>n.a.</v>
          </cell>
          <cell r="P22">
            <v>23960.705999999998</v>
          </cell>
          <cell r="Q22">
            <v>3364.8629999999998</v>
          </cell>
          <cell r="R22">
            <v>1840.345</v>
          </cell>
          <cell r="S22">
            <v>8143.3959999999997</v>
          </cell>
        </row>
        <row r="23">
          <cell r="A23">
            <v>20033</v>
          </cell>
          <cell r="B23">
            <v>407.15499999999997</v>
          </cell>
          <cell r="C23">
            <v>5982.2160000000003</v>
          </cell>
          <cell r="D23">
            <v>1180.04</v>
          </cell>
          <cell r="E23">
            <v>2986.4929999999999</v>
          </cell>
          <cell r="F23">
            <v>5422.826</v>
          </cell>
          <cell r="G23">
            <v>521.16800000000001</v>
          </cell>
          <cell r="H23">
            <v>1991.92</v>
          </cell>
          <cell r="I23">
            <v>4237.9589999999998</v>
          </cell>
          <cell r="J23">
            <v>1692.06</v>
          </cell>
          <cell r="K23">
            <v>3032.9520000000002</v>
          </cell>
          <cell r="L23">
            <v>367.15899999999999</v>
          </cell>
          <cell r="M23">
            <v>8089.6859999999997</v>
          </cell>
          <cell r="N23">
            <v>29827.138999999999</v>
          </cell>
          <cell r="O23" t="str">
            <v>n.a.</v>
          </cell>
          <cell r="P23">
            <v>25729.623</v>
          </cell>
          <cell r="Q23">
            <v>4202.1040000000003</v>
          </cell>
          <cell r="R23">
            <v>2103.2280000000001</v>
          </cell>
          <cell r="S23">
            <v>8637.4179999999997</v>
          </cell>
        </row>
        <row r="24">
          <cell r="A24">
            <v>20034</v>
          </cell>
          <cell r="B24">
            <v>407.04500000000002</v>
          </cell>
          <cell r="C24">
            <v>4662.8519999999999</v>
          </cell>
          <cell r="D24">
            <v>1285.989</v>
          </cell>
          <cell r="E24">
            <v>2451.2179999999998</v>
          </cell>
          <cell r="F24">
            <v>5510.1589999999997</v>
          </cell>
          <cell r="G24">
            <v>585.02599999999995</v>
          </cell>
          <cell r="H24">
            <v>1707.569</v>
          </cell>
          <cell r="I24">
            <v>4521.63</v>
          </cell>
          <cell r="J24">
            <v>1613.761</v>
          </cell>
          <cell r="K24">
            <v>3168.3040000000001</v>
          </cell>
          <cell r="L24">
            <v>332.15699999999998</v>
          </cell>
          <cell r="M24">
            <v>7536.3379999999997</v>
          </cell>
          <cell r="N24">
            <v>28806.342000000001</v>
          </cell>
          <cell r="O24" t="str">
            <v>n.a.</v>
          </cell>
          <cell r="P24">
            <v>23483.241999999998</v>
          </cell>
          <cell r="Q24">
            <v>4348.1329999999998</v>
          </cell>
          <cell r="R24">
            <v>2374.7530000000002</v>
          </cell>
          <cell r="S24">
            <v>8612.2980000000007</v>
          </cell>
        </row>
        <row r="25">
          <cell r="A25">
            <v>20041</v>
          </cell>
          <cell r="B25">
            <v>392.04399999999998</v>
          </cell>
          <cell r="C25">
            <v>4263.107</v>
          </cell>
          <cell r="D25">
            <v>1311.403</v>
          </cell>
          <cell r="E25">
            <v>2332.2809999999999</v>
          </cell>
          <cell r="F25">
            <v>5060.6189999999997</v>
          </cell>
          <cell r="G25">
            <v>629.45399999999995</v>
          </cell>
          <cell r="H25">
            <v>1538.162</v>
          </cell>
          <cell r="I25">
            <v>4683.3490000000002</v>
          </cell>
          <cell r="J25">
            <v>1616.75</v>
          </cell>
          <cell r="K25">
            <v>3610.605</v>
          </cell>
          <cell r="L25">
            <v>290.94</v>
          </cell>
          <cell r="M25">
            <v>7348.6629999999996</v>
          </cell>
          <cell r="N25">
            <v>30894.995999999999</v>
          </cell>
          <cell r="O25" t="str">
            <v>n.a.</v>
          </cell>
          <cell r="P25">
            <v>22741.424999999999</v>
          </cell>
          <cell r="Q25">
            <v>4444.9570000000003</v>
          </cell>
          <cell r="R25">
            <v>2564.4830000000002</v>
          </cell>
          <cell r="S25">
            <v>9910.8850000000002</v>
          </cell>
        </row>
        <row r="26">
          <cell r="A26">
            <v>20042</v>
          </cell>
          <cell r="B26">
            <v>579.25099999999998</v>
          </cell>
          <cell r="C26">
            <v>5407.2120000000004</v>
          </cell>
          <cell r="D26">
            <v>1563.6859999999999</v>
          </cell>
          <cell r="E26">
            <v>3205.203</v>
          </cell>
          <cell r="F26">
            <v>5822.54</v>
          </cell>
          <cell r="G26">
            <v>623.04899999999998</v>
          </cell>
          <cell r="H26">
            <v>2692.3330000000001</v>
          </cell>
          <cell r="I26">
            <v>4689.4889999999996</v>
          </cell>
          <cell r="J26">
            <v>1694.471</v>
          </cell>
          <cell r="K26">
            <v>3410.27</v>
          </cell>
          <cell r="L26">
            <v>317.13299999999998</v>
          </cell>
          <cell r="M26">
            <v>8381.6910000000007</v>
          </cell>
          <cell r="N26">
            <v>34031.175000000003</v>
          </cell>
          <cell r="O26" t="str">
            <v>n.a.</v>
          </cell>
          <cell r="P26">
            <v>28405.955999999998</v>
          </cell>
          <cell r="Q26">
            <v>4649.2939999999999</v>
          </cell>
          <cell r="R26">
            <v>2648.4090000000001</v>
          </cell>
          <cell r="S26">
            <v>10786.477999999999</v>
          </cell>
        </row>
        <row r="27">
          <cell r="A27">
            <v>20043</v>
          </cell>
          <cell r="B27">
            <v>389.27199999999999</v>
          </cell>
          <cell r="C27">
            <v>6536.326</v>
          </cell>
          <cell r="D27">
            <v>1678.65</v>
          </cell>
          <cell r="E27">
            <v>3215.2040000000002</v>
          </cell>
          <cell r="F27">
            <v>6065.6760000000004</v>
          </cell>
          <cell r="G27">
            <v>681.28800000000001</v>
          </cell>
          <cell r="H27">
            <v>2577.8809999999999</v>
          </cell>
          <cell r="I27">
            <v>4619.7839999999997</v>
          </cell>
          <cell r="J27">
            <v>1642.8040000000001</v>
          </cell>
          <cell r="K27">
            <v>3326.2919999999999</v>
          </cell>
          <cell r="L27">
            <v>285.24099999999999</v>
          </cell>
          <cell r="M27">
            <v>8391.8469999999998</v>
          </cell>
          <cell r="N27">
            <v>35593.675999999999</v>
          </cell>
          <cell r="O27" t="str">
            <v>n.a.</v>
          </cell>
          <cell r="P27">
            <v>29176.800999999999</v>
          </cell>
          <cell r="Q27">
            <v>4878.7520000000004</v>
          </cell>
          <cell r="R27">
            <v>2638.692</v>
          </cell>
          <cell r="S27">
            <v>10176.036</v>
          </cell>
        </row>
        <row r="28">
          <cell r="A28">
            <v>20044</v>
          </cell>
          <cell r="B28">
            <v>427.61399999999998</v>
          </cell>
          <cell r="C28">
            <v>5006.7330000000002</v>
          </cell>
          <cell r="D28">
            <v>1663.287</v>
          </cell>
          <cell r="E28">
            <v>2937.1469999999999</v>
          </cell>
          <cell r="F28">
            <v>5818.8940000000002</v>
          </cell>
          <cell r="G28">
            <v>752.75099999999998</v>
          </cell>
          <cell r="H28">
            <v>1839.1320000000001</v>
          </cell>
          <cell r="I28">
            <v>4834.1899999999996</v>
          </cell>
          <cell r="J28">
            <v>1670.452</v>
          </cell>
          <cell r="K28">
            <v>3554.9209999999998</v>
          </cell>
          <cell r="L28">
            <v>313.714</v>
          </cell>
          <cell r="M28">
            <v>8411.3109999999997</v>
          </cell>
          <cell r="N28">
            <v>34459.313000000002</v>
          </cell>
          <cell r="O28" t="str">
            <v>n.a.</v>
          </cell>
          <cell r="P28">
            <v>26785.972000000002</v>
          </cell>
          <cell r="Q28">
            <v>4891.9269999999997</v>
          </cell>
          <cell r="R28">
            <v>2662.2869999999998</v>
          </cell>
          <cell r="S28">
            <v>10765.415999999999</v>
          </cell>
        </row>
        <row r="29">
          <cell r="A29">
            <v>20051</v>
          </cell>
          <cell r="B29">
            <v>438.11399999999998</v>
          </cell>
          <cell r="C29">
            <v>4760.875</v>
          </cell>
          <cell r="D29">
            <v>1546.002</v>
          </cell>
          <cell r="E29">
            <v>2521.212</v>
          </cell>
          <cell r="F29">
            <v>5235.9830000000002</v>
          </cell>
          <cell r="G29">
            <v>1014.453</v>
          </cell>
          <cell r="H29">
            <v>1788.5730000000001</v>
          </cell>
          <cell r="I29">
            <v>5021.3270000000002</v>
          </cell>
          <cell r="J29">
            <v>1783.2940000000001</v>
          </cell>
          <cell r="K29">
            <v>3914.9740000000002</v>
          </cell>
          <cell r="L29">
            <v>309.71600000000001</v>
          </cell>
          <cell r="M29">
            <v>7911.3649999999998</v>
          </cell>
          <cell r="N29">
            <v>33692.199999999997</v>
          </cell>
          <cell r="O29" t="str">
            <v>n.a.</v>
          </cell>
          <cell r="P29">
            <v>24733.420999999998</v>
          </cell>
          <cell r="Q29">
            <v>5186.1710000000003</v>
          </cell>
          <cell r="R29">
            <v>2878.2049999999999</v>
          </cell>
          <cell r="S29">
            <v>10436.105</v>
          </cell>
        </row>
        <row r="30">
          <cell r="A30">
            <v>20052</v>
          </cell>
          <cell r="B30">
            <v>427.988</v>
          </cell>
          <cell r="C30">
            <v>5668.9009999999998</v>
          </cell>
          <cell r="D30">
            <v>1747.19</v>
          </cell>
          <cell r="E30">
            <v>3598.5819999999999</v>
          </cell>
          <cell r="F30">
            <v>5759.9290000000001</v>
          </cell>
          <cell r="G30">
            <v>1127.106</v>
          </cell>
          <cell r="H30">
            <v>2766.6550000000002</v>
          </cell>
          <cell r="I30">
            <v>5020.5119999999997</v>
          </cell>
          <cell r="J30">
            <v>1745.21</v>
          </cell>
          <cell r="K30">
            <v>3641.0320000000002</v>
          </cell>
          <cell r="L30">
            <v>317.43799999999999</v>
          </cell>
          <cell r="M30">
            <v>8860.2939999999999</v>
          </cell>
          <cell r="N30">
            <v>36814.567000000003</v>
          </cell>
          <cell r="O30" t="str">
            <v>n.a.</v>
          </cell>
          <cell r="P30">
            <v>30307.875</v>
          </cell>
          <cell r="Q30">
            <v>5341.598</v>
          </cell>
          <cell r="R30">
            <v>3088.93</v>
          </cell>
          <cell r="S30">
            <v>9883.741</v>
          </cell>
        </row>
        <row r="31">
          <cell r="A31">
            <v>20053</v>
          </cell>
          <cell r="B31">
            <v>443.93200000000002</v>
          </cell>
          <cell r="C31">
            <v>6857.7449999999999</v>
          </cell>
          <cell r="D31">
            <v>1793.2470000000001</v>
          </cell>
          <cell r="E31">
            <v>3683.0639999999999</v>
          </cell>
          <cell r="F31">
            <v>6617.9470000000001</v>
          </cell>
          <cell r="G31">
            <v>1215.7249999999999</v>
          </cell>
          <cell r="H31">
            <v>2878.7220000000002</v>
          </cell>
          <cell r="I31">
            <v>5298.4369999999999</v>
          </cell>
          <cell r="J31">
            <v>1680.692</v>
          </cell>
          <cell r="K31">
            <v>3512.2620000000002</v>
          </cell>
          <cell r="L31">
            <v>284.803</v>
          </cell>
          <cell r="M31">
            <v>8579.4969999999994</v>
          </cell>
          <cell r="N31">
            <v>37618.069000000003</v>
          </cell>
          <cell r="O31" t="str">
            <v>n.a.</v>
          </cell>
          <cell r="P31">
            <v>31567.902999999998</v>
          </cell>
          <cell r="Q31">
            <v>5324.2669999999998</v>
          </cell>
          <cell r="R31">
            <v>3073.2310000000002</v>
          </cell>
          <cell r="S31">
            <v>9873.42</v>
          </cell>
        </row>
        <row r="32">
          <cell r="A32">
            <v>20054</v>
          </cell>
          <cell r="B32">
            <v>506.47899999999998</v>
          </cell>
          <cell r="C32">
            <v>5294.1090000000004</v>
          </cell>
          <cell r="D32">
            <v>1770.5820000000001</v>
          </cell>
          <cell r="E32">
            <v>3154.57</v>
          </cell>
          <cell r="F32">
            <v>6204.326</v>
          </cell>
          <cell r="G32">
            <v>1394.7439999999999</v>
          </cell>
          <cell r="H32">
            <v>1991.8879999999999</v>
          </cell>
          <cell r="I32">
            <v>5236.6710000000003</v>
          </cell>
          <cell r="J32">
            <v>1701.8979999999999</v>
          </cell>
          <cell r="K32">
            <v>3352.7829999999999</v>
          </cell>
          <cell r="L32">
            <v>345.666</v>
          </cell>
          <cell r="M32">
            <v>8330.375</v>
          </cell>
          <cell r="N32">
            <v>37265.847999999998</v>
          </cell>
          <cell r="O32" t="str">
            <v>n.a.</v>
          </cell>
          <cell r="P32">
            <v>28132.687000000002</v>
          </cell>
          <cell r="Q32">
            <v>5727.5110000000004</v>
          </cell>
          <cell r="R32">
            <v>3078.3820000000001</v>
          </cell>
          <cell r="S32">
            <v>10072.781999999999</v>
          </cell>
        </row>
        <row r="33">
          <cell r="A33">
            <v>20061</v>
          </cell>
          <cell r="B33">
            <v>692.17773490000002</v>
          </cell>
          <cell r="C33">
            <v>5151.3556529999996</v>
          </cell>
          <cell r="D33">
            <v>2248.2424409999999</v>
          </cell>
          <cell r="E33">
            <v>3105.5751070000001</v>
          </cell>
          <cell r="F33">
            <v>6118.9242729999996</v>
          </cell>
          <cell r="G33">
            <v>1693.8342749999999</v>
          </cell>
          <cell r="H33">
            <v>1877.1192960000001</v>
          </cell>
          <cell r="I33">
            <v>5678.9110549999996</v>
          </cell>
          <cell r="J33">
            <v>1962.0449550000001</v>
          </cell>
          <cell r="K33">
            <v>3804.3531280000002</v>
          </cell>
          <cell r="L33">
            <v>334.60097999999999</v>
          </cell>
          <cell r="M33">
            <v>8370.9391020000003</v>
          </cell>
          <cell r="N33">
            <v>37471.23504</v>
          </cell>
          <cell r="O33" t="str">
            <v>n.a.</v>
          </cell>
          <cell r="P33">
            <v>28070.248950000001</v>
          </cell>
          <cell r="Q33">
            <v>6114.872687</v>
          </cell>
          <cell r="R33">
            <v>3000.3856470000001</v>
          </cell>
          <cell r="S33">
            <v>11154.12218</v>
          </cell>
        </row>
        <row r="34">
          <cell r="A34">
            <v>20062</v>
          </cell>
          <cell r="B34">
            <v>686.53317649999997</v>
          </cell>
          <cell r="C34">
            <v>6007.0252829999999</v>
          </cell>
          <cell r="D34">
            <v>2697.060023</v>
          </cell>
          <cell r="E34">
            <v>3969.829659</v>
          </cell>
          <cell r="F34">
            <v>6822.04738</v>
          </cell>
          <cell r="G34">
            <v>1651.5765369999999</v>
          </cell>
          <cell r="H34">
            <v>2906.7395879999999</v>
          </cell>
          <cell r="I34">
            <v>5820.7239820000004</v>
          </cell>
          <cell r="J34">
            <v>2094.0967620000001</v>
          </cell>
          <cell r="K34">
            <v>3797.7001909999999</v>
          </cell>
          <cell r="L34">
            <v>375.96501999999998</v>
          </cell>
          <cell r="M34">
            <v>10130.31712</v>
          </cell>
          <cell r="N34">
            <v>40259.19599</v>
          </cell>
          <cell r="O34" t="str">
            <v>n.a.</v>
          </cell>
          <cell r="P34">
            <v>34513.715900000003</v>
          </cell>
          <cell r="Q34">
            <v>6250.8944510000001</v>
          </cell>
          <cell r="R34">
            <v>3177.4045169999999</v>
          </cell>
          <cell r="S34">
            <v>11552.0941</v>
          </cell>
        </row>
        <row r="35">
          <cell r="A35">
            <v>20063</v>
          </cell>
          <cell r="B35">
            <v>681.83870439999998</v>
          </cell>
          <cell r="C35">
            <v>7112.5049200000003</v>
          </cell>
          <cell r="D35">
            <v>2724.6150229999998</v>
          </cell>
          <cell r="E35">
            <v>3842.9044260000001</v>
          </cell>
          <cell r="F35">
            <v>7160.5594389999997</v>
          </cell>
          <cell r="G35">
            <v>1676.4982230000001</v>
          </cell>
          <cell r="H35">
            <v>3135.7337470000002</v>
          </cell>
          <cell r="I35">
            <v>6016.4321460000001</v>
          </cell>
          <cell r="J35">
            <v>2136.5008710000002</v>
          </cell>
          <cell r="K35">
            <v>3460.4915460000002</v>
          </cell>
          <cell r="L35">
            <v>367.96202</v>
          </cell>
          <cell r="M35">
            <v>10162.47796</v>
          </cell>
          <cell r="N35">
            <v>40002.750630000002</v>
          </cell>
          <cell r="O35" t="str">
            <v>n.a.</v>
          </cell>
          <cell r="P35">
            <v>35405.040090000002</v>
          </cell>
          <cell r="Q35">
            <v>6124.3275279999998</v>
          </cell>
          <cell r="R35">
            <v>3018.6600309999999</v>
          </cell>
          <cell r="S35">
            <v>11106.94787</v>
          </cell>
        </row>
        <row r="36">
          <cell r="A36">
            <v>20064</v>
          </cell>
          <cell r="B36">
            <v>951.49240029999999</v>
          </cell>
          <cell r="C36">
            <v>5649.661693</v>
          </cell>
          <cell r="D36">
            <v>2470.0664149999998</v>
          </cell>
          <cell r="E36">
            <v>4338.336018</v>
          </cell>
          <cell r="F36">
            <v>6809.3001560000002</v>
          </cell>
          <cell r="G36">
            <v>2032.090954</v>
          </cell>
          <cell r="H36">
            <v>2147.8663350000002</v>
          </cell>
          <cell r="I36">
            <v>6379.9590159999998</v>
          </cell>
          <cell r="J36">
            <v>2063.9984989999998</v>
          </cell>
          <cell r="K36">
            <v>3807.6668060000002</v>
          </cell>
          <cell r="L36">
            <v>394.79201999999998</v>
          </cell>
          <cell r="M36">
            <v>9950.2704460000004</v>
          </cell>
          <cell r="N36">
            <v>39959.63551</v>
          </cell>
          <cell r="O36" t="str">
            <v>n.a.</v>
          </cell>
          <cell r="P36">
            <v>32912.85209</v>
          </cell>
          <cell r="Q36">
            <v>6216.3378739999998</v>
          </cell>
          <cell r="R36">
            <v>3040.8877670000002</v>
          </cell>
          <cell r="S36">
            <v>12725.14219</v>
          </cell>
        </row>
        <row r="37">
          <cell r="A37">
            <v>20071</v>
          </cell>
          <cell r="B37">
            <v>736.69053429999997</v>
          </cell>
          <cell r="C37">
            <v>5215.9514349999999</v>
          </cell>
          <cell r="D37">
            <v>2502.8263959999999</v>
          </cell>
          <cell r="E37">
            <v>3616.3137969999998</v>
          </cell>
          <cell r="F37">
            <v>6932.1691499999997</v>
          </cell>
          <cell r="G37">
            <v>2219.1478080000002</v>
          </cell>
          <cell r="H37">
            <v>1737.3202309999999</v>
          </cell>
          <cell r="I37">
            <v>5882.6213550000002</v>
          </cell>
          <cell r="J37">
            <v>2072.7406390000001</v>
          </cell>
          <cell r="K37">
            <v>4045.8352450000002</v>
          </cell>
          <cell r="L37">
            <v>461.94296000000003</v>
          </cell>
          <cell r="M37">
            <v>9290.9200650000002</v>
          </cell>
          <cell r="N37">
            <v>40496.753640000003</v>
          </cell>
          <cell r="O37" t="str">
            <v>n.a.</v>
          </cell>
          <cell r="P37">
            <v>32155.225869999998</v>
          </cell>
          <cell r="Q37">
            <v>6140.7201249999998</v>
          </cell>
          <cell r="R37">
            <v>3133.7567089999998</v>
          </cell>
          <cell r="S37">
            <v>12350.704110000001</v>
          </cell>
        </row>
        <row r="38">
          <cell r="A38">
            <v>20072</v>
          </cell>
          <cell r="B38">
            <v>854.98998010000003</v>
          </cell>
          <cell r="C38">
            <v>6377.0817370000004</v>
          </cell>
          <cell r="D38">
            <v>3036.5662499999999</v>
          </cell>
          <cell r="E38">
            <v>4381.2535630000002</v>
          </cell>
          <cell r="F38">
            <v>7535.7290759999996</v>
          </cell>
          <cell r="G38">
            <v>2314.2524450000001</v>
          </cell>
          <cell r="H38">
            <v>3117.2569549999998</v>
          </cell>
          <cell r="I38">
            <v>6207.1836839999996</v>
          </cell>
          <cell r="J38">
            <v>2240.81765</v>
          </cell>
          <cell r="K38">
            <v>3773.2356930000001</v>
          </cell>
          <cell r="L38">
            <v>570.59298000000001</v>
          </cell>
          <cell r="M38">
            <v>11149.93233</v>
          </cell>
          <cell r="N38">
            <v>43351.877370000002</v>
          </cell>
          <cell r="O38" t="str">
            <v>n.a.</v>
          </cell>
          <cell r="P38">
            <v>38328.508020000001</v>
          </cell>
          <cell r="Q38">
            <v>6592.5170850000004</v>
          </cell>
          <cell r="R38">
            <v>3325.7765760000002</v>
          </cell>
          <cell r="S38">
            <v>12142.172979999999</v>
          </cell>
        </row>
        <row r="39">
          <cell r="A39">
            <v>20073</v>
          </cell>
          <cell r="B39">
            <v>939.69291940000005</v>
          </cell>
          <cell r="C39">
            <v>7914.3667740000001</v>
          </cell>
          <cell r="D39">
            <v>3151.3690999999999</v>
          </cell>
          <cell r="E39">
            <v>4378.9057229999999</v>
          </cell>
          <cell r="F39">
            <v>7881.0103840000002</v>
          </cell>
          <cell r="G39">
            <v>2472.064441</v>
          </cell>
          <cell r="H39">
            <v>3266.1828350000001</v>
          </cell>
          <cell r="I39">
            <v>6140.0499449999998</v>
          </cell>
          <cell r="J39">
            <v>2368.4880859999998</v>
          </cell>
          <cell r="K39">
            <v>3610.6371170000002</v>
          </cell>
          <cell r="L39">
            <v>595.95650000000001</v>
          </cell>
          <cell r="M39">
            <v>10851.96045</v>
          </cell>
          <cell r="N39">
            <v>44975.630720000001</v>
          </cell>
          <cell r="O39" t="str">
            <v>n.a.</v>
          </cell>
          <cell r="P39">
            <v>39064.009039999997</v>
          </cell>
          <cell r="Q39">
            <v>6796.8262889999996</v>
          </cell>
          <cell r="R39">
            <v>3440.4976889999998</v>
          </cell>
          <cell r="S39">
            <v>12301.366330000001</v>
          </cell>
        </row>
        <row r="40">
          <cell r="A40">
            <v>20074</v>
          </cell>
          <cell r="B40">
            <v>968.07255339999995</v>
          </cell>
          <cell r="C40">
            <v>6186.7780650000004</v>
          </cell>
          <cell r="D40">
            <v>3108.8172989999998</v>
          </cell>
          <cell r="E40">
            <v>4019.3992440000002</v>
          </cell>
          <cell r="F40">
            <v>7532.4702539999998</v>
          </cell>
          <cell r="G40">
            <v>2944.3322520000002</v>
          </cell>
          <cell r="H40">
            <v>2089.951047</v>
          </cell>
          <cell r="I40">
            <v>6139.6615300000003</v>
          </cell>
          <cell r="J40">
            <v>2238.031763</v>
          </cell>
          <cell r="K40">
            <v>3904.5926509999999</v>
          </cell>
          <cell r="L40">
            <v>410.892</v>
          </cell>
          <cell r="M40">
            <v>10577.161469999999</v>
          </cell>
          <cell r="N40">
            <v>43786.581400000003</v>
          </cell>
          <cell r="O40" t="str">
            <v>n.a.</v>
          </cell>
          <cell r="P40">
            <v>34981.297409999999</v>
          </cell>
          <cell r="Q40">
            <v>7119.4496049999998</v>
          </cell>
          <cell r="R40">
            <v>3242.1220739999999</v>
          </cell>
          <cell r="S40">
            <v>13456.68655</v>
          </cell>
        </row>
        <row r="41">
          <cell r="A41">
            <v>20081</v>
          </cell>
          <cell r="B41">
            <v>991.59973579999996</v>
          </cell>
          <cell r="C41">
            <v>5723.882286</v>
          </cell>
          <cell r="D41">
            <v>2467.4128719999999</v>
          </cell>
          <cell r="E41">
            <v>3305.6352069999998</v>
          </cell>
          <cell r="F41">
            <v>7546.6187559999998</v>
          </cell>
          <cell r="G41">
            <v>2993.2190270000001</v>
          </cell>
          <cell r="H41">
            <v>1851.6700330000001</v>
          </cell>
          <cell r="I41">
            <v>6392.4152789999998</v>
          </cell>
          <cell r="J41">
            <v>1910.3133210000001</v>
          </cell>
          <cell r="K41">
            <v>4419.1729089999999</v>
          </cell>
          <cell r="L41">
            <v>389.05903000000001</v>
          </cell>
          <cell r="M41">
            <v>10281.9614</v>
          </cell>
          <cell r="N41">
            <v>46245.983890000003</v>
          </cell>
          <cell r="O41" t="str">
            <v>n.a.</v>
          </cell>
          <cell r="P41">
            <v>33930.325080000002</v>
          </cell>
          <cell r="Q41">
            <v>6404.5183450000004</v>
          </cell>
          <cell r="R41">
            <v>3430.2994469999999</v>
          </cell>
          <cell r="S41">
            <v>15108.083420000001</v>
          </cell>
        </row>
        <row r="42">
          <cell r="A42">
            <v>20082</v>
          </cell>
          <cell r="B42">
            <v>1177.866178</v>
          </cell>
          <cell r="C42">
            <v>6938.650345</v>
          </cell>
          <cell r="D42">
            <v>2804.2115319999998</v>
          </cell>
          <cell r="E42">
            <v>4345.3878999999997</v>
          </cell>
          <cell r="F42">
            <v>8464.5873449999999</v>
          </cell>
          <cell r="G42">
            <v>3061.4088729999999</v>
          </cell>
          <cell r="H42">
            <v>2988.2837330000002</v>
          </cell>
          <cell r="I42">
            <v>6199.2623579999999</v>
          </cell>
          <cell r="J42">
            <v>1900.5059200000001</v>
          </cell>
          <cell r="K42">
            <v>3976.6285640000001</v>
          </cell>
          <cell r="L42">
            <v>398.35301199999998</v>
          </cell>
          <cell r="M42">
            <v>12295.779189999999</v>
          </cell>
          <cell r="N42">
            <v>50277.029560000003</v>
          </cell>
          <cell r="O42" t="str">
            <v>n.a.</v>
          </cell>
          <cell r="P42">
            <v>41721.591090000002</v>
          </cell>
          <cell r="Q42">
            <v>6351.641337</v>
          </cell>
          <cell r="R42">
            <v>3495.2077290000002</v>
          </cell>
          <cell r="S42">
            <v>15656.64388</v>
          </cell>
        </row>
        <row r="43">
          <cell r="A43">
            <v>20083</v>
          </cell>
          <cell r="B43">
            <v>1219.7340819999999</v>
          </cell>
          <cell r="C43">
            <v>7821.6212770000002</v>
          </cell>
          <cell r="D43">
            <v>2824.2503510000001</v>
          </cell>
          <cell r="E43">
            <v>4154.4616059999998</v>
          </cell>
          <cell r="F43">
            <v>9117.9537290000007</v>
          </cell>
          <cell r="G43">
            <v>3296.3464520000002</v>
          </cell>
          <cell r="H43">
            <v>3020.5804480000002</v>
          </cell>
          <cell r="I43">
            <v>6131.5699839999997</v>
          </cell>
          <cell r="J43">
            <v>2229.5310469999999</v>
          </cell>
          <cell r="K43">
            <v>3720.8911330000001</v>
          </cell>
          <cell r="L43">
            <v>372.959001</v>
          </cell>
          <cell r="M43">
            <v>12240.62111</v>
          </cell>
          <cell r="N43">
            <v>52510.756309999997</v>
          </cell>
          <cell r="O43" t="str">
            <v>n.a.</v>
          </cell>
          <cell r="P43">
            <v>43212.677900000002</v>
          </cell>
          <cell r="Q43">
            <v>6647.9790860000003</v>
          </cell>
          <cell r="R43">
            <v>3479.7377320000001</v>
          </cell>
          <cell r="S43">
            <v>15294.669519999999</v>
          </cell>
        </row>
        <row r="44">
          <cell r="A44">
            <v>20084</v>
          </cell>
          <cell r="B44">
            <v>1124.303251</v>
          </cell>
          <cell r="C44">
            <v>5488.7797049999999</v>
          </cell>
          <cell r="D44">
            <v>2827.8903610000002</v>
          </cell>
          <cell r="E44">
            <v>3342.760526</v>
          </cell>
          <cell r="F44">
            <v>8242.4699899999996</v>
          </cell>
          <cell r="G44">
            <v>3303.1196620000001</v>
          </cell>
          <cell r="H44">
            <v>2052.1986139999999</v>
          </cell>
          <cell r="I44">
            <v>5885.319262</v>
          </cell>
          <cell r="J44">
            <v>2039.148541</v>
          </cell>
          <cell r="K44">
            <v>3787.625055</v>
          </cell>
          <cell r="L44">
            <v>646.59697200000005</v>
          </cell>
          <cell r="M44">
            <v>10440.61074</v>
          </cell>
          <cell r="N44">
            <v>51862.992579999998</v>
          </cell>
          <cell r="O44" t="str">
            <v>n.a.</v>
          </cell>
          <cell r="P44">
            <v>36816.777199999997</v>
          </cell>
          <cell r="Q44">
            <v>6156.0242040000003</v>
          </cell>
          <cell r="R44">
            <v>4293.0149309999997</v>
          </cell>
          <cell r="S44">
            <v>17249.624820000001</v>
          </cell>
        </row>
        <row r="45">
          <cell r="A45">
            <v>20091</v>
          </cell>
          <cell r="B45">
            <v>1049.5151049999999</v>
          </cell>
          <cell r="C45">
            <v>4937.3685820000001</v>
          </cell>
          <cell r="D45">
            <v>2315.814965</v>
          </cell>
          <cell r="E45">
            <v>3314.5465170000002</v>
          </cell>
          <cell r="F45">
            <v>6563.8203530000001</v>
          </cell>
          <cell r="G45">
            <v>2944.0270399999999</v>
          </cell>
          <cell r="H45">
            <v>1488.3595720000001</v>
          </cell>
          <cell r="I45">
            <v>5295.0241420000002</v>
          </cell>
          <cell r="J45">
            <v>1835.0200930000001</v>
          </cell>
          <cell r="K45">
            <v>4073.1543059999999</v>
          </cell>
          <cell r="L45">
            <v>625.02899000000002</v>
          </cell>
          <cell r="M45">
            <v>8596.8768779999991</v>
          </cell>
          <cell r="N45">
            <v>48172.263429999999</v>
          </cell>
          <cell r="O45" t="str">
            <v>n.a.</v>
          </cell>
          <cell r="P45">
            <v>31281.850869999998</v>
          </cell>
          <cell r="Q45">
            <v>5410.4850109999998</v>
          </cell>
          <cell r="R45">
            <v>3759.0129459999998</v>
          </cell>
          <cell r="S45">
            <v>17473.711299999999</v>
          </cell>
        </row>
        <row r="46">
          <cell r="A46">
            <v>20092</v>
          </cell>
          <cell r="B46">
            <v>1189.968854</v>
          </cell>
          <cell r="C46">
            <v>5956.8267939999996</v>
          </cell>
          <cell r="D46">
            <v>2402.5368100000001</v>
          </cell>
          <cell r="E46">
            <v>4116.4931180000003</v>
          </cell>
          <cell r="F46">
            <v>7495.9279200000001</v>
          </cell>
          <cell r="G46">
            <v>3027.0454060000002</v>
          </cell>
          <cell r="H46">
            <v>2474.491931</v>
          </cell>
          <cell r="I46">
            <v>5125.6982799999996</v>
          </cell>
          <cell r="J46">
            <v>1991.527963</v>
          </cell>
          <cell r="K46">
            <v>3188.6477340000001</v>
          </cell>
          <cell r="L46">
            <v>692.86403499999994</v>
          </cell>
          <cell r="M46">
            <v>9987.5260760000001</v>
          </cell>
          <cell r="N46">
            <v>49610.36909</v>
          </cell>
          <cell r="O46" t="str">
            <v>n.a.</v>
          </cell>
          <cell r="P46">
            <v>35834.962290000003</v>
          </cell>
          <cell r="Q46">
            <v>5558.7650240000003</v>
          </cell>
          <cell r="R46">
            <v>3878.1965489999998</v>
          </cell>
          <cell r="S46">
            <v>17741.3786</v>
          </cell>
        </row>
        <row r="47">
          <cell r="A47">
            <v>20093</v>
          </cell>
          <cell r="B47">
            <v>1180.4118639999999</v>
          </cell>
          <cell r="C47">
            <v>7004.3763829999998</v>
          </cell>
          <cell r="D47">
            <v>2535.1712499999999</v>
          </cell>
          <cell r="E47">
            <v>4223.2394370000002</v>
          </cell>
          <cell r="F47">
            <v>7389.0555560000003</v>
          </cell>
          <cell r="G47">
            <v>3019.7361249999999</v>
          </cell>
          <cell r="H47">
            <v>2691.4907589999998</v>
          </cell>
          <cell r="I47">
            <v>5307.1920899999996</v>
          </cell>
          <cell r="J47">
            <v>2032.7737509999999</v>
          </cell>
          <cell r="K47">
            <v>3196.1737549999998</v>
          </cell>
          <cell r="L47">
            <v>622.26497500000005</v>
          </cell>
          <cell r="M47">
            <v>10095.60958</v>
          </cell>
          <cell r="N47">
            <v>51287.091670000002</v>
          </cell>
          <cell r="O47" t="str">
            <v>n.a.</v>
          </cell>
          <cell r="P47">
            <v>37069.12369</v>
          </cell>
          <cell r="Q47">
            <v>5506.2184159999997</v>
          </cell>
          <cell r="R47">
            <v>3752.4925509999998</v>
          </cell>
          <cell r="S47">
            <v>17547.701929999999</v>
          </cell>
        </row>
        <row r="48">
          <cell r="A48">
            <v>20094</v>
          </cell>
          <cell r="B48">
            <v>1282.606722</v>
          </cell>
          <cell r="C48">
            <v>5792.7870389999998</v>
          </cell>
          <cell r="D48">
            <v>2306.9528919999998</v>
          </cell>
          <cell r="E48">
            <v>3894.1417200000001</v>
          </cell>
          <cell r="F48">
            <v>7219.2701479999996</v>
          </cell>
          <cell r="G48">
            <v>3231.4437069999999</v>
          </cell>
          <cell r="H48">
            <v>2036.1380730000001</v>
          </cell>
          <cell r="I48">
            <v>5625.2252850000004</v>
          </cell>
          <cell r="J48">
            <v>1997.375053</v>
          </cell>
          <cell r="K48">
            <v>3563.4435880000001</v>
          </cell>
          <cell r="L48">
            <v>606.62903300000005</v>
          </cell>
          <cell r="M48">
            <v>9830.2108119999994</v>
          </cell>
          <cell r="N48">
            <v>50359.905599999998</v>
          </cell>
          <cell r="O48" t="str">
            <v>n.a.</v>
          </cell>
          <cell r="P48">
            <v>34148.188370000003</v>
          </cell>
          <cell r="Q48">
            <v>5900.3388629999999</v>
          </cell>
          <cell r="R48">
            <v>3707.6883640000001</v>
          </cell>
          <cell r="S48">
            <v>17817.422890000002</v>
          </cell>
        </row>
        <row r="49">
          <cell r="A49">
            <v>20101</v>
          </cell>
          <cell r="B49">
            <v>1108.2904719999999</v>
          </cell>
          <cell r="C49">
            <v>5760.0650420000002</v>
          </cell>
          <cell r="D49">
            <v>2368.300221</v>
          </cell>
          <cell r="E49">
            <v>3400.2006110000002</v>
          </cell>
          <cell r="F49">
            <v>6388.6794900000004</v>
          </cell>
          <cell r="G49">
            <v>3286.042649</v>
          </cell>
          <cell r="H49">
            <v>1743.085959</v>
          </cell>
          <cell r="I49">
            <v>5830.4017649999996</v>
          </cell>
          <cell r="J49">
            <v>2110.425671</v>
          </cell>
          <cell r="K49">
            <v>3879.000755</v>
          </cell>
          <cell r="L49">
            <v>354.46600000000001</v>
          </cell>
          <cell r="M49">
            <v>9579.6232689999997</v>
          </cell>
          <cell r="N49">
            <v>48717.090499999998</v>
          </cell>
          <cell r="O49" t="str">
            <v>n.a.</v>
          </cell>
          <cell r="P49">
            <v>31371.613840000002</v>
          </cell>
          <cell r="Q49">
            <v>5775.4667769999996</v>
          </cell>
          <cell r="R49">
            <v>3374.296656</v>
          </cell>
          <cell r="S49">
            <v>17934.224050000001</v>
          </cell>
        </row>
        <row r="50">
          <cell r="A50">
            <v>20102</v>
          </cell>
          <cell r="B50">
            <v>1338.302897</v>
          </cell>
          <cell r="C50">
            <v>7042.9228569999996</v>
          </cell>
          <cell r="D50">
            <v>2770.7065080000002</v>
          </cell>
          <cell r="E50">
            <v>4205.0939529999996</v>
          </cell>
          <cell r="F50">
            <v>7082.2213190000002</v>
          </cell>
          <cell r="G50">
            <v>3484.2908400000001</v>
          </cell>
          <cell r="H50">
            <v>2698.845288</v>
          </cell>
          <cell r="I50">
            <v>6087.7023509999999</v>
          </cell>
          <cell r="J50">
            <v>2295.5230700000002</v>
          </cell>
          <cell r="K50">
            <v>3361.2661229999999</v>
          </cell>
          <cell r="L50">
            <v>343.42099999999999</v>
          </cell>
          <cell r="M50">
            <v>10573.335419999999</v>
          </cell>
          <cell r="N50">
            <v>51963.856849999996</v>
          </cell>
          <cell r="O50" t="str">
            <v>n.a.</v>
          </cell>
          <cell r="P50">
            <v>36622.167430000001</v>
          </cell>
          <cell r="Q50">
            <v>6301.5758070000002</v>
          </cell>
          <cell r="R50">
            <v>3225.4284200000002</v>
          </cell>
          <cell r="S50">
            <v>19064.424350000001</v>
          </cell>
        </row>
        <row r="51">
          <cell r="A51">
            <v>20103</v>
          </cell>
          <cell r="B51">
            <v>1291.83968</v>
          </cell>
          <cell r="C51">
            <v>8023.6463469999999</v>
          </cell>
          <cell r="D51">
            <v>2749.596669</v>
          </cell>
          <cell r="E51">
            <v>4268.156943</v>
          </cell>
          <cell r="F51">
            <v>7662.7773269999998</v>
          </cell>
          <cell r="G51">
            <v>3720.6313829999999</v>
          </cell>
          <cell r="H51">
            <v>3070.4723130000002</v>
          </cell>
          <cell r="I51">
            <v>6458.925217</v>
          </cell>
          <cell r="J51">
            <v>2503.5369599999999</v>
          </cell>
          <cell r="K51">
            <v>3252.1040029999999</v>
          </cell>
          <cell r="L51">
            <v>319.56700000000001</v>
          </cell>
          <cell r="M51">
            <v>11255.93174</v>
          </cell>
          <cell r="N51">
            <v>53209.312599999997</v>
          </cell>
          <cell r="O51" t="str">
            <v>n.a.</v>
          </cell>
          <cell r="P51">
            <v>39486.17454</v>
          </cell>
          <cell r="Q51">
            <v>6722.3209219999999</v>
          </cell>
          <cell r="R51">
            <v>2988.375783</v>
          </cell>
          <cell r="S51">
            <v>18516.102370000001</v>
          </cell>
        </row>
        <row r="52">
          <cell r="A52">
            <v>20104</v>
          </cell>
          <cell r="B52">
            <v>1404.3146609999999</v>
          </cell>
          <cell r="C52">
            <v>6524.1763039999996</v>
          </cell>
          <cell r="D52">
            <v>2720.688572</v>
          </cell>
          <cell r="E52">
            <v>3946.8193630000001</v>
          </cell>
          <cell r="F52">
            <v>7262.8875680000001</v>
          </cell>
          <cell r="G52">
            <v>4220.2935360000001</v>
          </cell>
          <cell r="H52">
            <v>2039.9359280000001</v>
          </cell>
          <cell r="I52">
            <v>6211.8391629999996</v>
          </cell>
          <cell r="J52">
            <v>2424.6554460000002</v>
          </cell>
          <cell r="K52">
            <v>3473.5838359999998</v>
          </cell>
          <cell r="L52">
            <v>339.88499999999999</v>
          </cell>
          <cell r="M52">
            <v>10898.45297</v>
          </cell>
          <cell r="N52">
            <v>52285.550289999999</v>
          </cell>
          <cell r="O52" t="str">
            <v>n.a.</v>
          </cell>
          <cell r="P52">
            <v>36134.989309999997</v>
          </cell>
          <cell r="Q52">
            <v>7096.7533890000004</v>
          </cell>
          <cell r="R52">
            <v>3082.759693</v>
          </cell>
          <cell r="S52">
            <v>18115.754799999999</v>
          </cell>
        </row>
        <row r="53">
          <cell r="A53">
            <v>20111</v>
          </cell>
          <cell r="B53">
            <v>1450.651599</v>
          </cell>
          <cell r="C53">
            <v>6576.8337009999996</v>
          </cell>
          <cell r="D53">
            <v>2619.4128919999998</v>
          </cell>
          <cell r="E53">
            <v>3624.8272259999999</v>
          </cell>
          <cell r="F53">
            <v>6699.2474339999999</v>
          </cell>
          <cell r="G53">
            <v>3973.8270699999998</v>
          </cell>
          <cell r="H53">
            <v>1812.1280360000001</v>
          </cell>
          <cell r="I53">
            <v>6519.6799419999998</v>
          </cell>
          <cell r="J53">
            <v>2309.1237289999999</v>
          </cell>
          <cell r="K53">
            <v>3728.934037</v>
          </cell>
          <cell r="L53">
            <v>311.88799999999998</v>
          </cell>
          <cell r="M53">
            <v>10486.91714</v>
          </cell>
          <cell r="N53">
            <v>49553.327109999998</v>
          </cell>
          <cell r="O53" t="str">
            <v>n.a.</v>
          </cell>
          <cell r="P53">
            <v>33388.653749999998</v>
          </cell>
          <cell r="Q53">
            <v>6477.809424</v>
          </cell>
          <cell r="R53">
            <v>3046.248345</v>
          </cell>
          <cell r="S53">
            <v>17954.83106</v>
          </cell>
        </row>
        <row r="54">
          <cell r="A54">
            <v>20112</v>
          </cell>
          <cell r="B54">
            <v>1716.6553590000001</v>
          </cell>
          <cell r="C54">
            <v>7837.9040070000001</v>
          </cell>
          <cell r="D54">
            <v>3067.2868480000002</v>
          </cell>
          <cell r="E54">
            <v>4775.9313309999998</v>
          </cell>
          <cell r="F54">
            <v>7775.8886869999997</v>
          </cell>
          <cell r="G54">
            <v>4188.2697969999999</v>
          </cell>
          <cell r="H54">
            <v>3255.571402</v>
          </cell>
          <cell r="I54">
            <v>5797.4471370000001</v>
          </cell>
          <cell r="J54">
            <v>2449.1304279999999</v>
          </cell>
          <cell r="K54">
            <v>3515.2919929999998</v>
          </cell>
          <cell r="L54">
            <v>316.99799999999999</v>
          </cell>
          <cell r="M54">
            <v>12432.213019999999</v>
          </cell>
          <cell r="N54">
            <v>55202.670250000003</v>
          </cell>
          <cell r="O54" t="str">
            <v>n.a.</v>
          </cell>
          <cell r="P54">
            <v>41960.838060000002</v>
          </cell>
          <cell r="Q54">
            <v>7159.6755119999998</v>
          </cell>
          <cell r="R54">
            <v>3134.4581629999998</v>
          </cell>
          <cell r="S54">
            <v>18980.46113</v>
          </cell>
        </row>
        <row r="55">
          <cell r="A55">
            <v>20113</v>
          </cell>
          <cell r="B55">
            <v>1911.757396</v>
          </cell>
          <cell r="C55">
            <v>8752.7256020000004</v>
          </cell>
          <cell r="D55">
            <v>3041.879923</v>
          </cell>
          <cell r="E55">
            <v>5021.3570529999997</v>
          </cell>
          <cell r="F55">
            <v>7976.7683880000004</v>
          </cell>
          <cell r="G55">
            <v>4445.9329809999999</v>
          </cell>
          <cell r="H55">
            <v>3299.348927</v>
          </cell>
          <cell r="I55">
            <v>6140.7527120000004</v>
          </cell>
          <cell r="J55">
            <v>2535.8330230000001</v>
          </cell>
          <cell r="K55">
            <v>3566.8601269999999</v>
          </cell>
          <cell r="L55">
            <v>300.07900000000001</v>
          </cell>
          <cell r="M55">
            <v>12579.117759999999</v>
          </cell>
          <cell r="N55">
            <v>55659.785900000003</v>
          </cell>
          <cell r="O55" t="str">
            <v>n.a.</v>
          </cell>
          <cell r="P55">
            <v>43190.726219999997</v>
          </cell>
          <cell r="Q55">
            <v>7284.4475830000001</v>
          </cell>
          <cell r="R55">
            <v>2807.2968080000001</v>
          </cell>
          <cell r="S55">
            <v>18753.25431</v>
          </cell>
        </row>
        <row r="56">
          <cell r="A56">
            <v>20114</v>
          </cell>
          <cell r="B56">
            <v>1880.35501</v>
          </cell>
          <cell r="C56">
            <v>7350.267081</v>
          </cell>
          <cell r="D56">
            <v>3052.0218799999998</v>
          </cell>
          <cell r="E56">
            <v>4148.9608410000001</v>
          </cell>
          <cell r="F56">
            <v>7576.2101009999997</v>
          </cell>
          <cell r="G56">
            <v>4768.3010759999997</v>
          </cell>
          <cell r="H56">
            <v>2127.04</v>
          </cell>
          <cell r="I56">
            <v>6242.0780720000002</v>
          </cell>
          <cell r="J56">
            <v>2441.0278899999998</v>
          </cell>
          <cell r="K56">
            <v>3851.926089</v>
          </cell>
          <cell r="L56">
            <v>287.63900000000001</v>
          </cell>
          <cell r="M56">
            <v>11498.74107</v>
          </cell>
          <cell r="N56">
            <v>53305.90928</v>
          </cell>
          <cell r="O56" t="str">
            <v>n.a.</v>
          </cell>
          <cell r="P56">
            <v>37591.29077</v>
          </cell>
          <cell r="Q56">
            <v>7240.4337930000002</v>
          </cell>
          <cell r="R56">
            <v>2607.5565259999998</v>
          </cell>
          <cell r="S56">
            <v>18561.240280000002</v>
          </cell>
        </row>
        <row r="57">
          <cell r="A57">
            <v>20121</v>
          </cell>
          <cell r="B57">
            <v>1840.9889310000001</v>
          </cell>
          <cell r="C57">
            <v>6763.6238480000002</v>
          </cell>
          <cell r="D57">
            <v>2981.1584010000001</v>
          </cell>
          <cell r="E57">
            <v>3569.332703</v>
          </cell>
          <cell r="F57">
            <v>6908.7168570000003</v>
          </cell>
          <cell r="G57">
            <v>4718.7460030000002</v>
          </cell>
          <cell r="H57">
            <v>1784.106411</v>
          </cell>
          <cell r="I57">
            <v>6823.3134659999996</v>
          </cell>
          <cell r="J57">
            <v>2641.564672</v>
          </cell>
          <cell r="K57">
            <v>4138.4090560000004</v>
          </cell>
          <cell r="L57">
            <v>248.21299999999999</v>
          </cell>
          <cell r="M57">
            <v>10683.26851</v>
          </cell>
          <cell r="N57">
            <v>52504.083890000002</v>
          </cell>
          <cell r="O57" t="str">
            <v>n.a.</v>
          </cell>
          <cell r="P57">
            <v>34250.609600000003</v>
          </cell>
          <cell r="Q57">
            <v>7418.4882010000001</v>
          </cell>
          <cell r="R57">
            <v>2470.1618170000002</v>
          </cell>
          <cell r="S57">
            <v>19224.254980000002</v>
          </cell>
        </row>
        <row r="58">
          <cell r="A58">
            <v>20122</v>
          </cell>
          <cell r="B58">
            <v>1815.2401930000001</v>
          </cell>
          <cell r="C58">
            <v>7994.8352269999996</v>
          </cell>
          <cell r="D58">
            <v>3382.605509</v>
          </cell>
          <cell r="E58">
            <v>4809.6118299999998</v>
          </cell>
          <cell r="F58">
            <v>8188.8623539999999</v>
          </cell>
          <cell r="G58">
            <v>4608.9470570000003</v>
          </cell>
          <cell r="H58">
            <v>3312.3952939999999</v>
          </cell>
          <cell r="I58">
            <v>6777.6185329999998</v>
          </cell>
          <cell r="J58">
            <v>2635.2551739999999</v>
          </cell>
          <cell r="K58">
            <v>3731.5635910000001</v>
          </cell>
          <cell r="L58">
            <v>257.64699999999999</v>
          </cell>
          <cell r="M58">
            <v>12267.66057</v>
          </cell>
          <cell r="N58">
            <v>55855.726430000002</v>
          </cell>
          <cell r="O58" t="str">
            <v>n.a.</v>
          </cell>
          <cell r="P58">
            <v>42134.217900000003</v>
          </cell>
          <cell r="Q58">
            <v>7663.3351419999999</v>
          </cell>
          <cell r="R58">
            <v>2394.9131130000001</v>
          </cell>
          <cell r="S58">
            <v>18671.830849999998</v>
          </cell>
        </row>
        <row r="59">
          <cell r="A59">
            <v>20123</v>
          </cell>
          <cell r="B59">
            <v>1921.4734980000001</v>
          </cell>
          <cell r="C59">
            <v>8666.2847469999997</v>
          </cell>
          <cell r="D59">
            <v>3246.579753</v>
          </cell>
          <cell r="E59">
            <v>4465.214191</v>
          </cell>
          <cell r="F59">
            <v>8180.4966029999996</v>
          </cell>
          <cell r="G59">
            <v>4501.0411340000001</v>
          </cell>
          <cell r="H59">
            <v>3505.999233</v>
          </cell>
          <cell r="I59">
            <v>6585.0791259999996</v>
          </cell>
          <cell r="J59">
            <v>2673.1623439999998</v>
          </cell>
          <cell r="K59">
            <v>3578.838945</v>
          </cell>
          <cell r="L59">
            <v>280.036</v>
          </cell>
          <cell r="M59">
            <v>12254.13054</v>
          </cell>
          <cell r="N59">
            <v>56966.617839999999</v>
          </cell>
          <cell r="O59" t="str">
            <v>n.a.</v>
          </cell>
          <cell r="P59">
            <v>42350.719620000003</v>
          </cell>
          <cell r="Q59">
            <v>7507.3543410000002</v>
          </cell>
          <cell r="R59">
            <v>2446.4610729999999</v>
          </cell>
          <cell r="S59">
            <v>18202.75736</v>
          </cell>
        </row>
        <row r="60">
          <cell r="A60">
            <v>20124</v>
          </cell>
          <cell r="B60">
            <v>1972.085654</v>
          </cell>
          <cell r="C60">
            <v>7374.65319</v>
          </cell>
          <cell r="D60">
            <v>3762.9648200000001</v>
          </cell>
          <cell r="E60">
            <v>3645.886074</v>
          </cell>
          <cell r="F60">
            <v>8091.3376479999997</v>
          </cell>
          <cell r="G60">
            <v>4666.536204</v>
          </cell>
          <cell r="H60">
            <v>2268.0665690000001</v>
          </cell>
          <cell r="I60">
            <v>7021.9568600000002</v>
          </cell>
          <cell r="J60">
            <v>2474.3537470000001</v>
          </cell>
          <cell r="K60">
            <v>4020.666737</v>
          </cell>
          <cell r="L60">
            <v>304.08300000000003</v>
          </cell>
          <cell r="M60">
            <v>12292.32043</v>
          </cell>
          <cell r="N60">
            <v>54396.872329999998</v>
          </cell>
          <cell r="O60" t="str">
            <v>n.a.</v>
          </cell>
          <cell r="P60">
            <v>38966.073550000001</v>
          </cell>
          <cell r="Q60">
            <v>7733.072107</v>
          </cell>
          <cell r="R60">
            <v>2408.9354170000001</v>
          </cell>
          <cell r="S60">
            <v>18278.624370000001</v>
          </cell>
        </row>
        <row r="61">
          <cell r="A61">
            <v>20131</v>
          </cell>
          <cell r="B61">
            <v>1829.8120409999999</v>
          </cell>
          <cell r="C61">
            <v>6701.0566079999999</v>
          </cell>
          <cell r="D61">
            <v>3433.0028179999999</v>
          </cell>
          <cell r="E61">
            <v>3145.29009</v>
          </cell>
          <cell r="F61">
            <v>7368.298906</v>
          </cell>
          <cell r="G61">
            <v>4616.8799289999997</v>
          </cell>
          <cell r="H61">
            <v>1855.6423139999999</v>
          </cell>
          <cell r="I61">
            <v>7346.0233630000002</v>
          </cell>
          <cell r="J61">
            <v>2691.4384070000001</v>
          </cell>
          <cell r="K61">
            <v>4573.2752680000003</v>
          </cell>
          <cell r="L61">
            <v>303.411</v>
          </cell>
          <cell r="M61">
            <v>10784.14287</v>
          </cell>
          <cell r="N61">
            <v>52983.79161</v>
          </cell>
          <cell r="O61" t="str">
            <v>n.a.</v>
          </cell>
          <cell r="P61">
            <v>35187.249040000002</v>
          </cell>
          <cell r="Q61">
            <v>7570.1860530000004</v>
          </cell>
          <cell r="R61">
            <v>2402.7441829999998</v>
          </cell>
          <cell r="S61">
            <v>18143.909899999999</v>
          </cell>
        </row>
        <row r="62">
          <cell r="A62">
            <v>20132</v>
          </cell>
          <cell r="B62">
            <v>1784.049019</v>
          </cell>
          <cell r="C62">
            <v>7855.8699429999997</v>
          </cell>
          <cell r="D62">
            <v>3708.0749569999998</v>
          </cell>
          <cell r="E62">
            <v>4414.440826</v>
          </cell>
          <cell r="F62">
            <v>8605.5685510000003</v>
          </cell>
          <cell r="G62">
            <v>4664.2866270000004</v>
          </cell>
          <cell r="H62">
            <v>3241.9602</v>
          </cell>
          <cell r="I62">
            <v>7557.2874780000002</v>
          </cell>
          <cell r="J62">
            <v>2693.8176760000001</v>
          </cell>
          <cell r="K62">
            <v>4226.0414970000002</v>
          </cell>
          <cell r="L62">
            <v>285.822</v>
          </cell>
          <cell r="M62">
            <v>12314.79372</v>
          </cell>
          <cell r="N62">
            <v>57310.949339999999</v>
          </cell>
          <cell r="O62" t="str">
            <v>n.a.</v>
          </cell>
          <cell r="P62">
            <v>43935.548949999997</v>
          </cell>
          <cell r="Q62">
            <v>7677.2158829999998</v>
          </cell>
          <cell r="R62">
            <v>2394.9163400000002</v>
          </cell>
          <cell r="S62">
            <v>18167.97752</v>
          </cell>
        </row>
        <row r="63">
          <cell r="A63">
            <v>20133</v>
          </cell>
          <cell r="B63">
            <v>1801.8639499999999</v>
          </cell>
          <cell r="C63">
            <v>8759.1427170000006</v>
          </cell>
          <cell r="D63">
            <v>3645.1263840000001</v>
          </cell>
          <cell r="E63">
            <v>4173.2687939999996</v>
          </cell>
          <cell r="F63">
            <v>8779.7937870000005</v>
          </cell>
          <cell r="G63">
            <v>4791.1660069999998</v>
          </cell>
          <cell r="H63">
            <v>3461.976901</v>
          </cell>
          <cell r="I63">
            <v>7438.8793699999997</v>
          </cell>
          <cell r="J63">
            <v>2727.2197219999998</v>
          </cell>
          <cell r="K63">
            <v>4253.0808239999997</v>
          </cell>
          <cell r="L63">
            <v>416.25799999999998</v>
          </cell>
          <cell r="M63">
            <v>12626.28548</v>
          </cell>
          <cell r="N63">
            <v>57213.725780000001</v>
          </cell>
          <cell r="O63" t="str">
            <v>n.a.</v>
          </cell>
          <cell r="P63">
            <v>44293.431850000001</v>
          </cell>
          <cell r="Q63">
            <v>7564.2014820000004</v>
          </cell>
          <cell r="R63">
            <v>2475.2067259999999</v>
          </cell>
          <cell r="S63">
            <v>18454.448520000002</v>
          </cell>
        </row>
        <row r="64">
          <cell r="A64">
            <v>20134</v>
          </cell>
          <cell r="B64">
            <v>1930.8905580000001</v>
          </cell>
          <cell r="C64">
            <v>7136.1011529999996</v>
          </cell>
          <cell r="D64">
            <v>3540.9097529999999</v>
          </cell>
          <cell r="E64">
            <v>3485.874687</v>
          </cell>
          <cell r="F64">
            <v>8118.9481070000002</v>
          </cell>
          <cell r="G64">
            <v>4968.2298350000001</v>
          </cell>
          <cell r="H64">
            <v>2265.4730669999999</v>
          </cell>
          <cell r="I64">
            <v>7664.0126170000003</v>
          </cell>
          <cell r="J64">
            <v>2643.5221339999998</v>
          </cell>
          <cell r="K64">
            <v>4713.682213</v>
          </cell>
          <cell r="L64">
            <v>356.87</v>
          </cell>
          <cell r="M64">
            <v>12053.597159999999</v>
          </cell>
          <cell r="N64">
            <v>56872.926370000001</v>
          </cell>
          <cell r="O64" t="str">
            <v>n.a.</v>
          </cell>
          <cell r="P64">
            <v>40121.696129999997</v>
          </cell>
          <cell r="Q64">
            <v>7925.0103680000002</v>
          </cell>
          <cell r="R64">
            <v>2394.8893939999998</v>
          </cell>
          <cell r="S64">
            <v>18590.844160000001</v>
          </cell>
        </row>
        <row r="65">
          <cell r="A65">
            <v>20141</v>
          </cell>
          <cell r="B65">
            <v>1694.91076651</v>
          </cell>
          <cell r="C65">
            <v>6669.32665335</v>
          </cell>
          <cell r="D65">
            <v>3294.8105614199999</v>
          </cell>
          <cell r="E65">
            <v>3236.3638239000002</v>
          </cell>
          <cell r="F65">
            <v>7463.3456245500001</v>
          </cell>
          <cell r="G65">
            <v>4737.86941785</v>
          </cell>
          <cell r="H65">
            <v>2017.34216569</v>
          </cell>
          <cell r="I65">
            <v>7542.5474979999999</v>
          </cell>
          <cell r="J65">
            <v>2588.0897754000002</v>
          </cell>
          <cell r="K65">
            <v>5153.9761649799993</v>
          </cell>
          <cell r="L65">
            <v>330.13</v>
          </cell>
          <cell r="M65">
            <v>11274.01596248</v>
          </cell>
          <cell r="N65">
            <v>55207.368943929003</v>
          </cell>
          <cell r="O65" t="str">
            <v>n.a.</v>
          </cell>
          <cell r="P65">
            <v>36990.09401424</v>
          </cell>
          <cell r="Q65">
            <v>7607.4540645400002</v>
          </cell>
          <cell r="R65">
            <v>2264.4362040809997</v>
          </cell>
          <cell r="S65">
            <v>18407.935640139</v>
          </cell>
        </row>
        <row r="66">
          <cell r="A66">
            <v>20142</v>
          </cell>
          <cell r="B66">
            <v>1685.5979260269999</v>
          </cell>
          <cell r="C66">
            <v>7904.0265981510001</v>
          </cell>
          <cell r="D66">
            <v>3832.2256383460003</v>
          </cell>
          <cell r="E66">
            <v>4448.485927361</v>
          </cell>
          <cell r="F66">
            <v>8803.0086852010008</v>
          </cell>
          <cell r="G66">
            <v>4833.9090306730004</v>
          </cell>
          <cell r="H66">
            <v>3310.556742493</v>
          </cell>
          <cell r="I66">
            <v>7843.0265586160003</v>
          </cell>
          <cell r="J66">
            <v>2668.0583667290002</v>
          </cell>
          <cell r="K66">
            <v>4882.5496519870003</v>
          </cell>
          <cell r="L66">
            <v>332.84103936000002</v>
          </cell>
          <cell r="M66">
            <v>12621.670693586</v>
          </cell>
          <cell r="N66">
            <v>59122.702152108002</v>
          </cell>
          <cell r="O66" t="str">
            <v>n.a.</v>
          </cell>
          <cell r="P66">
            <v>45368.978992364995</v>
          </cell>
          <cell r="Q66">
            <v>7618.9798411820002</v>
          </cell>
          <cell r="R66">
            <v>2386.013085697</v>
          </cell>
          <cell r="S66">
            <v>17909.954182277001</v>
          </cell>
        </row>
        <row r="67">
          <cell r="A67">
            <v>20143</v>
          </cell>
          <cell r="B67">
            <v>2287.8275074889998</v>
          </cell>
          <cell r="C67">
            <v>8888.5708009909995</v>
          </cell>
          <cell r="D67">
            <v>3751.9541012039999</v>
          </cell>
          <cell r="E67">
            <v>4549.5056491450005</v>
          </cell>
          <cell r="F67">
            <v>8512.6954300819998</v>
          </cell>
          <cell r="G67">
            <v>5165.6495352209995</v>
          </cell>
          <cell r="H67">
            <v>3363.0442854540001</v>
          </cell>
          <cell r="I67">
            <v>7698.8374409879998</v>
          </cell>
          <cell r="J67">
            <v>2572.352486625</v>
          </cell>
          <cell r="K67">
            <v>4781.0754159500002</v>
          </cell>
          <cell r="L67">
            <v>335.71888579699998</v>
          </cell>
          <cell r="M67">
            <v>12775.527702336001</v>
          </cell>
          <cell r="N67">
            <v>58793.77464281</v>
          </cell>
          <cell r="O67" t="str">
            <v>n.a.</v>
          </cell>
          <cell r="P67">
            <v>45097.241839115995</v>
          </cell>
          <cell r="Q67">
            <v>7671.7699349040004</v>
          </cell>
          <cell r="R67">
            <v>2515.4705937170002</v>
          </cell>
          <cell r="S67">
            <v>18427.745492659</v>
          </cell>
        </row>
        <row r="68">
          <cell r="A68">
            <v>20144</v>
          </cell>
          <cell r="B68">
            <v>2391.8400085370004</v>
          </cell>
          <cell r="C68">
            <v>7320.6180546129999</v>
          </cell>
          <cell r="D68">
            <v>3830.5817462690002</v>
          </cell>
          <cell r="E68">
            <v>4021.4521441510001</v>
          </cell>
          <cell r="F68">
            <v>7818.9597648430008</v>
          </cell>
          <cell r="G68">
            <v>5471.2015363609999</v>
          </cell>
          <cell r="H68">
            <v>2299.1048261209999</v>
          </cell>
          <cell r="I68">
            <v>7848.7320915909995</v>
          </cell>
          <cell r="J68">
            <v>2667.1453005609997</v>
          </cell>
          <cell r="K68">
            <v>5201.151308083</v>
          </cell>
          <cell r="L68">
            <v>323.09154269999999</v>
          </cell>
          <cell r="M68">
            <v>12592.616954206</v>
          </cell>
          <cell r="N68">
            <v>58346.005860630001</v>
          </cell>
          <cell r="O68" t="str">
            <v>n.a.</v>
          </cell>
          <cell r="P68">
            <v>41498.396269518998</v>
          </cell>
          <cell r="Q68">
            <v>8335.8098597640001</v>
          </cell>
          <cell r="R68">
            <v>2488.9304734679999</v>
          </cell>
          <cell r="S68">
            <v>18626.567822194</v>
          </cell>
        </row>
        <row r="69">
          <cell r="A69">
            <v>20151</v>
          </cell>
        </row>
        <row r="70">
          <cell r="A70">
            <v>20152</v>
          </cell>
        </row>
        <row r="71">
          <cell r="A71">
            <v>20153</v>
          </cell>
        </row>
        <row r="72">
          <cell r="A72">
            <v>20154</v>
          </cell>
        </row>
        <row r="76">
          <cell r="A76" t="str">
            <v>20133 YTD</v>
          </cell>
          <cell r="B76">
            <v>5415.7250100000001</v>
          </cell>
          <cell r="C76">
            <v>23316.069267999999</v>
          </cell>
          <cell r="D76">
            <v>10786.204159000001</v>
          </cell>
          <cell r="E76">
            <v>11732.99971</v>
          </cell>
          <cell r="F76">
            <v>24753.661244000003</v>
          </cell>
          <cell r="G76">
            <v>14072.332563</v>
          </cell>
          <cell r="H76">
            <v>8559.5794150000002</v>
          </cell>
          <cell r="I76">
            <v>22342.190211000001</v>
          </cell>
          <cell r="J76">
            <v>8112.475805</v>
          </cell>
          <cell r="K76">
            <v>13052.397589</v>
          </cell>
          <cell r="L76">
            <v>1005.491</v>
          </cell>
          <cell r="M76">
            <v>35725.222069999996</v>
          </cell>
          <cell r="N76">
            <v>167508.46673000001</v>
          </cell>
          <cell r="O76">
            <v>0</v>
          </cell>
          <cell r="P76">
            <v>123416.22983999999</v>
          </cell>
          <cell r="Q76">
            <v>22811.603417999999</v>
          </cell>
          <cell r="R76">
            <v>7272.8672490000008</v>
          </cell>
          <cell r="S76">
            <v>54766.335940000004</v>
          </cell>
        </row>
        <row r="77">
          <cell r="A77" t="str">
            <v>20143 YTD</v>
          </cell>
          <cell r="B77">
            <v>6197.8196330239998</v>
          </cell>
          <cell r="C77">
            <v>23258.404724321001</v>
          </cell>
          <cell r="D77">
            <v>10875.977565434001</v>
          </cell>
          <cell r="E77">
            <v>12331.803532005</v>
          </cell>
          <cell r="F77">
            <v>24752.771527792</v>
          </cell>
          <cell r="G77">
            <v>14855.388972249999</v>
          </cell>
          <cell r="H77">
            <v>8778.9830956839996</v>
          </cell>
          <cell r="I77">
            <v>23132.163398887998</v>
          </cell>
          <cell r="J77">
            <v>7688.3471234090002</v>
          </cell>
          <cell r="K77">
            <v>14980.908089119999</v>
          </cell>
          <cell r="L77">
            <v>1014.7698857969999</v>
          </cell>
          <cell r="M77">
            <v>37054.466490156003</v>
          </cell>
          <cell r="N77">
            <v>173264.95352922301</v>
          </cell>
          <cell r="O77">
            <v>0</v>
          </cell>
          <cell r="P77">
            <v>127256.44898233699</v>
          </cell>
          <cell r="Q77">
            <v>22906.481487728001</v>
          </cell>
          <cell r="R77">
            <v>7300.0203346500002</v>
          </cell>
          <cell r="S77">
            <v>55947.203826545003</v>
          </cell>
        </row>
        <row r="78">
          <cell r="A78" t="str">
            <v>$ Chg</v>
          </cell>
          <cell r="B78">
            <v>782.0946230239997</v>
          </cell>
          <cell r="C78">
            <v>-57.664543678998598</v>
          </cell>
          <cell r="D78">
            <v>89.773406434000208</v>
          </cell>
          <cell r="E78">
            <v>598.80382200500026</v>
          </cell>
          <cell r="F78">
            <v>-0.88971620800293749</v>
          </cell>
          <cell r="G78">
            <v>783.05640924999898</v>
          </cell>
          <cell r="H78">
            <v>219.40368068399948</v>
          </cell>
          <cell r="I78">
            <v>789.97318788799748</v>
          </cell>
          <cell r="J78">
            <v>-424.1286815909998</v>
          </cell>
          <cell r="K78">
            <v>1928.5105001199991</v>
          </cell>
          <cell r="L78">
            <v>9.2788857969999299</v>
          </cell>
          <cell r="M78">
            <v>1329.2444201560065</v>
          </cell>
          <cell r="N78">
            <v>5756.4867992229993</v>
          </cell>
          <cell r="O78">
            <v>0</v>
          </cell>
          <cell r="P78">
            <v>3840.2191423370095</v>
          </cell>
          <cell r="Q78">
            <v>94.878069728001719</v>
          </cell>
          <cell r="R78">
            <v>27.153085649999412</v>
          </cell>
          <cell r="S78">
            <v>1180.8678865449983</v>
          </cell>
        </row>
        <row r="79">
          <cell r="A79" t="str">
            <v>% Chg</v>
          </cell>
          <cell r="B79">
            <v>0.14441180480542895</v>
          </cell>
          <cell r="C79">
            <v>-2.4731674544362396E-3</v>
          </cell>
          <cell r="D79">
            <v>8.3229841666860489E-3</v>
          </cell>
          <cell r="E79">
            <v>5.1035867792159031E-2</v>
          </cell>
          <cell r="F79">
            <v>-3.594281263013544E-5</v>
          </cell>
          <cell r="G79">
            <v>5.5645104018424624E-2</v>
          </cell>
          <cell r="H79">
            <v>2.5632530530590267E-2</v>
          </cell>
          <cell r="I79">
            <v>3.5357911665216263E-2</v>
          </cell>
          <cell r="J79">
            <v>-5.2281041174827861E-2</v>
          </cell>
          <cell r="K79">
            <v>0.14775143700382409</v>
          </cell>
          <cell r="L79">
            <v>9.2282136757066251E-3</v>
          </cell>
          <cell r="M79">
            <v>3.7207450174878837E-2</v>
          </cell>
          <cell r="N79">
            <v>3.4365348281180576E-2</v>
          </cell>
          <cell r="O79" t="e">
            <v>#DIV/0!</v>
          </cell>
          <cell r="P79">
            <v>3.1115997849841707E-2</v>
          </cell>
          <cell r="Q79">
            <v>4.1592021389051537E-3</v>
          </cell>
          <cell r="R79">
            <v>3.7334774196150613E-3</v>
          </cell>
          <cell r="S79">
            <v>2.1561929719722605E-2</v>
          </cell>
        </row>
        <row r="80">
          <cell r="N80">
            <v>346382.81477400003</v>
          </cell>
        </row>
        <row r="81">
          <cell r="N81">
            <v>358186.75756710302</v>
          </cell>
        </row>
        <row r="82">
          <cell r="N82">
            <v>11803.942793102993</v>
          </cell>
        </row>
        <row r="83">
          <cell r="N83">
            <v>3.4077737952457492E-2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31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0.98720269230828195</v>
          </cell>
          <cell r="C5">
            <v>0.81310657900360905</v>
          </cell>
          <cell r="D5">
            <v>0.93782708916630797</v>
          </cell>
          <cell r="E5">
            <v>0.82402932066151302</v>
          </cell>
          <cell r="F5">
            <v>0.92482307400774599</v>
          </cell>
          <cell r="G5">
            <v>1.0701176756600801</v>
          </cell>
          <cell r="H5">
            <v>0.78726262907118205</v>
          </cell>
          <cell r="I5">
            <v>1</v>
          </cell>
          <cell r="J5">
            <v>0.98892038352443201</v>
          </cell>
          <cell r="K5">
            <v>1.09263844682675</v>
          </cell>
          <cell r="L5">
            <v>0.969479990445273</v>
          </cell>
          <cell r="M5">
            <v>0.92125093716989503</v>
          </cell>
          <cell r="N5">
            <v>0.94626327128918797</v>
          </cell>
          <cell r="O5">
            <v>0</v>
          </cell>
          <cell r="P5">
            <v>0.87933912603540199</v>
          </cell>
          <cell r="Q5">
            <v>0.98813718195086397</v>
          </cell>
          <cell r="R5">
            <v>1.01214903684738</v>
          </cell>
          <cell r="S5">
            <v>1.0137882515146901</v>
          </cell>
        </row>
        <row r="6">
          <cell r="A6">
            <v>19992</v>
          </cell>
          <cell r="B6">
            <v>0.98588998367549097</v>
          </cell>
          <cell r="C6">
            <v>1.0460824886611599</v>
          </cell>
          <cell r="D6">
            <v>1.0104490924735501</v>
          </cell>
          <cell r="E6">
            <v>1.15429651920256</v>
          </cell>
          <cell r="F6">
            <v>1.0207361539894599</v>
          </cell>
          <cell r="G6">
            <v>0.95317786214931699</v>
          </cell>
          <cell r="H6">
            <v>1.2064983257886299</v>
          </cell>
          <cell r="I6">
            <v>1</v>
          </cell>
          <cell r="J6">
            <v>1.0034431288368899</v>
          </cell>
          <cell r="K6">
            <v>0.99255406836863802</v>
          </cell>
          <cell r="L6">
            <v>1.0075529849726901</v>
          </cell>
          <cell r="M6">
            <v>1.0409571658961601</v>
          </cell>
          <cell r="N6">
            <v>1.0314839450375199</v>
          </cell>
          <cell r="O6">
            <v>0</v>
          </cell>
          <cell r="P6">
            <v>1.07983000846128</v>
          </cell>
          <cell r="Q6">
            <v>1.0051471749665299</v>
          </cell>
          <cell r="R6">
            <v>1.00764636661524</v>
          </cell>
          <cell r="S6">
            <v>1.0120385030683301</v>
          </cell>
        </row>
        <row r="7">
          <cell r="A7">
            <v>19993</v>
          </cell>
          <cell r="B7">
            <v>1.03939901109863</v>
          </cell>
          <cell r="C7">
            <v>1.2495997416348099</v>
          </cell>
          <cell r="D7">
            <v>1.1267108789650699</v>
          </cell>
          <cell r="E7">
            <v>1.1143828495248</v>
          </cell>
          <cell r="F7">
            <v>1.05543838707162</v>
          </cell>
          <cell r="G7">
            <v>0.95777801393220696</v>
          </cell>
          <cell r="H7">
            <v>1.1966121937859899</v>
          </cell>
          <cell r="I7">
            <v>1</v>
          </cell>
          <cell r="J7">
            <v>1.0214712806134001</v>
          </cell>
          <cell r="K7">
            <v>0.94934966813138</v>
          </cell>
          <cell r="L7">
            <v>0.984832661951623</v>
          </cell>
          <cell r="M7">
            <v>1.0629877154626901</v>
          </cell>
          <cell r="N7">
            <v>1.06055881932186</v>
          </cell>
          <cell r="O7">
            <v>0</v>
          </cell>
          <cell r="P7">
            <v>1.0993809813625</v>
          </cell>
          <cell r="Q7">
            <v>1.0132874719107401</v>
          </cell>
          <cell r="R7">
            <v>0.99221859618593899</v>
          </cell>
          <cell r="S7">
            <v>0.98731940098962101</v>
          </cell>
        </row>
        <row r="8">
          <cell r="A8">
            <v>19994</v>
          </cell>
          <cell r="B8">
            <v>0.98817118429556505</v>
          </cell>
          <cell r="C8">
            <v>0.89036967594847904</v>
          </cell>
          <cell r="D8">
            <v>0.93864070218695705</v>
          </cell>
          <cell r="E8">
            <v>0.90392583292322004</v>
          </cell>
          <cell r="F8">
            <v>0.99920922914086097</v>
          </cell>
          <cell r="G8">
            <v>1.0212656677995799</v>
          </cell>
          <cell r="H8">
            <v>0.80959400226140898</v>
          </cell>
          <cell r="I8">
            <v>1</v>
          </cell>
          <cell r="J8">
            <v>0.98591694537535901</v>
          </cell>
          <cell r="K8">
            <v>0.96625062756456803</v>
          </cell>
          <cell r="L8">
            <v>1.0372373035339699</v>
          </cell>
          <cell r="M8">
            <v>0.97490981257081</v>
          </cell>
          <cell r="N8">
            <v>0.96058242005000705</v>
          </cell>
          <cell r="O8">
            <v>0</v>
          </cell>
          <cell r="P8">
            <v>0.941032733351164</v>
          </cell>
          <cell r="Q8">
            <v>0.99358173688015405</v>
          </cell>
          <cell r="R8">
            <v>0.98404196151409795</v>
          </cell>
          <cell r="S8">
            <v>0.98690839622277504</v>
          </cell>
        </row>
        <row r="9">
          <cell r="A9">
            <v>20001</v>
          </cell>
          <cell r="B9">
            <v>0.98728179350323197</v>
          </cell>
          <cell r="C9">
            <v>0.81549387988187205</v>
          </cell>
          <cell r="D9">
            <v>0.95824463985321495</v>
          </cell>
          <cell r="E9">
            <v>0.82695254442778898</v>
          </cell>
          <cell r="F9">
            <v>0.92482120896707698</v>
          </cell>
          <cell r="G9">
            <v>1.06628393739633</v>
          </cell>
          <cell r="H9">
            <v>0.78812001023912703</v>
          </cell>
          <cell r="I9">
            <v>1</v>
          </cell>
          <cell r="J9">
            <v>0.98928467827243705</v>
          </cell>
          <cell r="K9">
            <v>1.0916380550473901</v>
          </cell>
          <cell r="L9">
            <v>0.97052767100384896</v>
          </cell>
          <cell r="M9">
            <v>0.92090337985090598</v>
          </cell>
          <cell r="N9">
            <v>0.94874383565074905</v>
          </cell>
          <cell r="O9">
            <v>0</v>
          </cell>
          <cell r="P9">
            <v>0.88072656533901295</v>
          </cell>
          <cell r="Q9">
            <v>0.98808677041356296</v>
          </cell>
          <cell r="R9">
            <v>0.99757221739680602</v>
          </cell>
          <cell r="S9">
            <v>1.0138643991102001</v>
          </cell>
        </row>
        <row r="10">
          <cell r="A10">
            <v>20002</v>
          </cell>
          <cell r="B10">
            <v>0.98445255885808802</v>
          </cell>
          <cell r="C10">
            <v>1.0433404856467801</v>
          </cell>
          <cell r="D10">
            <v>1.0211194971222799</v>
          </cell>
          <cell r="E10">
            <v>1.1505995641953899</v>
          </cell>
          <cell r="F10">
            <v>1.02027705202829</v>
          </cell>
          <cell r="G10">
            <v>0.95369043786520702</v>
          </cell>
          <cell r="H10">
            <v>1.20385033023128</v>
          </cell>
          <cell r="I10">
            <v>1</v>
          </cell>
          <cell r="J10">
            <v>1.0037809830148701</v>
          </cell>
          <cell r="K10">
            <v>0.99210279512882704</v>
          </cell>
          <cell r="L10">
            <v>1.00739462017874</v>
          </cell>
          <cell r="M10">
            <v>1.0420057140553101</v>
          </cell>
          <cell r="N10">
            <v>1.02979862176127</v>
          </cell>
          <cell r="O10">
            <v>0</v>
          </cell>
          <cell r="P10">
            <v>1.0787469618388199</v>
          </cell>
          <cell r="Q10">
            <v>1.0049278603874101</v>
          </cell>
          <cell r="R10">
            <v>1.0274847270323899</v>
          </cell>
          <cell r="S10">
            <v>1.01209910439173</v>
          </cell>
        </row>
        <row r="11">
          <cell r="A11">
            <v>20003</v>
          </cell>
          <cell r="B11">
            <v>1.0378723615194301</v>
          </cell>
          <cell r="C11">
            <v>1.2490522571515701</v>
          </cell>
          <cell r="D11">
            <v>1.0610466704668999</v>
          </cell>
          <cell r="E11">
            <v>1.11344160453716</v>
          </cell>
          <cell r="F11">
            <v>1.05469538494505</v>
          </cell>
          <cell r="G11">
            <v>0.96025258157431603</v>
          </cell>
          <cell r="H11">
            <v>1.1981533612505599</v>
          </cell>
          <cell r="I11">
            <v>1</v>
          </cell>
          <cell r="J11">
            <v>1.0203840495890899</v>
          </cell>
          <cell r="K11">
            <v>0.94988171490489404</v>
          </cell>
          <cell r="L11">
            <v>0.98666990374491403</v>
          </cell>
          <cell r="M11">
            <v>1.06154857780308</v>
          </cell>
          <cell r="N11">
            <v>1.05968773180104</v>
          </cell>
          <cell r="O11">
            <v>0</v>
          </cell>
          <cell r="P11">
            <v>1.09769333868151</v>
          </cell>
          <cell r="Q11">
            <v>1.0129942925236699</v>
          </cell>
          <cell r="R11">
            <v>0.98901740742015998</v>
          </cell>
          <cell r="S11">
            <v>0.98669159840227205</v>
          </cell>
        </row>
        <row r="12">
          <cell r="A12">
            <v>20004</v>
          </cell>
          <cell r="B12">
            <v>0.99212231301207698</v>
          </cell>
          <cell r="C12">
            <v>0.89185633550896104</v>
          </cell>
          <cell r="D12">
            <v>0.89637139876347505</v>
          </cell>
          <cell r="E12">
            <v>0.90678589576648605</v>
          </cell>
          <cell r="F12">
            <v>1.0014782263254201</v>
          </cell>
          <cell r="G12">
            <v>1.0220375444688801</v>
          </cell>
          <cell r="H12">
            <v>0.811871160001849</v>
          </cell>
          <cell r="I12">
            <v>1</v>
          </cell>
          <cell r="J12">
            <v>0.98632269026088104</v>
          </cell>
          <cell r="K12">
            <v>0.96781870775524803</v>
          </cell>
          <cell r="L12">
            <v>1.0336000227437101</v>
          </cell>
          <cell r="M12">
            <v>0.97533947079002004</v>
          </cell>
          <cell r="N12">
            <v>0.96083771988556199</v>
          </cell>
          <cell r="O12">
            <v>0</v>
          </cell>
          <cell r="P12">
            <v>0.94306660387260899</v>
          </cell>
          <cell r="Q12">
            <v>0.99420628098727704</v>
          </cell>
          <cell r="R12">
            <v>0.98214549881740199</v>
          </cell>
          <cell r="S12">
            <v>0.987060756284311</v>
          </cell>
        </row>
        <row r="13">
          <cell r="A13">
            <v>20011</v>
          </cell>
          <cell r="B13">
            <v>0.987226065333624</v>
          </cell>
          <cell r="C13">
            <v>0.81939929481248897</v>
          </cell>
          <cell r="D13">
            <v>0.97814135115549905</v>
          </cell>
          <cell r="E13">
            <v>0.83148724839105803</v>
          </cell>
          <cell r="F13">
            <v>0.92342852958024502</v>
          </cell>
          <cell r="G13">
            <v>1.06087885206517</v>
          </cell>
          <cell r="H13">
            <v>0.78386153721395901</v>
          </cell>
          <cell r="I13">
            <v>1</v>
          </cell>
          <cell r="J13">
            <v>0.98933416924971795</v>
          </cell>
          <cell r="K13">
            <v>1.08971054556198</v>
          </cell>
          <cell r="L13">
            <v>0.97081796673870702</v>
          </cell>
          <cell r="M13">
            <v>0.92084228969931103</v>
          </cell>
          <cell r="N13">
            <v>0.95240092790791098</v>
          </cell>
          <cell r="O13">
            <v>0</v>
          </cell>
          <cell r="P13">
            <v>0.88229311855818404</v>
          </cell>
          <cell r="Q13">
            <v>0.98834899288516798</v>
          </cell>
          <cell r="R13">
            <v>1.00882860792101</v>
          </cell>
          <cell r="S13">
            <v>1.0147220950960001</v>
          </cell>
        </row>
        <row r="14">
          <cell r="A14">
            <v>20012</v>
          </cell>
          <cell r="B14">
            <v>0.98270537644392897</v>
          </cell>
          <cell r="C14">
            <v>1.03829413479428</v>
          </cell>
          <cell r="D14">
            <v>1.03579674419891</v>
          </cell>
          <cell r="E14">
            <v>1.143890117237</v>
          </cell>
          <cell r="F14">
            <v>1.02016808846049</v>
          </cell>
          <cell r="G14">
            <v>0.95540074448603096</v>
          </cell>
          <cell r="H14">
            <v>1.2065292427018299</v>
          </cell>
          <cell r="I14">
            <v>1</v>
          </cell>
          <cell r="J14">
            <v>1.0057563504698099</v>
          </cell>
          <cell r="K14">
            <v>0.99157239674685604</v>
          </cell>
          <cell r="L14">
            <v>1.01110940442492</v>
          </cell>
          <cell r="M14">
            <v>1.04444525948522</v>
          </cell>
          <cell r="N14">
            <v>1.0272657828114</v>
          </cell>
          <cell r="O14">
            <v>0</v>
          </cell>
          <cell r="P14">
            <v>1.0775678013775201</v>
          </cell>
          <cell r="Q14">
            <v>1.0043766416908799</v>
          </cell>
          <cell r="R14">
            <v>1.02138368111544</v>
          </cell>
          <cell r="S14">
            <v>1.01212726794936</v>
          </cell>
        </row>
        <row r="15">
          <cell r="A15">
            <v>20013</v>
          </cell>
          <cell r="B15">
            <v>1.0329195537115901</v>
          </cell>
          <cell r="C15">
            <v>1.24671200094824</v>
          </cell>
          <cell r="D15">
            <v>1.0432337941777301</v>
          </cell>
          <cell r="E15">
            <v>1.1095743326727201</v>
          </cell>
          <cell r="F15">
            <v>1.0536111932366301</v>
          </cell>
          <cell r="G15">
            <v>0.96428858878044799</v>
          </cell>
          <cell r="H15">
            <v>1.19704925419168</v>
          </cell>
          <cell r="I15">
            <v>1</v>
          </cell>
          <cell r="J15">
            <v>1.0176974622153101</v>
          </cell>
          <cell r="K15">
            <v>0.95038478507663604</v>
          </cell>
          <cell r="L15">
            <v>0.98655125224847995</v>
          </cell>
          <cell r="M15">
            <v>1.05736366740495</v>
          </cell>
          <cell r="N15">
            <v>1.0571531230653299</v>
          </cell>
          <cell r="O15">
            <v>0</v>
          </cell>
          <cell r="P15">
            <v>1.0933784184722799</v>
          </cell>
          <cell r="Q15">
            <v>1.0124630356077</v>
          </cell>
          <cell r="R15">
            <v>0.984412248218688</v>
          </cell>
          <cell r="S15">
            <v>0.98468245693331302</v>
          </cell>
        </row>
        <row r="16">
          <cell r="A16">
            <v>20014</v>
          </cell>
          <cell r="B16">
            <v>0.99956558425422604</v>
          </cell>
          <cell r="C16">
            <v>0.89535552219884695</v>
          </cell>
          <cell r="D16">
            <v>0.95225219277008799</v>
          </cell>
          <cell r="E16">
            <v>0.91481555097399103</v>
          </cell>
          <cell r="F16">
            <v>1.0045979092302399</v>
          </cell>
          <cell r="G16">
            <v>1.0215735881268599</v>
          </cell>
          <cell r="H16">
            <v>0.81554790831956403</v>
          </cell>
          <cell r="I16">
            <v>1</v>
          </cell>
          <cell r="J16">
            <v>0.98607955301166506</v>
          </cell>
          <cell r="K16">
            <v>0.97150753517354604</v>
          </cell>
          <cell r="L16">
            <v>1.0277180932187999</v>
          </cell>
          <cell r="M16">
            <v>0.97704718465279194</v>
          </cell>
          <cell r="N16">
            <v>0.96235070193194905</v>
          </cell>
          <cell r="O16">
            <v>0</v>
          </cell>
          <cell r="P16">
            <v>0.94765214914701501</v>
          </cell>
          <cell r="Q16">
            <v>0.99452003071644901</v>
          </cell>
          <cell r="R16">
            <v>0.983083713244855</v>
          </cell>
          <cell r="S16">
            <v>0.98879307401724503</v>
          </cell>
        </row>
        <row r="17">
          <cell r="A17">
            <v>20021</v>
          </cell>
          <cell r="B17">
            <v>0.98787791104807099</v>
          </cell>
          <cell r="C17">
            <v>0.82451049631387296</v>
          </cell>
          <cell r="D17">
            <v>0.92526849668312505</v>
          </cell>
          <cell r="E17">
            <v>0.81182772676834303</v>
          </cell>
          <cell r="F17">
            <v>0.92133400948993305</v>
          </cell>
          <cell r="G17">
            <v>1.0548292070957701</v>
          </cell>
          <cell r="H17">
            <v>0.77868809895271696</v>
          </cell>
          <cell r="I17">
            <v>1</v>
          </cell>
          <cell r="J17">
            <v>0.99013566912727302</v>
          </cell>
          <cell r="K17">
            <v>1.08470783574884</v>
          </cell>
          <cell r="L17">
            <v>0.97364675219091501</v>
          </cell>
          <cell r="M17">
            <v>0.92133523948699803</v>
          </cell>
          <cell r="N17">
            <v>0.95629570538994801</v>
          </cell>
          <cell r="O17">
            <v>0</v>
          </cell>
          <cell r="P17">
            <v>0.88374154801166704</v>
          </cell>
          <cell r="Q17">
            <v>0.98951616667313802</v>
          </cell>
          <cell r="R17">
            <v>1.04100546365848</v>
          </cell>
          <cell r="S17">
            <v>1.01518479244237</v>
          </cell>
        </row>
        <row r="18">
          <cell r="A18">
            <v>20022</v>
          </cell>
          <cell r="B18">
            <v>0.98026045853747901</v>
          </cell>
          <cell r="C18">
            <v>1.03317755670097</v>
          </cell>
          <cell r="D18">
            <v>1.04794699237862</v>
          </cell>
          <cell r="E18">
            <v>1.1670471311935</v>
          </cell>
          <cell r="F18">
            <v>1.0200602821679801</v>
          </cell>
          <cell r="G18">
            <v>0.95896707202460196</v>
          </cell>
          <cell r="H18">
            <v>1.2059051815372599</v>
          </cell>
          <cell r="I18">
            <v>1</v>
          </cell>
          <cell r="J18">
            <v>1.0091037983094799</v>
          </cell>
          <cell r="K18">
            <v>0.99222540432971196</v>
          </cell>
          <cell r="L18">
            <v>1.0157080892102901</v>
          </cell>
          <cell r="M18">
            <v>1.0470246628147599</v>
          </cell>
          <cell r="N18">
            <v>1.02522012928197</v>
          </cell>
          <cell r="O18">
            <v>0</v>
          </cell>
          <cell r="P18">
            <v>1.0757340770466199</v>
          </cell>
          <cell r="Q18">
            <v>1.0041921567988401</v>
          </cell>
          <cell r="R18">
            <v>0.99109987634154795</v>
          </cell>
          <cell r="S18">
            <v>1.01145256656478</v>
          </cell>
        </row>
        <row r="19">
          <cell r="A19">
            <v>20023</v>
          </cell>
          <cell r="B19">
            <v>1.02572960599649</v>
          </cell>
          <cell r="C19">
            <v>1.2413356331735701</v>
          </cell>
          <cell r="D19">
            <v>1.0764776108906</v>
          </cell>
          <cell r="E19">
            <v>1.10818336912472</v>
          </cell>
          <cell r="F19">
            <v>1.0533252483103499</v>
          </cell>
          <cell r="G19">
            <v>0.96714109818071703</v>
          </cell>
          <cell r="H19">
            <v>1.2008915891452301</v>
          </cell>
          <cell r="I19">
            <v>1</v>
          </cell>
          <cell r="J19">
            <v>1.01392503475267</v>
          </cell>
          <cell r="K19">
            <v>0.95205503378094902</v>
          </cell>
          <cell r="L19">
            <v>0.98376020391382402</v>
          </cell>
          <cell r="M19">
            <v>1.0522199218500301</v>
          </cell>
          <cell r="N19">
            <v>1.0524570839343601</v>
          </cell>
          <cell r="O19">
            <v>0</v>
          </cell>
          <cell r="P19">
            <v>1.08905903979607</v>
          </cell>
          <cell r="Q19">
            <v>1.0104303249931099</v>
          </cell>
          <cell r="R19">
            <v>0.98456162769901101</v>
          </cell>
          <cell r="S19">
            <v>0.98353551003795803</v>
          </cell>
        </row>
        <row r="20">
          <cell r="A20">
            <v>20024</v>
          </cell>
          <cell r="B20">
            <v>1.0078073527932301</v>
          </cell>
          <cell r="C20">
            <v>0.900034952140912</v>
          </cell>
          <cell r="D20">
            <v>0.96821821798280805</v>
          </cell>
          <cell r="E20">
            <v>0.92049930177783101</v>
          </cell>
          <cell r="F20">
            <v>1.0058416294294199</v>
          </cell>
          <cell r="G20">
            <v>1.0204358004285601</v>
          </cell>
          <cell r="H20">
            <v>0.81773734009829402</v>
          </cell>
          <cell r="I20">
            <v>1</v>
          </cell>
          <cell r="J20">
            <v>0.98449820141284605</v>
          </cell>
          <cell r="K20">
            <v>0.97306089176759103</v>
          </cell>
          <cell r="L20">
            <v>1.0242674109290599</v>
          </cell>
          <cell r="M20">
            <v>0.97854154528524195</v>
          </cell>
          <cell r="N20">
            <v>0.96509389618293595</v>
          </cell>
          <cell r="O20">
            <v>0</v>
          </cell>
          <cell r="P20">
            <v>0.95167346234132499</v>
          </cell>
          <cell r="Q20">
            <v>0.99531397177319503</v>
          </cell>
          <cell r="R20">
            <v>0.98552001027038105</v>
          </cell>
          <cell r="S20">
            <v>0.990119328425627</v>
          </cell>
        </row>
        <row r="21">
          <cell r="A21">
            <v>20031</v>
          </cell>
          <cell r="B21">
            <v>0.98965579522857905</v>
          </cell>
          <cell r="C21">
            <v>0.83181871320167899</v>
          </cell>
          <cell r="D21">
            <v>0.92117946652563498</v>
          </cell>
          <cell r="E21">
            <v>0.84262782128816704</v>
          </cell>
          <cell r="F21">
            <v>0.92128859526045004</v>
          </cell>
          <cell r="G21">
            <v>1.04906902557709</v>
          </cell>
          <cell r="H21">
            <v>0.77315813311771997</v>
          </cell>
          <cell r="I21">
            <v>1</v>
          </cell>
          <cell r="J21">
            <v>0.99253026359184404</v>
          </cell>
          <cell r="K21">
            <v>1.0811727714343899</v>
          </cell>
          <cell r="L21">
            <v>0.97334821633505197</v>
          </cell>
          <cell r="M21">
            <v>0.922356564095827</v>
          </cell>
          <cell r="N21">
            <v>0.96082198817778797</v>
          </cell>
          <cell r="O21">
            <v>0</v>
          </cell>
          <cell r="P21">
            <v>0.88648330636074202</v>
          </cell>
          <cell r="Q21">
            <v>0.991217626471664</v>
          </cell>
          <cell r="R21">
            <v>1.0100029242094599</v>
          </cell>
          <cell r="S21">
            <v>1.0150873319299301</v>
          </cell>
        </row>
        <row r="22">
          <cell r="A22">
            <v>20032</v>
          </cell>
          <cell r="B22">
            <v>0.978877084483743</v>
          </cell>
          <cell r="C22">
            <v>1.02704991171758</v>
          </cell>
          <cell r="D22">
            <v>1.0507383352837101</v>
          </cell>
          <cell r="E22">
            <v>1.12460223508163</v>
          </cell>
          <cell r="F22">
            <v>1.01893771884413</v>
          </cell>
          <cell r="G22">
            <v>0.96474602237463203</v>
          </cell>
          <cell r="H22">
            <v>1.2050815917553199</v>
          </cell>
          <cell r="I22">
            <v>1</v>
          </cell>
          <cell r="J22">
            <v>1.0116868582554499</v>
          </cell>
          <cell r="K22">
            <v>0.99297202372047599</v>
          </cell>
          <cell r="L22">
            <v>1.0234624290769501</v>
          </cell>
          <cell r="M22">
            <v>1.05074290209764</v>
          </cell>
          <cell r="N22">
            <v>1.0236718333449699</v>
          </cell>
          <cell r="O22">
            <v>0</v>
          </cell>
          <cell r="P22">
            <v>1.0738091155056699</v>
          </cell>
          <cell r="Q22">
            <v>1.0039980577885399</v>
          </cell>
          <cell r="R22">
            <v>1.0186872732926699</v>
          </cell>
          <cell r="S22">
            <v>1.0122093858122101</v>
          </cell>
        </row>
        <row r="23">
          <cell r="A23">
            <v>20033</v>
          </cell>
          <cell r="B23">
            <v>1.0165870862838</v>
          </cell>
          <cell r="C23">
            <v>1.23460647321216</v>
          </cell>
          <cell r="D23">
            <v>1.06372664840619</v>
          </cell>
          <cell r="E23">
            <v>1.10211507984181</v>
          </cell>
          <cell r="F23">
            <v>1.0542974453680301</v>
          </cell>
          <cell r="G23">
            <v>0.96724018581204696</v>
          </cell>
          <cell r="H23">
            <v>1.20330526576119</v>
          </cell>
          <cell r="I23">
            <v>1</v>
          </cell>
          <cell r="J23">
            <v>1.01089638259263</v>
          </cell>
          <cell r="K23">
            <v>0.95231959296806101</v>
          </cell>
          <cell r="L23">
            <v>0.98063325402082202</v>
          </cell>
          <cell r="M23">
            <v>1.04519481595301</v>
          </cell>
          <cell r="N23">
            <v>1.04472835804722</v>
          </cell>
          <cell r="O23">
            <v>0</v>
          </cell>
          <cell r="P23">
            <v>1.0835776606451299</v>
          </cell>
          <cell r="Q23">
            <v>1.0075664853819499</v>
          </cell>
          <cell r="R23">
            <v>0.98658740995480898</v>
          </cell>
          <cell r="S23">
            <v>0.98083054110158496</v>
          </cell>
        </row>
        <row r="24">
          <cell r="A24">
            <v>20034</v>
          </cell>
          <cell r="B24">
            <v>1.0166654393293899</v>
          </cell>
          <cell r="C24">
            <v>0.90531842025075104</v>
          </cell>
          <cell r="D24">
            <v>0.98194045870387303</v>
          </cell>
          <cell r="E24">
            <v>0.92983696305906105</v>
          </cell>
          <cell r="F24">
            <v>1.00443392539618</v>
          </cell>
          <cell r="G24">
            <v>1.0198357070617801</v>
          </cell>
          <cell r="H24">
            <v>0.82356925430482297</v>
          </cell>
          <cell r="I24">
            <v>1</v>
          </cell>
          <cell r="J24">
            <v>0.98351381167468199</v>
          </cell>
          <cell r="K24">
            <v>0.97667654722182995</v>
          </cell>
          <cell r="L24">
            <v>1.0184195521030801</v>
          </cell>
          <cell r="M24">
            <v>0.98129616349319404</v>
          </cell>
          <cell r="N24">
            <v>0.97112436417158898</v>
          </cell>
          <cell r="O24">
            <v>0</v>
          </cell>
          <cell r="P24">
            <v>0.95640807081951495</v>
          </cell>
          <cell r="Q24">
            <v>0.99724376576058404</v>
          </cell>
          <cell r="R24">
            <v>0.98922720560981803</v>
          </cell>
          <cell r="S24">
            <v>0.99248145251178999</v>
          </cell>
        </row>
        <row r="25">
          <cell r="A25">
            <v>20041</v>
          </cell>
          <cell r="B25">
            <v>0.98957363606582505</v>
          </cell>
          <cell r="C25">
            <v>0.83915633776417797</v>
          </cell>
          <cell r="D25">
            <v>0.94170009684955103</v>
          </cell>
          <cell r="E25">
            <v>0.84932289621830104</v>
          </cell>
          <cell r="F25">
            <v>0.92316917094877604</v>
          </cell>
          <cell r="G25">
            <v>1.04436815354363</v>
          </cell>
          <cell r="H25">
            <v>0.76753606794370499</v>
          </cell>
          <cell r="I25">
            <v>1</v>
          </cell>
          <cell r="J25">
            <v>0.99370843564904598</v>
          </cell>
          <cell r="K25">
            <v>1.0760016771276499</v>
          </cell>
          <cell r="L25">
            <v>0.97574335715610705</v>
          </cell>
          <cell r="M25">
            <v>0.92246053786360405</v>
          </cell>
          <cell r="N25">
            <v>0.96384344732397598</v>
          </cell>
          <cell r="O25">
            <v>0</v>
          </cell>
          <cell r="P25">
            <v>0.88944890031357904</v>
          </cell>
          <cell r="Q25">
            <v>0.99213924064811398</v>
          </cell>
          <cell r="R25">
            <v>1.00845612062392</v>
          </cell>
          <cell r="S25">
            <v>1.0151322012806501</v>
          </cell>
        </row>
        <row r="26">
          <cell r="A26">
            <v>20042</v>
          </cell>
          <cell r="B26">
            <v>0.97935162008175003</v>
          </cell>
          <cell r="C26">
            <v>1.0225901836934801</v>
          </cell>
          <cell r="D26">
            <v>1.0493064190825501</v>
          </cell>
          <cell r="E26">
            <v>1.1134960358309001</v>
          </cell>
          <cell r="F26">
            <v>1.0181561449669601</v>
          </cell>
          <cell r="G26">
            <v>0.97097119423271605</v>
          </cell>
          <cell r="H26">
            <v>1.1961828248419</v>
          </cell>
          <cell r="I26">
            <v>1</v>
          </cell>
          <cell r="J26">
            <v>1.0123143084659001</v>
          </cell>
          <cell r="K26">
            <v>0.99468192819860801</v>
          </cell>
          <cell r="L26">
            <v>1.02921791878598</v>
          </cell>
          <cell r="M26">
            <v>1.0544343190138401</v>
          </cell>
          <cell r="N26">
            <v>1.0220382941742101</v>
          </cell>
          <cell r="O26">
            <v>0</v>
          </cell>
          <cell r="P26">
            <v>1.0703043986728</v>
          </cell>
          <cell r="Q26">
            <v>1.0040205815893799</v>
          </cell>
          <cell r="R26">
            <v>1.01498609697278</v>
          </cell>
          <cell r="S26">
            <v>1.01167830622956</v>
          </cell>
        </row>
        <row r="27">
          <cell r="A27">
            <v>20043</v>
          </cell>
          <cell r="B27">
            <v>1.01122309684746</v>
          </cell>
          <cell r="C27">
            <v>1.22623607719537</v>
          </cell>
          <cell r="D27">
            <v>1.05940874720366</v>
          </cell>
          <cell r="E27">
            <v>1.0995324891257201</v>
          </cell>
          <cell r="F27">
            <v>1.05568977292402</v>
          </cell>
          <cell r="G27">
            <v>0.96460225084766404</v>
          </cell>
          <cell r="H27">
            <v>1.2149293851132199</v>
          </cell>
          <cell r="I27">
            <v>1</v>
          </cell>
          <cell r="J27">
            <v>1.01078799690498</v>
          </cell>
          <cell r="K27">
            <v>0.95256683454902502</v>
          </cell>
          <cell r="L27">
            <v>0.97742847963651103</v>
          </cell>
          <cell r="M27">
            <v>1.03999204719187</v>
          </cell>
          <cell r="N27">
            <v>1.0375599090370999</v>
          </cell>
          <cell r="O27">
            <v>0</v>
          </cell>
          <cell r="P27">
            <v>1.0815665726994299</v>
          </cell>
          <cell r="Q27">
            <v>1.00377258854491</v>
          </cell>
          <cell r="R27">
            <v>0.99089761015826705</v>
          </cell>
          <cell r="S27">
            <v>0.97941420150874203</v>
          </cell>
        </row>
        <row r="28">
          <cell r="A28">
            <v>20044</v>
          </cell>
          <cell r="B28">
            <v>1.0204860389696999</v>
          </cell>
          <cell r="C28">
            <v>0.91062846676772802</v>
          </cell>
          <cell r="D28">
            <v>0.99000617598726104</v>
          </cell>
          <cell r="E28">
            <v>0.935930682249563</v>
          </cell>
          <cell r="F28">
            <v>1.00021415604997</v>
          </cell>
          <cell r="G28">
            <v>1.0214032357474401</v>
          </cell>
          <cell r="H28">
            <v>0.82728829104658996</v>
          </cell>
          <cell r="I28">
            <v>1</v>
          </cell>
          <cell r="J28">
            <v>0.98465592029540905</v>
          </cell>
          <cell r="K28">
            <v>0.97785424323023495</v>
          </cell>
          <cell r="L28">
            <v>1.0157035099219101</v>
          </cell>
          <cell r="M28">
            <v>0.98247958221888199</v>
          </cell>
          <cell r="N28">
            <v>0.97735777059397599</v>
          </cell>
          <cell r="O28">
            <v>0</v>
          </cell>
          <cell r="P28">
            <v>0.95822796387389897</v>
          </cell>
          <cell r="Q28">
            <v>1.00197605808315</v>
          </cell>
          <cell r="R28">
            <v>0.98960418097563196</v>
          </cell>
          <cell r="S28">
            <v>0.99455259613367297</v>
          </cell>
        </row>
        <row r="29">
          <cell r="A29">
            <v>20051</v>
          </cell>
          <cell r="B29">
            <v>0.98655209875461403</v>
          </cell>
          <cell r="C29">
            <v>0.84547841737193896</v>
          </cell>
          <cell r="D29">
            <v>0.91490288679672305</v>
          </cell>
          <cell r="E29">
            <v>0.83147765360241699</v>
          </cell>
          <cell r="F29">
            <v>0.92678690971863098</v>
          </cell>
          <cell r="G29">
            <v>1.0399309264332399</v>
          </cell>
          <cell r="H29">
            <v>0.75856517934394496</v>
          </cell>
          <cell r="I29">
            <v>1</v>
          </cell>
          <cell r="J29">
            <v>0.99074844385223304</v>
          </cell>
          <cell r="K29">
            <v>1.0745532829017601</v>
          </cell>
          <cell r="L29">
            <v>0.97486901580665197</v>
          </cell>
          <cell r="M29">
            <v>0.92207587897488996</v>
          </cell>
          <cell r="N29">
            <v>0.96571630781294004</v>
          </cell>
          <cell r="O29">
            <v>0</v>
          </cell>
          <cell r="P29">
            <v>0.89235350625480303</v>
          </cell>
          <cell r="Q29">
            <v>0.99032675726484598</v>
          </cell>
          <cell r="R29">
            <v>1.0152856729733</v>
          </cell>
          <cell r="S29">
            <v>1.01457744485167</v>
          </cell>
        </row>
        <row r="30">
          <cell r="A30">
            <v>20052</v>
          </cell>
          <cell r="B30">
            <v>0.98468121620492699</v>
          </cell>
          <cell r="C30">
            <v>1.02034544038849</v>
          </cell>
          <cell r="D30">
            <v>1.0464625935615299</v>
          </cell>
          <cell r="E30">
            <v>1.1377836701383299</v>
          </cell>
          <cell r="F30">
            <v>1.01746455668813</v>
          </cell>
          <cell r="G30">
            <v>0.97537303902966599</v>
          </cell>
          <cell r="H30">
            <v>1.19208279173118</v>
          </cell>
          <cell r="I30">
            <v>1</v>
          </cell>
          <cell r="J30">
            <v>1.01156659494232</v>
          </cell>
          <cell r="K30">
            <v>0.99504337301892398</v>
          </cell>
          <cell r="L30">
            <v>1.0355830433740101</v>
          </cell>
          <cell r="M30">
            <v>1.05822091471185</v>
          </cell>
          <cell r="N30">
            <v>1.0208328312733601</v>
          </cell>
          <cell r="O30">
            <v>0</v>
          </cell>
          <cell r="P30">
            <v>1.0673049568155399</v>
          </cell>
          <cell r="Q30">
            <v>1.0039306964913599</v>
          </cell>
          <cell r="R30">
            <v>1.00505858612018</v>
          </cell>
          <cell r="S30">
            <v>1.01167522610024</v>
          </cell>
        </row>
        <row r="31">
          <cell r="A31">
            <v>20053</v>
          </cell>
          <cell r="B31">
            <v>1.0095074623254801</v>
          </cell>
          <cell r="C31">
            <v>1.2180591820161699</v>
          </cell>
          <cell r="D31">
            <v>1.06119801403957</v>
          </cell>
          <cell r="E31">
            <v>1.0944362373244501</v>
          </cell>
          <cell r="F31">
            <v>1.05841962873537</v>
          </cell>
          <cell r="G31">
            <v>0.96327034902786801</v>
          </cell>
          <cell r="H31">
            <v>1.2230241771068799</v>
          </cell>
          <cell r="I31">
            <v>1</v>
          </cell>
          <cell r="J31">
            <v>1.01422969890569</v>
          </cell>
          <cell r="K31">
            <v>0.95106924835294704</v>
          </cell>
          <cell r="L31">
            <v>0.97455987779530695</v>
          </cell>
          <cell r="M31">
            <v>1.0365266803473501</v>
          </cell>
          <cell r="N31">
            <v>1.0308247725009501</v>
          </cell>
          <cell r="O31">
            <v>0</v>
          </cell>
          <cell r="P31">
            <v>1.0806867842362</v>
          </cell>
          <cell r="Q31">
            <v>1.0012466049869799</v>
          </cell>
          <cell r="R31">
            <v>0.99199971236794604</v>
          </cell>
          <cell r="S31">
            <v>0.97762516591118498</v>
          </cell>
        </row>
        <row r="32">
          <cell r="A32">
            <v>20054</v>
          </cell>
          <cell r="B32">
            <v>1.0198376452411799</v>
          </cell>
          <cell r="C32">
            <v>0.91443012024985704</v>
          </cell>
          <cell r="D32">
            <v>0.94719441210433297</v>
          </cell>
          <cell r="E32">
            <v>0.94408059213727702</v>
          </cell>
          <cell r="F32">
            <v>0.99388368146892403</v>
          </cell>
          <cell r="G32">
            <v>1.02415327025921</v>
          </cell>
          <cell r="H32">
            <v>0.83354620209652697</v>
          </cell>
          <cell r="I32">
            <v>1</v>
          </cell>
          <cell r="J32">
            <v>0.987614912007172</v>
          </cell>
          <cell r="K32">
            <v>0.98133388561134705</v>
          </cell>
          <cell r="L32">
            <v>1.0129240013483001</v>
          </cell>
          <cell r="M32">
            <v>0.98303549753949504</v>
          </cell>
          <cell r="N32">
            <v>0.98473282514022498</v>
          </cell>
          <cell r="O32">
            <v>0</v>
          </cell>
          <cell r="P32">
            <v>0.96017571104879995</v>
          </cell>
          <cell r="Q32">
            <v>1.00804086494154</v>
          </cell>
          <cell r="R32">
            <v>0.99010952287067999</v>
          </cell>
          <cell r="S32">
            <v>0.99774560717607796</v>
          </cell>
        </row>
        <row r="33">
          <cell r="A33">
            <v>20061</v>
          </cell>
          <cell r="B33">
            <v>0.97912852095150804</v>
          </cell>
          <cell r="C33">
            <v>0.85036584490062594</v>
          </cell>
          <cell r="D33">
            <v>0.95473786032791197</v>
          </cell>
          <cell r="E33">
            <v>0.85878673463933497</v>
          </cell>
          <cell r="F33">
            <v>0.930448699403016</v>
          </cell>
          <cell r="G33">
            <v>1.03373182419193</v>
          </cell>
          <cell r="H33">
            <v>0.74715664275334204</v>
          </cell>
          <cell r="I33">
            <v>1</v>
          </cell>
          <cell r="J33">
            <v>0.983933844291624</v>
          </cell>
          <cell r="K33">
            <v>1.07235542845793</v>
          </cell>
          <cell r="L33">
            <v>0.97682426994719795</v>
          </cell>
          <cell r="M33">
            <v>0.92075937674764896</v>
          </cell>
          <cell r="N33">
            <v>0.96521042442013705</v>
          </cell>
          <cell r="O33">
            <v>0</v>
          </cell>
          <cell r="P33">
            <v>0.89303315423408203</v>
          </cell>
          <cell r="Q33">
            <v>0.98559543441098196</v>
          </cell>
          <cell r="R33">
            <v>0.98155623010869797</v>
          </cell>
          <cell r="S33">
            <v>1.0129360114527799</v>
          </cell>
        </row>
        <row r="34">
          <cell r="A34">
            <v>20062</v>
          </cell>
          <cell r="B34">
            <v>0.99507789584641304</v>
          </cell>
          <cell r="C34">
            <v>1.02115394388513</v>
          </cell>
          <cell r="D34">
            <v>1.0441973045870101</v>
          </cell>
          <cell r="E34">
            <v>1.0988562199259599</v>
          </cell>
          <cell r="F34">
            <v>1.0173609708306699</v>
          </cell>
          <cell r="G34">
            <v>0.97861722538330698</v>
          </cell>
          <cell r="H34">
            <v>1.1892165893444999</v>
          </cell>
          <cell r="I34">
            <v>1</v>
          </cell>
          <cell r="J34">
            <v>1.01032749588323</v>
          </cell>
          <cell r="K34">
            <v>0.99531309559769898</v>
          </cell>
          <cell r="L34">
            <v>1.03639918090352</v>
          </cell>
          <cell r="M34">
            <v>1.0608362416646799</v>
          </cell>
          <cell r="N34">
            <v>1.01959654064955</v>
          </cell>
          <cell r="O34">
            <v>0</v>
          </cell>
          <cell r="P34">
            <v>1.0646499849439099</v>
          </cell>
          <cell r="Q34">
            <v>1.00499722522769</v>
          </cell>
          <cell r="R34">
            <v>1.03792206792927</v>
          </cell>
          <cell r="S34">
            <v>1.0107385488173499</v>
          </cell>
        </row>
        <row r="35">
          <cell r="A35">
            <v>20063</v>
          </cell>
          <cell r="B35">
            <v>1.00975647013627</v>
          </cell>
          <cell r="C35">
            <v>1.2096230025175101</v>
          </cell>
          <cell r="D35">
            <v>1.0115867671827601</v>
          </cell>
          <cell r="E35">
            <v>1.0924362218542401</v>
          </cell>
          <cell r="F35">
            <v>1.06177508416581</v>
          </cell>
          <cell r="G35">
            <v>0.96376281791185703</v>
          </cell>
          <cell r="H35">
            <v>1.2323135565396299</v>
          </cell>
          <cell r="I35">
            <v>1</v>
          </cell>
          <cell r="J35">
            <v>1.02020931840121</v>
          </cell>
          <cell r="K35">
            <v>0.94941902548808499</v>
          </cell>
          <cell r="L35">
            <v>0.97354724375354895</v>
          </cell>
          <cell r="M35">
            <v>1.0363732412020501</v>
          </cell>
          <cell r="N35">
            <v>1.0270216879665399</v>
          </cell>
          <cell r="O35">
            <v>0</v>
          </cell>
          <cell r="P35">
            <v>1.08206590128249</v>
          </cell>
          <cell r="Q35">
            <v>0.99859028763970603</v>
          </cell>
          <cell r="R35">
            <v>0.99147973361961395</v>
          </cell>
          <cell r="S35">
            <v>0.97859378942449904</v>
          </cell>
        </row>
        <row r="36">
          <cell r="A36">
            <v>20064</v>
          </cell>
          <cell r="B36">
            <v>1.0170997984727199</v>
          </cell>
          <cell r="C36">
            <v>0.91669956748275205</v>
          </cell>
          <cell r="D36">
            <v>0.95741912501781101</v>
          </cell>
          <cell r="E36">
            <v>0.94910915650276795</v>
          </cell>
          <cell r="F36">
            <v>0.98751830427576304</v>
          </cell>
          <cell r="G36">
            <v>1.02866254651843</v>
          </cell>
          <cell r="H36">
            <v>0.837398909374237</v>
          </cell>
          <cell r="I36">
            <v>1</v>
          </cell>
          <cell r="J36">
            <v>0.99044042186915304</v>
          </cell>
          <cell r="K36">
            <v>0.98354618306060704</v>
          </cell>
          <cell r="L36">
            <v>1.0137556037414399</v>
          </cell>
          <cell r="M36">
            <v>0.98156570091500805</v>
          </cell>
          <cell r="N36">
            <v>0.98989722437900796</v>
          </cell>
          <cell r="O36">
            <v>0</v>
          </cell>
          <cell r="P36">
            <v>0.96100522686159595</v>
          </cell>
          <cell r="Q36">
            <v>1.0156922568490101</v>
          </cell>
          <cell r="R36">
            <v>0.99014979159087302</v>
          </cell>
          <cell r="S36">
            <v>0.99900247213272297</v>
          </cell>
        </row>
        <row r="37">
          <cell r="A37">
            <v>20071</v>
          </cell>
          <cell r="B37">
            <v>0.96934653519438796</v>
          </cell>
          <cell r="C37">
            <v>0.85453363248095104</v>
          </cell>
          <cell r="D37">
            <v>0.94560586145252801</v>
          </cell>
          <cell r="E37">
            <v>0.86109224648131799</v>
          </cell>
          <cell r="F37">
            <v>0.93303416977939302</v>
          </cell>
          <cell r="G37">
            <v>1.0250060808246599</v>
          </cell>
          <cell r="H37">
            <v>0.73650257284987097</v>
          </cell>
          <cell r="I37">
            <v>1</v>
          </cell>
          <cell r="J37">
            <v>0.976242817118951</v>
          </cell>
          <cell r="K37">
            <v>1.0734174785281501</v>
          </cell>
          <cell r="L37">
            <v>0.97682053352814802</v>
          </cell>
          <cell r="M37">
            <v>0.92054054302613697</v>
          </cell>
          <cell r="N37">
            <v>0.96478374272030598</v>
          </cell>
          <cell r="O37">
            <v>0</v>
          </cell>
          <cell r="P37">
            <v>0.89284870297964403</v>
          </cell>
          <cell r="Q37">
            <v>0.97903590606697599</v>
          </cell>
          <cell r="R37">
            <v>0.99537182098235699</v>
          </cell>
          <cell r="S37">
            <v>1.0107697033371801</v>
          </cell>
        </row>
        <row r="38">
          <cell r="A38">
            <v>20072</v>
          </cell>
          <cell r="B38">
            <v>1.0072093536675599</v>
          </cell>
          <cell r="C38">
            <v>1.0238804607709</v>
          </cell>
          <cell r="D38">
            <v>1.04015206956349</v>
          </cell>
          <cell r="E38">
            <v>1.0951119234744899</v>
          </cell>
          <cell r="F38">
            <v>1.0170658663529</v>
          </cell>
          <cell r="G38">
            <v>0.98034781812970195</v>
          </cell>
          <cell r="H38">
            <v>1.1892729952871399</v>
          </cell>
          <cell r="I38">
            <v>1</v>
          </cell>
          <cell r="J38">
            <v>1.0084485673279799</v>
          </cell>
          <cell r="K38">
            <v>0.99369575480962702</v>
          </cell>
          <cell r="L38">
            <v>1.0341695582496799</v>
          </cell>
          <cell r="M38">
            <v>1.0608204395827101</v>
          </cell>
          <cell r="N38">
            <v>1.0179165397977199</v>
          </cell>
          <cell r="O38">
            <v>0</v>
          </cell>
          <cell r="P38">
            <v>1.06252131825659</v>
          </cell>
          <cell r="Q38">
            <v>1.00536290276135</v>
          </cell>
          <cell r="R38">
            <v>1.0226407643694</v>
          </cell>
          <cell r="S38">
            <v>1.0114382736924401</v>
          </cell>
        </row>
        <row r="39">
          <cell r="A39">
            <v>20073</v>
          </cell>
          <cell r="B39">
            <v>1.0099878481077</v>
          </cell>
          <cell r="C39">
            <v>1.20133196740082</v>
          </cell>
          <cell r="D39">
            <v>1.0108048597967201</v>
          </cell>
          <cell r="E39">
            <v>1.08856702629859</v>
          </cell>
          <cell r="F39">
            <v>1.06548433609905</v>
          </cell>
          <cell r="G39">
            <v>0.96685489599111996</v>
          </cell>
          <cell r="H39">
            <v>1.2378214934898599</v>
          </cell>
          <cell r="I39">
            <v>1</v>
          </cell>
          <cell r="J39">
            <v>1.02687280257997</v>
          </cell>
          <cell r="K39">
            <v>0.94584459148496403</v>
          </cell>
          <cell r="L39">
            <v>0.97530650218452297</v>
          </cell>
          <cell r="M39">
            <v>1.0383571393095701</v>
          </cell>
          <cell r="N39">
            <v>1.0248404101989299</v>
          </cell>
          <cell r="O39">
            <v>0</v>
          </cell>
          <cell r="P39">
            <v>1.08304638246871</v>
          </cell>
          <cell r="Q39">
            <v>0.99812920340096001</v>
          </cell>
          <cell r="R39">
            <v>0.98963345363792399</v>
          </cell>
          <cell r="S39">
            <v>0.97840823765889495</v>
          </cell>
        </row>
        <row r="40">
          <cell r="A40">
            <v>20074</v>
          </cell>
          <cell r="B40">
            <v>1.0158353287764701</v>
          </cell>
          <cell r="C40">
            <v>0.91761949993224101</v>
          </cell>
          <cell r="D40">
            <v>1.01700563962587</v>
          </cell>
          <cell r="E40">
            <v>0.95550739728415701</v>
          </cell>
          <cell r="F40">
            <v>0.98372823192329895</v>
          </cell>
          <cell r="G40">
            <v>1.0345971352983001</v>
          </cell>
          <cell r="H40">
            <v>0.842443976876453</v>
          </cell>
          <cell r="I40">
            <v>1</v>
          </cell>
          <cell r="J40">
            <v>0.99359010454281704</v>
          </cell>
          <cell r="K40">
            <v>0.98926233391499596</v>
          </cell>
          <cell r="L40">
            <v>1.0147007568275299</v>
          </cell>
          <cell r="M40">
            <v>0.98087765663642401</v>
          </cell>
          <cell r="N40">
            <v>0.99465801294087197</v>
          </cell>
          <cell r="O40">
            <v>0</v>
          </cell>
          <cell r="P40">
            <v>0.96370401916210402</v>
          </cell>
          <cell r="Q40">
            <v>1.02250669770661</v>
          </cell>
          <cell r="R40">
            <v>0.99356815832932999</v>
          </cell>
          <cell r="S40">
            <v>1.0009376980590901</v>
          </cell>
        </row>
        <row r="41">
          <cell r="A41">
            <v>20081</v>
          </cell>
          <cell r="B41">
            <v>0.95941021520956105</v>
          </cell>
          <cell r="C41">
            <v>0.858936371197353</v>
          </cell>
          <cell r="D41">
            <v>0.92076340476840302</v>
          </cell>
          <cell r="E41">
            <v>0.836830324427418</v>
          </cell>
          <cell r="F41">
            <v>0.93177524283914204</v>
          </cell>
          <cell r="G41">
            <v>1.0134988483046601</v>
          </cell>
          <cell r="H41">
            <v>0.72545736541299799</v>
          </cell>
          <cell r="I41">
            <v>1</v>
          </cell>
          <cell r="J41">
            <v>0.96841689518459895</v>
          </cell>
          <cell r="K41">
            <v>1.0734771975426201</v>
          </cell>
          <cell r="L41">
            <v>0.97823155277152896</v>
          </cell>
          <cell r="M41">
            <v>0.91947906539415203</v>
          </cell>
          <cell r="N41">
            <v>0.96331419078459901</v>
          </cell>
          <cell r="O41">
            <v>0</v>
          </cell>
          <cell r="P41">
            <v>0.89058350781557305</v>
          </cell>
          <cell r="Q41">
            <v>0.97213025009403498</v>
          </cell>
          <cell r="R41">
            <v>1.0090140636867699</v>
          </cell>
          <cell r="S41">
            <v>1.00865112002213</v>
          </cell>
        </row>
        <row r="42">
          <cell r="A42">
            <v>20082</v>
          </cell>
          <cell r="B42">
            <v>1.0158591693780701</v>
          </cell>
          <cell r="C42">
            <v>1.02756803261836</v>
          </cell>
          <cell r="D42">
            <v>1.03684343676771</v>
          </cell>
          <cell r="E42">
            <v>1.12219446347652</v>
          </cell>
          <cell r="F42">
            <v>1.01906414653039</v>
          </cell>
          <cell r="G42">
            <v>0.98140559038688902</v>
          </cell>
          <cell r="H42">
            <v>1.1899835594799</v>
          </cell>
          <cell r="I42">
            <v>1</v>
          </cell>
          <cell r="J42">
            <v>1.00722921715855</v>
          </cell>
          <cell r="K42">
            <v>0.99041774333650601</v>
          </cell>
          <cell r="L42">
            <v>1.0275680468475401</v>
          </cell>
          <cell r="M42">
            <v>1.0591121131707499</v>
          </cell>
          <cell r="N42">
            <v>1.0155168619967201</v>
          </cell>
          <cell r="O42">
            <v>0</v>
          </cell>
          <cell r="P42">
            <v>1.0603480236705201</v>
          </cell>
          <cell r="Q42">
            <v>1.00572618762763</v>
          </cell>
          <cell r="R42">
            <v>1.0074548885636601</v>
          </cell>
          <cell r="S42">
            <v>1.01064965886702</v>
          </cell>
        </row>
        <row r="43">
          <cell r="A43">
            <v>20083</v>
          </cell>
          <cell r="B43">
            <v>1.01218468093514</v>
          </cell>
          <cell r="C43">
            <v>1.19131142033052</v>
          </cell>
          <cell r="D43">
            <v>1.05548660169051</v>
          </cell>
          <cell r="E43">
            <v>1.08991926943162</v>
          </cell>
          <cell r="F43">
            <v>1.0664443967853501</v>
          </cell>
          <cell r="G43">
            <v>0.97267371571037897</v>
          </cell>
          <cell r="H43">
            <v>1.24508050032563</v>
          </cell>
          <cell r="I43">
            <v>1</v>
          </cell>
          <cell r="J43">
            <v>1.0328203337700901</v>
          </cell>
          <cell r="K43">
            <v>0.94363767372523499</v>
          </cell>
          <cell r="L43">
            <v>0.97885937650833299</v>
          </cell>
          <cell r="M43">
            <v>1.04228481009775</v>
          </cell>
          <cell r="N43">
            <v>1.02631872573353</v>
          </cell>
          <cell r="O43">
            <v>0</v>
          </cell>
          <cell r="P43">
            <v>1.08568433346711</v>
          </cell>
          <cell r="Q43">
            <v>0.99868664426127196</v>
          </cell>
          <cell r="R43">
            <v>0.98644462425929202</v>
          </cell>
          <cell r="S43">
            <v>0.98074648333747905</v>
          </cell>
        </row>
        <row r="44">
          <cell r="A44">
            <v>20084</v>
          </cell>
          <cell r="B44">
            <v>1.0139804334992</v>
          </cell>
          <cell r="C44">
            <v>0.92020465906225102</v>
          </cell>
          <cell r="D44">
            <v>1.02185275112747</v>
          </cell>
          <cell r="E44">
            <v>0.95882802319919502</v>
          </cell>
          <cell r="F44">
            <v>0.98500054354088096</v>
          </cell>
          <cell r="G44">
            <v>1.0383720800344001</v>
          </cell>
          <cell r="H44">
            <v>0.84392718602879901</v>
          </cell>
          <cell r="I44">
            <v>1</v>
          </cell>
          <cell r="J44">
            <v>0.99418578274131297</v>
          </cell>
          <cell r="K44">
            <v>0.99399893600844902</v>
          </cell>
          <cell r="L44">
            <v>1.0185640922254</v>
          </cell>
          <cell r="M44">
            <v>0.97962117374726099</v>
          </cell>
          <cell r="N44">
            <v>0.99600820081378405</v>
          </cell>
          <cell r="O44">
            <v>0</v>
          </cell>
          <cell r="P44">
            <v>0.965577380986398</v>
          </cell>
          <cell r="Q44">
            <v>1.02674915457584</v>
          </cell>
          <cell r="R44">
            <v>0.99779287836077202</v>
          </cell>
          <cell r="S44">
            <v>1.00072729160426</v>
          </cell>
        </row>
        <row r="45">
          <cell r="A45">
            <v>20091</v>
          </cell>
          <cell r="B45">
            <v>0.95515814783360198</v>
          </cell>
          <cell r="C45">
            <v>0.86231219060087505</v>
          </cell>
          <cell r="D45">
            <v>0.906271970880422</v>
          </cell>
          <cell r="E45">
            <v>0.858451012013287</v>
          </cell>
          <cell r="F45">
            <v>0.92606939946113798</v>
          </cell>
          <cell r="G45">
            <v>1.00350132664714</v>
          </cell>
          <cell r="H45">
            <v>0.71457537377067204</v>
          </cell>
          <cell r="I45">
            <v>1</v>
          </cell>
          <cell r="J45">
            <v>0.96423518008473497</v>
          </cell>
          <cell r="K45">
            <v>1.0753196509968499</v>
          </cell>
          <cell r="L45">
            <v>0.977210681558216</v>
          </cell>
          <cell r="M45">
            <v>0.91964167109797801</v>
          </cell>
          <cell r="N45">
            <v>0.96222160254122802</v>
          </cell>
          <cell r="O45">
            <v>0</v>
          </cell>
          <cell r="P45">
            <v>0.88721946714926003</v>
          </cell>
          <cell r="Q45">
            <v>0.96790999342365203</v>
          </cell>
          <cell r="R45">
            <v>0.99070338861415197</v>
          </cell>
          <cell r="S45">
            <v>1.0073505538971801</v>
          </cell>
        </row>
        <row r="46">
          <cell r="A46">
            <v>20092</v>
          </cell>
          <cell r="B46">
            <v>1.0176874039497299</v>
          </cell>
          <cell r="C46">
            <v>1.0323228283666099</v>
          </cell>
          <cell r="D46">
            <v>1.0347405571391</v>
          </cell>
          <cell r="E46">
            <v>1.0892700401134701</v>
          </cell>
          <cell r="F46">
            <v>1.02272558908912</v>
          </cell>
          <cell r="G46">
            <v>0.98157472506203303</v>
          </cell>
          <cell r="H46">
            <v>1.19548227740392</v>
          </cell>
          <cell r="I46">
            <v>1</v>
          </cell>
          <cell r="J46">
            <v>1.0072100457036901</v>
          </cell>
          <cell r="K46">
            <v>0.98578631543794704</v>
          </cell>
          <cell r="L46">
            <v>1.02089975710451</v>
          </cell>
          <cell r="M46">
            <v>1.05541463483886</v>
          </cell>
          <cell r="N46">
            <v>1.0141298045943601</v>
          </cell>
          <cell r="O46">
            <v>0</v>
          </cell>
          <cell r="P46">
            <v>1.0603488719610299</v>
          </cell>
          <cell r="Q46">
            <v>1.0054979739066801</v>
          </cell>
          <cell r="R46">
            <v>1.02468927969721</v>
          </cell>
          <cell r="S46">
            <v>1.0101156877977699</v>
          </cell>
        </row>
        <row r="47">
          <cell r="A47">
            <v>20093</v>
          </cell>
          <cell r="B47">
            <v>1.01400613274587</v>
          </cell>
          <cell r="C47">
            <v>1.1796315735754701</v>
          </cell>
          <cell r="D47">
            <v>1.0455986368646499</v>
          </cell>
          <cell r="E47">
            <v>1.09303638564229</v>
          </cell>
          <cell r="F47">
            <v>1.06614036991817</v>
          </cell>
          <cell r="G47">
            <v>0.98002698502744201</v>
          </cell>
          <cell r="H47">
            <v>1.24919987907726</v>
          </cell>
          <cell r="I47">
            <v>1</v>
          </cell>
          <cell r="J47">
            <v>1.03616113460044</v>
          </cell>
          <cell r="K47">
            <v>0.94141055381282301</v>
          </cell>
          <cell r="L47">
            <v>0.98158729010715495</v>
          </cell>
          <cell r="M47">
            <v>1.04631910303228</v>
          </cell>
          <cell r="N47">
            <v>1.0282406391282</v>
          </cell>
          <cell r="O47">
            <v>0</v>
          </cell>
          <cell r="P47">
            <v>1.0866293443222299</v>
          </cell>
          <cell r="Q47">
            <v>1.0001235728723199</v>
          </cell>
          <cell r="R47">
            <v>0.98460645290220605</v>
          </cell>
          <cell r="S47">
            <v>0.982147612484632</v>
          </cell>
        </row>
        <row r="48">
          <cell r="A48">
            <v>20094</v>
          </cell>
          <cell r="B48">
            <v>1.0136059047349999</v>
          </cell>
          <cell r="C48">
            <v>0.924042664844685</v>
          </cell>
          <cell r="D48">
            <v>1.0195999255858399</v>
          </cell>
          <cell r="E48">
            <v>0.95882395505201701</v>
          </cell>
          <cell r="F48">
            <v>0.98883245546192799</v>
          </cell>
          <cell r="G48">
            <v>1.0384507205242399</v>
          </cell>
          <cell r="H48">
            <v>0.843842286721179</v>
          </cell>
          <cell r="I48">
            <v>1</v>
          </cell>
          <cell r="J48">
            <v>0.99091877912267801</v>
          </cell>
          <cell r="K48">
            <v>0.99936993122400297</v>
          </cell>
          <cell r="L48">
            <v>1.0237885182120501</v>
          </cell>
          <cell r="M48">
            <v>0.97967603240017398</v>
          </cell>
          <cell r="N48">
            <v>0.99628772199042204</v>
          </cell>
          <cell r="O48">
            <v>0</v>
          </cell>
          <cell r="P48">
            <v>0.96837313757059496</v>
          </cell>
          <cell r="Q48">
            <v>1.0265642943934801</v>
          </cell>
          <cell r="R48">
            <v>1.0022287366198199</v>
          </cell>
          <cell r="S48">
            <v>1.00204856864841</v>
          </cell>
        </row>
        <row r="49">
          <cell r="A49">
            <v>20101</v>
          </cell>
          <cell r="B49">
            <v>0.95695343661576604</v>
          </cell>
          <cell r="C49">
            <v>0.866192704556356</v>
          </cell>
          <cell r="D49">
            <v>0.91849351295418202</v>
          </cell>
          <cell r="E49">
            <v>0.85432268622231899</v>
          </cell>
          <cell r="F49">
            <v>0.91813101869858305</v>
          </cell>
          <cell r="G49">
            <v>0.99623364506660195</v>
          </cell>
          <cell r="H49">
            <v>0.705113132111028</v>
          </cell>
          <cell r="I49">
            <v>1</v>
          </cell>
          <cell r="J49">
            <v>0.96609019615965597</v>
          </cell>
          <cell r="K49">
            <v>1.07657738067572</v>
          </cell>
          <cell r="L49">
            <v>0.97689720191094098</v>
          </cell>
          <cell r="M49">
            <v>0.91962661591206596</v>
          </cell>
          <cell r="N49">
            <v>0.96036328665748705</v>
          </cell>
          <cell r="O49">
            <v>0</v>
          </cell>
          <cell r="P49">
            <v>0.882500463996856</v>
          </cell>
          <cell r="Q49">
            <v>0.96793336353859305</v>
          </cell>
          <cell r="R49">
            <v>1.0033885715066999</v>
          </cell>
          <cell r="S49">
            <v>1.0050020839849501</v>
          </cell>
        </row>
        <row r="50">
          <cell r="A50">
            <v>20102</v>
          </cell>
          <cell r="B50">
            <v>1.01373786218134</v>
          </cell>
          <cell r="C50">
            <v>1.0355852153046801</v>
          </cell>
          <cell r="D50">
            <v>1.03796312292013</v>
          </cell>
          <cell r="E50">
            <v>1.0910174997979201</v>
          </cell>
          <cell r="F50">
            <v>1.02780220036506</v>
          </cell>
          <cell r="G50">
            <v>0.98322034714653195</v>
          </cell>
          <cell r="H50">
            <v>1.20189519200173</v>
          </cell>
          <cell r="I50">
            <v>1</v>
          </cell>
          <cell r="J50">
            <v>1.0082602459471799</v>
          </cell>
          <cell r="K50">
            <v>0.98102726649663796</v>
          </cell>
          <cell r="L50">
            <v>1.0134022091532999</v>
          </cell>
          <cell r="M50">
            <v>1.05155593725702</v>
          </cell>
          <cell r="N50">
            <v>1.01477539929745</v>
          </cell>
          <cell r="O50">
            <v>0</v>
          </cell>
          <cell r="P50">
            <v>1.06260214219255</v>
          </cell>
          <cell r="Q50">
            <v>1.00622524514664</v>
          </cell>
          <cell r="R50">
            <v>1.00835172983499</v>
          </cell>
          <cell r="S50">
            <v>1.0087737572698301</v>
          </cell>
        </row>
        <row r="51">
          <cell r="A51">
            <v>20103</v>
          </cell>
          <cell r="B51">
            <v>1.0129055335850099</v>
          </cell>
          <cell r="C51">
            <v>1.1678749975745899</v>
          </cell>
          <cell r="D51">
            <v>1.03149811850335</v>
          </cell>
          <cell r="E51">
            <v>1.0979428710450201</v>
          </cell>
          <cell r="F51">
            <v>1.0645988539380999</v>
          </cell>
          <cell r="G51">
            <v>0.98586815940779404</v>
          </cell>
          <cell r="H51">
            <v>1.2533169965489599</v>
          </cell>
          <cell r="I51">
            <v>1</v>
          </cell>
          <cell r="J51">
            <v>1.03589355993683</v>
          </cell>
          <cell r="K51">
            <v>0.940536150971784</v>
          </cell>
          <cell r="L51">
            <v>0.98325311348731503</v>
          </cell>
          <cell r="M51">
            <v>1.0495303437247301</v>
          </cell>
          <cell r="N51">
            <v>1.0296867962515699</v>
          </cell>
          <cell r="O51">
            <v>0</v>
          </cell>
          <cell r="P51">
            <v>1.0865375693800301</v>
          </cell>
          <cell r="Q51">
            <v>0.99940001340573503</v>
          </cell>
          <cell r="R51">
            <v>0.98638074139101095</v>
          </cell>
          <cell r="S51">
            <v>0.98598625627208103</v>
          </cell>
        </row>
        <row r="52">
          <cell r="A52">
            <v>20104</v>
          </cell>
          <cell r="B52">
            <v>1.01601016671378</v>
          </cell>
          <cell r="C52">
            <v>0.92936630046186797</v>
          </cell>
          <cell r="D52">
            <v>1.0203558013296501</v>
          </cell>
          <cell r="E52">
            <v>0.95465770411742501</v>
          </cell>
          <cell r="F52">
            <v>0.99264311913455106</v>
          </cell>
          <cell r="G52">
            <v>1.03466884937949</v>
          </cell>
          <cell r="H52">
            <v>0.84072883148548105</v>
          </cell>
          <cell r="I52">
            <v>1</v>
          </cell>
          <cell r="J52">
            <v>0.98444377558884399</v>
          </cell>
          <cell r="K52">
            <v>1.0027632188620901</v>
          </cell>
          <cell r="L52">
            <v>1.03004712106301</v>
          </cell>
          <cell r="M52">
            <v>0.98001279502611405</v>
          </cell>
          <cell r="N52">
            <v>0.99511449993652501</v>
          </cell>
          <cell r="O52">
            <v>0</v>
          </cell>
          <cell r="P52">
            <v>0.96966847838026105</v>
          </cell>
          <cell r="Q52">
            <v>1.0233385909660999</v>
          </cell>
          <cell r="R52">
            <v>1.0027611301456401</v>
          </cell>
          <cell r="S52">
            <v>1.00109468971303</v>
          </cell>
        </row>
        <row r="53">
          <cell r="A53">
            <v>20111</v>
          </cell>
          <cell r="B53">
            <v>0.96383147864423102</v>
          </cell>
          <cell r="C53">
            <v>0.86994469406743802</v>
          </cell>
          <cell r="D53">
            <v>0.92645459749148595</v>
          </cell>
          <cell r="E53">
            <v>0.85056758942434096</v>
          </cell>
          <cell r="F53">
            <v>0.91180650661162699</v>
          </cell>
          <cell r="G53">
            <v>0.994271104278586</v>
          </cell>
          <cell r="H53">
            <v>0.69974471807225902</v>
          </cell>
          <cell r="I53">
            <v>1</v>
          </cell>
          <cell r="J53">
            <v>0.97402949393370397</v>
          </cell>
          <cell r="K53">
            <v>1.0786817963814499</v>
          </cell>
          <cell r="L53">
            <v>0.97601280568260396</v>
          </cell>
          <cell r="M53">
            <v>0.92040937704294601</v>
          </cell>
          <cell r="N53">
            <v>0.95907550844885403</v>
          </cell>
          <cell r="O53">
            <v>0</v>
          </cell>
          <cell r="P53">
            <v>0.87925762383317796</v>
          </cell>
          <cell r="Q53">
            <v>0.97313128089060097</v>
          </cell>
          <cell r="R53">
            <v>0.98086344956508598</v>
          </cell>
          <cell r="S53">
            <v>1.00304115335122</v>
          </cell>
        </row>
        <row r="54">
          <cell r="A54">
            <v>20112</v>
          </cell>
          <cell r="B54">
            <v>1.0051434769002701</v>
          </cell>
          <cell r="C54">
            <v>1.0367438185790601</v>
          </cell>
          <cell r="D54">
            <v>1.03963467966781</v>
          </cell>
          <cell r="E54">
            <v>1.0957071771004001</v>
          </cell>
          <cell r="F54">
            <v>1.0318240883130401</v>
          </cell>
          <cell r="G54">
            <v>0.98482174224341401</v>
          </cell>
          <cell r="H54">
            <v>1.20497655871453</v>
          </cell>
          <cell r="I54">
            <v>1</v>
          </cell>
          <cell r="J54">
            <v>1.00866432829932</v>
          </cell>
          <cell r="K54">
            <v>0.97705813019295795</v>
          </cell>
          <cell r="L54">
            <v>1.0076501994687499</v>
          </cell>
          <cell r="M54">
            <v>1.0477187701256201</v>
          </cell>
          <cell r="N54">
            <v>1.01694285452263</v>
          </cell>
          <cell r="O54">
            <v>0</v>
          </cell>
          <cell r="P54">
            <v>1.0657755954105601</v>
          </cell>
          <cell r="Q54">
            <v>1.00553926185672</v>
          </cell>
          <cell r="R54">
            <v>1.02639158648688</v>
          </cell>
          <cell r="S54">
            <v>1.0086357441471501</v>
          </cell>
        </row>
        <row r="55">
          <cell r="A55">
            <v>20113</v>
          </cell>
          <cell r="B55">
            <v>1.01023073360475</v>
          </cell>
          <cell r="C55">
            <v>1.15809049595972</v>
          </cell>
          <cell r="D55">
            <v>1.02250248730798</v>
          </cell>
          <cell r="E55">
            <v>1.1018602509695801</v>
          </cell>
          <cell r="F55">
            <v>1.0633954229654601</v>
          </cell>
          <cell r="G55">
            <v>0.98901677431981005</v>
          </cell>
          <cell r="H55">
            <v>1.2591682982438199</v>
          </cell>
          <cell r="I55">
            <v>1</v>
          </cell>
          <cell r="J55">
            <v>1.0323566413083001</v>
          </cell>
          <cell r="K55">
            <v>0.93910480421729003</v>
          </cell>
          <cell r="L55">
            <v>0.98392750326675704</v>
          </cell>
          <cell r="M55">
            <v>1.0515523407576299</v>
          </cell>
          <cell r="N55">
            <v>1.0297527660080701</v>
          </cell>
          <cell r="O55">
            <v>0</v>
          </cell>
          <cell r="P55">
            <v>1.08512665974421</v>
          </cell>
          <cell r="Q55">
            <v>0.99834032495105496</v>
          </cell>
          <cell r="R55">
            <v>0.99441246679458695</v>
          </cell>
          <cell r="S55">
            <v>0.98837957731659198</v>
          </cell>
        </row>
        <row r="56">
          <cell r="A56">
            <v>20114</v>
          </cell>
          <cell r="B56">
            <v>1.02023052051689</v>
          </cell>
          <cell r="C56">
            <v>0.93499764365724203</v>
          </cell>
          <cell r="D56">
            <v>0.97420538480354901</v>
          </cell>
          <cell r="E56">
            <v>0.94843393035990897</v>
          </cell>
          <cell r="F56">
            <v>0.99437366885237</v>
          </cell>
          <cell r="G56">
            <v>1.0304134325979599</v>
          </cell>
          <cell r="H56">
            <v>0.836467825596245</v>
          </cell>
          <cell r="I56">
            <v>1</v>
          </cell>
          <cell r="J56">
            <v>0.979729444701955</v>
          </cell>
          <cell r="K56">
            <v>1.0059554995425499</v>
          </cell>
          <cell r="L56">
            <v>1.03461306169834</v>
          </cell>
          <cell r="M56">
            <v>0.98138903238253306</v>
          </cell>
          <cell r="N56">
            <v>0.99368066309691805</v>
          </cell>
          <cell r="O56">
            <v>0</v>
          </cell>
          <cell r="P56">
            <v>0.97024694008413204</v>
          </cell>
          <cell r="Q56">
            <v>1.0183526722085099</v>
          </cell>
          <cell r="R56">
            <v>0.99975924822145101</v>
          </cell>
          <cell r="S56">
            <v>1.0011082577375201</v>
          </cell>
        </row>
        <row r="57">
          <cell r="A57">
            <v>20121</v>
          </cell>
          <cell r="B57">
            <v>0.97173668671757696</v>
          </cell>
          <cell r="C57">
            <v>0.87292665885143295</v>
          </cell>
          <cell r="D57">
            <v>0.951210470138109</v>
          </cell>
          <cell r="E57">
            <v>0.84812286193087605</v>
          </cell>
          <cell r="F57">
            <v>0.90859538383388705</v>
          </cell>
          <cell r="G57">
            <v>0.99457378361304305</v>
          </cell>
          <cell r="H57">
            <v>0.69587667972950396</v>
          </cell>
          <cell r="I57">
            <v>1</v>
          </cell>
          <cell r="J57">
            <v>0.98178013273819797</v>
          </cell>
          <cell r="K57">
            <v>1.08007204050775</v>
          </cell>
          <cell r="L57">
            <v>0.97560705798865399</v>
          </cell>
          <cell r="M57">
            <v>0.91997720456620702</v>
          </cell>
          <cell r="N57">
            <v>0.95832843198963102</v>
          </cell>
          <cell r="O57">
            <v>0</v>
          </cell>
          <cell r="P57">
            <v>0.87736325886717903</v>
          </cell>
          <cell r="Q57">
            <v>0.98047280257148395</v>
          </cell>
          <cell r="R57">
            <v>0.99397376790373404</v>
          </cell>
          <cell r="S57">
            <v>1.00098835138613</v>
          </cell>
        </row>
        <row r="58">
          <cell r="A58">
            <v>20122</v>
          </cell>
          <cell r="B58">
            <v>0.99573583368428997</v>
          </cell>
          <cell r="C58">
            <v>1.0360298805814301</v>
          </cell>
          <cell r="D58">
            <v>1.0399320766056901</v>
          </cell>
          <cell r="E58">
            <v>1.1011598923796999</v>
          </cell>
          <cell r="F58">
            <v>1.0349751009838499</v>
          </cell>
          <cell r="G58">
            <v>0.98646310781149205</v>
          </cell>
          <cell r="H58">
            <v>1.2073912351148699</v>
          </cell>
          <cell r="I58">
            <v>1</v>
          </cell>
          <cell r="J58">
            <v>1.0102630827041299</v>
          </cell>
          <cell r="K58">
            <v>0.974279821864107</v>
          </cell>
          <cell r="L58">
            <v>1.0045947814134999</v>
          </cell>
          <cell r="M58">
            <v>1.04602247659658</v>
          </cell>
          <cell r="N58">
            <v>1.0194634868533501</v>
          </cell>
          <cell r="O58">
            <v>0</v>
          </cell>
          <cell r="P58">
            <v>1.06870249710207</v>
          </cell>
          <cell r="Q58">
            <v>1.0045844625237601</v>
          </cell>
          <cell r="R58">
            <v>1.00658901110975</v>
          </cell>
          <cell r="S58">
            <v>1.0079058404860799</v>
          </cell>
        </row>
        <row r="59">
          <cell r="A59">
            <v>20123</v>
          </cell>
          <cell r="B59">
            <v>1.00801746779473</v>
          </cell>
          <cell r="C59">
            <v>1.15133230618118</v>
          </cell>
          <cell r="D59">
            <v>0.97145664598846904</v>
          </cell>
          <cell r="E59">
            <v>1.1044653581980299</v>
          </cell>
          <cell r="F59">
            <v>1.06168520473202</v>
          </cell>
          <cell r="G59">
            <v>0.99116368644782205</v>
          </cell>
          <cell r="H59">
            <v>1.2643912938917099</v>
          </cell>
          <cell r="I59">
            <v>1</v>
          </cell>
          <cell r="J59">
            <v>1.0261989096522799</v>
          </cell>
          <cell r="K59">
            <v>0.93815377837535996</v>
          </cell>
          <cell r="L59">
            <v>0.98333234331263697</v>
          </cell>
          <cell r="M59">
            <v>1.0521346099711899</v>
          </cell>
          <cell r="N59">
            <v>1.02935415858566</v>
          </cell>
          <cell r="O59">
            <v>0</v>
          </cell>
          <cell r="P59">
            <v>1.0840461608677201</v>
          </cell>
          <cell r="Q59">
            <v>0.99699647648057799</v>
          </cell>
          <cell r="R59">
            <v>1.0036363348716799</v>
          </cell>
          <cell r="S59">
            <v>0.99178229880813995</v>
          </cell>
        </row>
        <row r="60">
          <cell r="A60">
            <v>20124</v>
          </cell>
          <cell r="B60">
            <v>1.02322729327888</v>
          </cell>
          <cell r="C60">
            <v>0.940471246590593</v>
          </cell>
          <cell r="D60">
            <v>1.02518240289064</v>
          </cell>
          <cell r="E60">
            <v>0.94279853590803597</v>
          </cell>
          <cell r="F60">
            <v>0.99467606747811599</v>
          </cell>
          <cell r="G60">
            <v>1.02526827211736</v>
          </cell>
          <cell r="H60">
            <v>0.83193237140515197</v>
          </cell>
          <cell r="I60">
            <v>1</v>
          </cell>
          <cell r="J60">
            <v>0.97774695022534797</v>
          </cell>
          <cell r="K60">
            <v>1.00740934831278</v>
          </cell>
          <cell r="L60">
            <v>1.03767564834972</v>
          </cell>
          <cell r="M60">
            <v>0.98251764262145502</v>
          </cell>
          <cell r="N60">
            <v>0.99186508670117801</v>
          </cell>
          <cell r="O60">
            <v>0</v>
          </cell>
          <cell r="P60">
            <v>0.96921609631893002</v>
          </cell>
          <cell r="Q60">
            <v>1.01322867144761</v>
          </cell>
          <cell r="R60">
            <v>0.99647929741372498</v>
          </cell>
          <cell r="S60">
            <v>0.99979378621263904</v>
          </cell>
        </row>
        <row r="61">
          <cell r="A61">
            <v>20131</v>
          </cell>
          <cell r="B61">
            <v>0.97970786362569495</v>
          </cell>
          <cell r="C61">
            <v>0.87392984646126604</v>
          </cell>
          <cell r="D61">
            <v>0.92666961471519105</v>
          </cell>
          <cell r="E61">
            <v>0.82198990648853898</v>
          </cell>
          <cell r="F61">
            <v>0.90834300917959898</v>
          </cell>
          <cell r="G61">
            <v>0.99669729728207201</v>
          </cell>
          <cell r="H61">
            <v>0.69446992493165605</v>
          </cell>
          <cell r="I61">
            <v>1</v>
          </cell>
          <cell r="J61">
            <v>0.98821363333507095</v>
          </cell>
          <cell r="K61">
            <v>1.0818986980245</v>
          </cell>
          <cell r="L61">
            <v>0.97528576216746199</v>
          </cell>
          <cell r="M61">
            <v>0.91963644535560596</v>
          </cell>
          <cell r="N61">
            <v>0.95861147464610696</v>
          </cell>
          <cell r="O61">
            <v>0</v>
          </cell>
          <cell r="P61">
            <v>0.87737345389572297</v>
          </cell>
          <cell r="Q61">
            <v>0.98783444797100495</v>
          </cell>
          <cell r="R61">
            <v>1.0059891927610201</v>
          </cell>
          <cell r="S61">
            <v>0.999745750248348</v>
          </cell>
        </row>
        <row r="62">
          <cell r="A62">
            <v>20132</v>
          </cell>
          <cell r="B62">
            <v>0.98742422061198198</v>
          </cell>
          <cell r="C62">
            <v>1.03476631958839</v>
          </cell>
          <cell r="D62">
            <v>1.0372548101442201</v>
          </cell>
          <cell r="E62">
            <v>1.13898394166395</v>
          </cell>
          <cell r="F62">
            <v>1.0359902032991299</v>
          </cell>
          <cell r="G62">
            <v>0.987323081671303</v>
          </cell>
          <cell r="H62">
            <v>1.2080119326574701</v>
          </cell>
          <cell r="I62">
            <v>1</v>
          </cell>
          <cell r="J62">
            <v>1.0111830700881399</v>
          </cell>
          <cell r="K62">
            <v>0.97250587423622803</v>
          </cell>
          <cell r="L62">
            <v>1.00364472085575</v>
          </cell>
          <cell r="M62">
            <v>1.0453478625633299</v>
          </cell>
          <cell r="N62">
            <v>1.0211423562450499</v>
          </cell>
          <cell r="O62">
            <v>0</v>
          </cell>
          <cell r="P62">
            <v>1.0705834896594799</v>
          </cell>
          <cell r="Q62">
            <v>1.00326694440352</v>
          </cell>
          <cell r="R62">
            <v>0.99037540930797197</v>
          </cell>
          <cell r="S62">
            <v>1.0075014028518501</v>
          </cell>
        </row>
        <row r="63">
          <cell r="A63">
            <v>20133</v>
          </cell>
          <cell r="B63">
            <v>1.0063619362174301</v>
          </cell>
          <cell r="C63">
            <v>1.1483558236756299</v>
          </cell>
          <cell r="D63">
            <v>1.0286230286487901</v>
          </cell>
          <cell r="E63">
            <v>1.1056350119960301</v>
          </cell>
          <cell r="F63">
            <v>1.0610722190830399</v>
          </cell>
          <cell r="G63">
            <v>0.99306089008815801</v>
          </cell>
          <cell r="H63">
            <v>1.2678595939717601</v>
          </cell>
          <cell r="I63">
            <v>1</v>
          </cell>
          <cell r="J63">
            <v>1.0203969132039601</v>
          </cell>
          <cell r="K63">
            <v>0.93717286726379201</v>
          </cell>
          <cell r="L63">
            <v>0.98230801117898403</v>
          </cell>
          <cell r="M63">
            <v>1.05211982236626</v>
          </cell>
          <cell r="N63">
            <v>1.02876375533077</v>
          </cell>
          <cell r="O63">
            <v>0</v>
          </cell>
          <cell r="P63">
            <v>1.0828379459083399</v>
          </cell>
          <cell r="Q63">
            <v>0.996066618214828</v>
          </cell>
          <cell r="R63">
            <v>1.0092591142745799</v>
          </cell>
          <cell r="S63">
            <v>0.99427709840304701</v>
          </cell>
        </row>
        <row r="64">
          <cell r="A64">
            <v>20134</v>
          </cell>
          <cell r="B64">
            <v>1.02566855920125</v>
          </cell>
          <cell r="C64">
            <v>0.94365973893302502</v>
          </cell>
          <cell r="D64">
            <v>1.01973066901066</v>
          </cell>
          <cell r="E64">
            <v>0.93816765052607198</v>
          </cell>
          <cell r="F64">
            <v>0.99387344089979701</v>
          </cell>
          <cell r="G64">
            <v>1.0206950495059399</v>
          </cell>
          <cell r="H64">
            <v>0.82972823454809197</v>
          </cell>
          <cell r="I64">
            <v>1</v>
          </cell>
          <cell r="J64">
            <v>0.97812249217875402</v>
          </cell>
          <cell r="K64">
            <v>1.0080896425161501</v>
          </cell>
          <cell r="L64">
            <v>1.03868223033959</v>
          </cell>
          <cell r="M64">
            <v>0.98323383258166797</v>
          </cell>
          <cell r="N64">
            <v>0.99093114416338002</v>
          </cell>
          <cell r="O64">
            <v>0</v>
          </cell>
          <cell r="P64">
            <v>0.96875255288070905</v>
          </cell>
          <cell r="Q64">
            <v>1.00936657353632</v>
          </cell>
          <cell r="R64">
            <v>0.994953574744874</v>
          </cell>
          <cell r="S64">
            <v>0.99876255677225101</v>
          </cell>
        </row>
        <row r="65">
          <cell r="A65">
            <v>20141</v>
          </cell>
          <cell r="B65">
            <v>0.98444524991388405</v>
          </cell>
          <cell r="C65">
            <v>0.87419237640200897</v>
          </cell>
          <cell r="D65">
            <v>0.92541127331488304</v>
          </cell>
          <cell r="E65">
            <v>0.844772929806204</v>
          </cell>
          <cell r="F65">
            <v>0.90917626549696595</v>
          </cell>
          <cell r="G65">
            <v>0.99845284124631595</v>
          </cell>
          <cell r="H65">
            <v>0.69358261736334403</v>
          </cell>
          <cell r="I65">
            <v>1</v>
          </cell>
          <cell r="J65">
            <v>0.99170633831294697</v>
          </cell>
          <cell r="K65">
            <v>1.0832202836739699</v>
          </cell>
          <cell r="L65">
            <v>0.97571808504634105</v>
          </cell>
          <cell r="M65">
            <v>0.91938024815726405</v>
          </cell>
          <cell r="N65">
            <v>0.95871389029109999</v>
          </cell>
          <cell r="O65">
            <v>0</v>
          </cell>
          <cell r="P65">
            <v>0.87755167441905702</v>
          </cell>
          <cell r="Q65">
            <v>0.99301066508536895</v>
          </cell>
          <cell r="R65">
            <v>0.97923478897553595</v>
          </cell>
          <cell r="S65">
            <v>0.999215065487289</v>
          </cell>
        </row>
        <row r="66">
          <cell r="A66">
            <v>20142</v>
          </cell>
          <cell r="B66">
            <v>0.98363408526228402</v>
          </cell>
          <cell r="C66">
            <v>1.03352735548696</v>
          </cell>
          <cell r="D66">
            <v>1.0374729269015901</v>
          </cell>
          <cell r="E66">
            <v>1.11128020825438</v>
          </cell>
          <cell r="F66">
            <v>1.03642335982123</v>
          </cell>
          <cell r="G66">
            <v>0.98819811740471397</v>
          </cell>
          <cell r="H66">
            <v>1.2080271595668699</v>
          </cell>
          <cell r="I66">
            <v>1</v>
          </cell>
          <cell r="J66">
            <v>1.0123534811739601</v>
          </cell>
          <cell r="K66">
            <v>0.97161890146708796</v>
          </cell>
          <cell r="L66">
            <v>1.0041989274686001</v>
          </cell>
          <cell r="M66">
            <v>1.04532174915216</v>
          </cell>
          <cell r="N66">
            <v>1.0223053474739601</v>
          </cell>
          <cell r="O66">
            <v>0</v>
          </cell>
          <cell r="P66">
            <v>1.0715725452743201</v>
          </cell>
          <cell r="Q66">
            <v>1.00260348036623</v>
          </cell>
          <cell r="R66">
            <v>1.0158038597201999</v>
          </cell>
          <cell r="S66">
            <v>1.0066263410596501</v>
          </cell>
        </row>
        <row r="67">
          <cell r="A67">
            <v>20143</v>
          </cell>
          <cell r="B67">
            <v>1.0033426102188301</v>
          </cell>
          <cell r="C67">
            <v>1.1476947320863</v>
          </cell>
          <cell r="D67">
            <v>1.0355352638334001</v>
          </cell>
          <cell r="E67">
            <v>1.10517202157339</v>
          </cell>
          <cell r="F67">
            <v>1.0608500901056901</v>
          </cell>
          <cell r="G67">
            <v>0.99458508569162996</v>
          </cell>
          <cell r="H67">
            <v>1.2692631968589401</v>
          </cell>
          <cell r="I67">
            <v>1</v>
          </cell>
          <cell r="J67">
            <v>1.0156304813158401</v>
          </cell>
          <cell r="K67">
            <v>0.93646000561225795</v>
          </cell>
          <cell r="L67">
            <v>0.98067508273485904</v>
          </cell>
          <cell r="M67">
            <v>1.0517994354968601</v>
          </cell>
          <cell r="N67">
            <v>1.0280178976969401</v>
          </cell>
          <cell r="O67">
            <v>0</v>
          </cell>
          <cell r="P67">
            <v>1.0821409862373601</v>
          </cell>
          <cell r="Q67">
            <v>0.99522386648560301</v>
          </cell>
          <cell r="R67">
            <v>1.00969009639606</v>
          </cell>
          <cell r="S67">
            <v>0.99648034112315598</v>
          </cell>
        </row>
        <row r="68">
          <cell r="A68">
            <v>20144</v>
          </cell>
          <cell r="B68">
            <v>1.02855623859134</v>
          </cell>
          <cell r="C68">
            <v>0.94503746651447795</v>
          </cell>
          <cell r="D68">
            <v>1.0132367965384601</v>
          </cell>
          <cell r="E68">
            <v>0.93581245500701704</v>
          </cell>
          <cell r="F68">
            <v>0.99277314185087295</v>
          </cell>
          <cell r="G68">
            <v>1.0170742260490699</v>
          </cell>
          <cell r="H68">
            <v>0.82930757417076395</v>
          </cell>
          <cell r="I68">
            <v>1</v>
          </cell>
          <cell r="J68">
            <v>0.97922812745863097</v>
          </cell>
          <cell r="K68">
            <v>1.0084117984610801</v>
          </cell>
          <cell r="L68">
            <v>1.03880144031295</v>
          </cell>
          <cell r="M68">
            <v>0.98343125818020705</v>
          </cell>
          <cell r="N68">
            <v>0.99073891010843196</v>
          </cell>
          <cell r="O68">
            <v>0</v>
          </cell>
          <cell r="P68">
            <v>0.96837648504242502</v>
          </cell>
          <cell r="Q68">
            <v>1.0072438344519501</v>
          </cell>
          <cell r="R68">
            <v>0.99606070429900595</v>
          </cell>
          <cell r="S68">
            <v>0.99748847186443901</v>
          </cell>
        </row>
        <row r="69">
          <cell r="A69">
            <v>20151</v>
          </cell>
          <cell r="B69">
            <v>0.98609622900390803</v>
          </cell>
          <cell r="C69">
            <v>0.87409816778263505</v>
          </cell>
          <cell r="D69">
            <v>0.92504741636008203</v>
          </cell>
          <cell r="E69">
            <v>0.84437240122139201</v>
          </cell>
          <cell r="F69">
            <v>0.91023454306941798</v>
          </cell>
          <cell r="G69">
            <v>0.99987973313169998</v>
          </cell>
          <cell r="H69">
            <v>0.69349944307330302</v>
          </cell>
          <cell r="I69">
            <v>1</v>
          </cell>
          <cell r="J69">
            <v>0.99395087119910497</v>
          </cell>
          <cell r="K69">
            <v>1.0841664034287699</v>
          </cell>
          <cell r="L69">
            <v>0.97671199037550904</v>
          </cell>
          <cell r="M69">
            <v>0.91984501019265796</v>
          </cell>
          <cell r="N69">
            <v>0.95876045065658</v>
          </cell>
          <cell r="O69">
            <v>0</v>
          </cell>
          <cell r="P69">
            <v>0.87793395310392996</v>
          </cell>
          <cell r="Q69">
            <v>0.99579607239020496</v>
          </cell>
          <cell r="R69">
            <v>0.99863843137322605</v>
          </cell>
          <cell r="S69">
            <v>0.99977961956136296</v>
          </cell>
        </row>
        <row r="70">
          <cell r="A70">
            <v>20152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A71">
            <v>20153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A72">
            <v>20154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32"/>
      <sheetData sheetId="33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370.87157153161297</v>
          </cell>
          <cell r="C5">
            <v>3870.2902869092168</v>
          </cell>
          <cell r="D5">
            <v>643.62565556383709</v>
          </cell>
          <cell r="E5">
            <v>1887.0902654434492</v>
          </cell>
          <cell r="F5">
            <v>3438.9496642426811</v>
          </cell>
          <cell r="G5">
            <v>343.22256767532247</v>
          </cell>
          <cell r="H5">
            <v>1475.4095509186825</v>
          </cell>
          <cell r="I5">
            <v>3416.0410000000002</v>
          </cell>
          <cell r="J5">
            <v>1210.625031509496</v>
          </cell>
          <cell r="K5">
            <v>2388.5808527835989</v>
          </cell>
          <cell r="L5">
            <v>477.09124936849798</v>
          </cell>
          <cell r="M5">
            <v>6572.144467909452</v>
          </cell>
          <cell r="N5">
            <v>20569.712218644687</v>
          </cell>
          <cell r="O5" t="str">
            <v>n.a.</v>
          </cell>
          <cell r="P5">
            <v>18157.935330081858</v>
          </cell>
          <cell r="Q5">
            <v>3196.1352806280725</v>
          </cell>
          <cell r="R5">
            <v>1044.3751036321607</v>
          </cell>
          <cell r="S5">
            <v>6406.0329729237392</v>
          </cell>
        </row>
        <row r="6">
          <cell r="A6">
            <v>19992</v>
          </cell>
          <cell r="B6">
            <v>340.30825709710319</v>
          </cell>
          <cell r="C6">
            <v>4209.1349573209318</v>
          </cell>
          <cell r="D6">
            <v>648.8018113749132</v>
          </cell>
          <cell r="E6">
            <v>1980.6181351120622</v>
          </cell>
          <cell r="F6">
            <v>3454.9219440351676</v>
          </cell>
          <cell r="G6">
            <v>350.69582994185413</v>
          </cell>
          <cell r="H6">
            <v>1364.389005982975</v>
          </cell>
          <cell r="I6">
            <v>3694.1080000000002</v>
          </cell>
          <cell r="J6">
            <v>1274.8165203356375</v>
          </cell>
          <cell r="K6">
            <v>2413.5246748887394</v>
          </cell>
          <cell r="L6">
            <v>446.62682599683802</v>
          </cell>
          <cell r="M6">
            <v>6437.8734090841108</v>
          </cell>
          <cell r="N6">
            <v>20831.464335017739</v>
          </cell>
          <cell r="O6" t="str">
            <v>n.a.</v>
          </cell>
          <cell r="P6">
            <v>18088.793169811008</v>
          </cell>
          <cell r="Q6">
            <v>3415.3901499538347</v>
          </cell>
          <cell r="R6">
            <v>1088.1991957727885</v>
          </cell>
          <cell r="S6">
            <v>5989.3185392488149</v>
          </cell>
        </row>
        <row r="7">
          <cell r="A7">
            <v>19993</v>
          </cell>
          <cell r="B7">
            <v>331.40714437585058</v>
          </cell>
          <cell r="C7">
            <v>4251.1328420978134</v>
          </cell>
          <cell r="D7">
            <v>699.17640641807736</v>
          </cell>
          <cell r="E7">
            <v>2028.7836823396649</v>
          </cell>
          <cell r="F7">
            <v>3525.7666913979524</v>
          </cell>
          <cell r="G7">
            <v>341.64151055474878</v>
          </cell>
          <cell r="H7">
            <v>1471.3465812474499</v>
          </cell>
          <cell r="I7">
            <v>3939.8119999999999</v>
          </cell>
          <cell r="J7">
            <v>1321.1234714955274</v>
          </cell>
          <cell r="K7">
            <v>2409.3648533417836</v>
          </cell>
          <cell r="L7">
            <v>414.64594748615445</v>
          </cell>
          <cell r="M7">
            <v>6564.8397132380405</v>
          </cell>
          <cell r="N7">
            <v>21480.64904181438</v>
          </cell>
          <cell r="O7" t="str">
            <v>n.a.</v>
          </cell>
          <cell r="P7">
            <v>18657.604647395336</v>
          </cell>
          <cell r="Q7">
            <v>3617.2181962003419</v>
          </cell>
          <cell r="R7">
            <v>1075.0319768441909</v>
          </cell>
          <cell r="S7">
            <v>6213.3616086794245</v>
          </cell>
        </row>
        <row r="8">
          <cell r="A8">
            <v>19994</v>
          </cell>
          <cell r="B8">
            <v>338.9450269954333</v>
          </cell>
          <cell r="C8">
            <v>4267.297913672036</v>
          </cell>
          <cell r="D8">
            <v>727.03312664317195</v>
          </cell>
          <cell r="E8">
            <v>2078.0989171048241</v>
          </cell>
          <cell r="F8">
            <v>3290.3897003242</v>
          </cell>
          <cell r="G8">
            <v>402.97109182807463</v>
          </cell>
          <cell r="H8">
            <v>1533.5818618508922</v>
          </cell>
          <cell r="I8">
            <v>4233.9340000000002</v>
          </cell>
          <cell r="J8">
            <v>1364.0089766593399</v>
          </cell>
          <cell r="K8">
            <v>2476.9156189858777</v>
          </cell>
          <cell r="L8">
            <v>385.35597714850957</v>
          </cell>
          <cell r="M8">
            <v>6662.5144097683988</v>
          </cell>
          <cell r="N8">
            <v>22240.856404523198</v>
          </cell>
          <cell r="O8" t="str">
            <v>n.a.</v>
          </cell>
          <cell r="P8">
            <v>18862.295852711795</v>
          </cell>
          <cell r="Q8">
            <v>3729.1463732177513</v>
          </cell>
          <cell r="R8">
            <v>1087.2617237508609</v>
          </cell>
          <cell r="S8">
            <v>6249.3218791480149</v>
          </cell>
        </row>
        <row r="9">
          <cell r="A9">
            <v>20001</v>
          </cell>
          <cell r="B9">
            <v>372.04191391039689</v>
          </cell>
          <cell r="C9">
            <v>4703.0882837999516</v>
          </cell>
          <cell r="D9">
            <v>713.8895627857803</v>
          </cell>
          <cell r="E9">
            <v>2401.5727415850329</v>
          </cell>
          <cell r="F9">
            <v>3840.9126874451968</v>
          </cell>
          <cell r="G9">
            <v>455.81901496236651</v>
          </cell>
          <cell r="H9">
            <v>1573.3200057057973</v>
          </cell>
          <cell r="I9">
            <v>4010.6080000000002</v>
          </cell>
          <cell r="J9">
            <v>1376.6027156821815</v>
          </cell>
          <cell r="K9">
            <v>2685.0537142828439</v>
          </cell>
          <cell r="L9">
            <v>342.15187334158537</v>
          </cell>
          <cell r="M9">
            <v>6752.6648695499043</v>
          </cell>
          <cell r="N9">
            <v>22332.176618408314</v>
          </cell>
          <cell r="O9" t="str">
            <v>n.a.</v>
          </cell>
          <cell r="P9">
            <v>19956.229661928046</v>
          </cell>
          <cell r="Q9">
            <v>3783.0761921065946</v>
          </cell>
          <cell r="R9">
            <v>937.53268042623904</v>
          </cell>
          <cell r="S9">
            <v>6244.3239962249891</v>
          </cell>
        </row>
        <row r="10">
          <cell r="A10">
            <v>20002</v>
          </cell>
          <cell r="B10">
            <v>391.39040674074664</v>
          </cell>
          <cell r="C10">
            <v>4394.959742809966</v>
          </cell>
          <cell r="D10">
            <v>748.30232095524536</v>
          </cell>
          <cell r="E10">
            <v>2751.2724352720461</v>
          </cell>
          <cell r="F10">
            <v>3995.290608289733</v>
          </cell>
          <cell r="G10">
            <v>476.91687630484296</v>
          </cell>
          <cell r="H10">
            <v>1668.7872214617466</v>
          </cell>
          <cell r="I10">
            <v>4110.3149999999996</v>
          </cell>
          <cell r="J10">
            <v>1364.4401259586664</v>
          </cell>
          <cell r="K10">
            <v>2737.0833936385484</v>
          </cell>
          <cell r="L10">
            <v>328.33288128757994</v>
          </cell>
          <cell r="M10">
            <v>6923.4337852992003</v>
          </cell>
          <cell r="N10">
            <v>23853.389970141448</v>
          </cell>
          <cell r="O10" t="str">
            <v>n.a.</v>
          </cell>
          <cell r="P10">
            <v>21140.545759619501</v>
          </cell>
          <cell r="Q10">
            <v>3632.2887374246748</v>
          </cell>
          <cell r="R10">
            <v>931.90624190712492</v>
          </cell>
          <cell r="S10">
            <v>6965.4914115993424</v>
          </cell>
        </row>
        <row r="11">
          <cell r="A11">
            <v>20003</v>
          </cell>
          <cell r="B11">
            <v>398.34900541300146</v>
          </cell>
          <cell r="C11">
            <v>4581.2840449641144</v>
          </cell>
          <cell r="D11">
            <v>871.8669551438793</v>
          </cell>
          <cell r="E11">
            <v>2910.271136929533</v>
          </cell>
          <cell r="F11">
            <v>3998.0221065571536</v>
          </cell>
          <cell r="G11">
            <v>488.08331119048842</v>
          </cell>
          <cell r="H11">
            <v>1748.7813692992036</v>
          </cell>
          <cell r="I11">
            <v>4204.4279999999999</v>
          </cell>
          <cell r="J11">
            <v>1514.181911585538</v>
          </cell>
          <cell r="K11">
            <v>2895.3975849329067</v>
          </cell>
          <cell r="L11">
            <v>401.51911688767376</v>
          </cell>
          <cell r="M11">
            <v>6975.8156271148464</v>
          </cell>
          <cell r="N11">
            <v>24957.21960996095</v>
          </cell>
          <cell r="O11" t="str">
            <v>n.a.</v>
          </cell>
          <cell r="P11">
            <v>21869.514829546166</v>
          </cell>
          <cell r="Q11">
            <v>4062.549986687593</v>
          </cell>
          <cell r="R11">
            <v>992.72084014822985</v>
          </cell>
          <cell r="S11">
            <v>7050.0898610213344</v>
          </cell>
        </row>
        <row r="12">
          <cell r="A12">
            <v>20004</v>
          </cell>
          <cell r="B12">
            <v>368.27967393585521</v>
          </cell>
          <cell r="C12">
            <v>4559.5939284259684</v>
          </cell>
          <cell r="D12">
            <v>867.78516111509509</v>
          </cell>
          <cell r="E12">
            <v>2778.6976862133879</v>
          </cell>
          <cell r="F12">
            <v>3988.0385977079154</v>
          </cell>
          <cell r="G12">
            <v>487.72579754230213</v>
          </cell>
          <cell r="H12">
            <v>1833.1534035332515</v>
          </cell>
          <cell r="I12">
            <v>4000.8739999999998</v>
          </cell>
          <cell r="J12">
            <v>1443.678246773615</v>
          </cell>
          <cell r="K12">
            <v>2882.9173071457021</v>
          </cell>
          <cell r="L12">
            <v>326.19812848316087</v>
          </cell>
          <cell r="M12">
            <v>6586.0677180360444</v>
          </cell>
          <cell r="N12">
            <v>24743.121801489284</v>
          </cell>
          <cell r="O12" t="str">
            <v>n.a.</v>
          </cell>
          <cell r="P12">
            <v>21248.937748906294</v>
          </cell>
          <cell r="Q12">
            <v>3925.9280837811361</v>
          </cell>
          <cell r="R12">
            <v>915.99823751840631</v>
          </cell>
          <cell r="S12">
            <v>7291.282731154336</v>
          </cell>
        </row>
        <row r="13">
          <cell r="A13">
            <v>20011</v>
          </cell>
          <cell r="B13">
            <v>383.82648316577286</v>
          </cell>
          <cell r="C13">
            <v>4501.0929165271182</v>
          </cell>
          <cell r="D13">
            <v>904.2632516891058</v>
          </cell>
          <cell r="E13">
            <v>2373.5428069763366</v>
          </cell>
          <cell r="F13">
            <v>3860.5902654158049</v>
          </cell>
          <cell r="G13">
            <v>496.08331286881486</v>
          </cell>
          <cell r="H13">
            <v>1775.3413032033793</v>
          </cell>
          <cell r="I13">
            <v>4167.884</v>
          </cell>
          <cell r="J13">
            <v>1401.9987067914269</v>
          </cell>
          <cell r="K13">
            <v>2753.7254012925205</v>
          </cell>
          <cell r="L13">
            <v>347.11075266329539</v>
          </cell>
          <cell r="M13">
            <v>6687.7035192605526</v>
          </cell>
          <cell r="N13">
            <v>24450.775080595875</v>
          </cell>
          <cell r="O13" t="str">
            <v>n.a.</v>
          </cell>
          <cell r="P13">
            <v>20652.108950823596</v>
          </cell>
          <cell r="Q13">
            <v>3942.8937565805027</v>
          </cell>
          <cell r="R13">
            <v>919.19139393483169</v>
          </cell>
          <cell r="S13">
            <v>7487.7553865034924</v>
          </cell>
        </row>
        <row r="14">
          <cell r="A14">
            <v>20012</v>
          </cell>
          <cell r="B14">
            <v>404.7865095250674</v>
          </cell>
          <cell r="C14">
            <v>4589.7267738980436</v>
          </cell>
          <cell r="D14">
            <v>893.47994525019624</v>
          </cell>
          <cell r="E14">
            <v>2489.2143416760864</v>
          </cell>
          <cell r="F14">
            <v>4224.3400468685295</v>
          </cell>
          <cell r="G14">
            <v>460.5331305944722</v>
          </cell>
          <cell r="H14">
            <v>1806.2836299105797</v>
          </cell>
          <cell r="I14">
            <v>3753.18</v>
          </cell>
          <cell r="J14">
            <v>1355.1155135269591</v>
          </cell>
          <cell r="K14">
            <v>2863.9757088921106</v>
          </cell>
          <cell r="L14">
            <v>349.51953931526486</v>
          </cell>
          <cell r="M14">
            <v>6682.6589271330149</v>
          </cell>
          <cell r="N14">
            <v>24873.142077028191</v>
          </cell>
          <cell r="O14" t="str">
            <v>n.a.</v>
          </cell>
          <cell r="P14">
            <v>21485.880110228343</v>
          </cell>
          <cell r="Q14">
            <v>3783.811254270473</v>
          </cell>
          <cell r="R14">
            <v>933.48873294052055</v>
          </cell>
          <cell r="S14">
            <v>7623.5087569983107</v>
          </cell>
        </row>
        <row r="15">
          <cell r="A15">
            <v>20013</v>
          </cell>
          <cell r="B15">
            <v>397.87370203790061</v>
          </cell>
          <cell r="C15">
            <v>4379.7059975318298</v>
          </cell>
          <cell r="D15">
            <v>869.16472725198037</v>
          </cell>
          <cell r="E15">
            <v>2495.3626166693816</v>
          </cell>
          <cell r="F15">
            <v>4068.8313359717858</v>
          </cell>
          <cell r="G15">
            <v>440.71567442937049</v>
          </cell>
          <cell r="H15">
            <v>1645.2109488341973</v>
          </cell>
          <cell r="I15">
            <v>3782.9459999999999</v>
          </cell>
          <cell r="J15">
            <v>1258.0571849318712</v>
          </cell>
          <cell r="K15">
            <v>2664.5882444590129</v>
          </cell>
          <cell r="L15">
            <v>370.82650734921862</v>
          </cell>
          <cell r="M15">
            <v>6900.8882418733838</v>
          </cell>
          <cell r="N15">
            <v>24002.356058259549</v>
          </cell>
          <cell r="O15" t="str">
            <v>n.a.</v>
          </cell>
          <cell r="P15">
            <v>21127.23243562588</v>
          </cell>
          <cell r="Q15">
            <v>3538.7963151783656</v>
          </cell>
          <cell r="R15">
            <v>984.7663265441372</v>
          </cell>
          <cell r="S15">
            <v>7724.922635508934</v>
          </cell>
        </row>
        <row r="16">
          <cell r="A16">
            <v>20014</v>
          </cell>
          <cell r="B16">
            <v>381.02830527125928</v>
          </cell>
          <cell r="C16">
            <v>4299.455312043011</v>
          </cell>
          <cell r="D16">
            <v>912.1160758087176</v>
          </cell>
          <cell r="E16">
            <v>2384.3962346781955</v>
          </cell>
          <cell r="F16">
            <v>4059.3063517438773</v>
          </cell>
          <cell r="G16">
            <v>438.36988210734233</v>
          </cell>
          <cell r="H16">
            <v>1423.4481180518426</v>
          </cell>
          <cell r="I16">
            <v>3728.732</v>
          </cell>
          <cell r="J16">
            <v>1238.9075947497424</v>
          </cell>
          <cell r="K16">
            <v>2584.216645356355</v>
          </cell>
          <cell r="L16">
            <v>408.97220067222122</v>
          </cell>
          <cell r="M16">
            <v>6233.3303117330461</v>
          </cell>
          <cell r="N16">
            <v>23246.21878411639</v>
          </cell>
          <cell r="O16" t="str">
            <v>n.a.</v>
          </cell>
          <cell r="P16">
            <v>19910.577503322176</v>
          </cell>
          <cell r="Q16">
            <v>3424.370673970659</v>
          </cell>
          <cell r="R16">
            <v>1152.3305465805104</v>
          </cell>
          <cell r="S16">
            <v>7226.092220989266</v>
          </cell>
        </row>
        <row r="17">
          <cell r="A17">
            <v>20021</v>
          </cell>
          <cell r="B17">
            <v>489.33168039439204</v>
          </cell>
          <cell r="C17">
            <v>4375.7672154142929</v>
          </cell>
          <cell r="D17">
            <v>1037.0302135052104</v>
          </cell>
          <cell r="E17">
            <v>2657.17241021779</v>
          </cell>
          <cell r="F17">
            <v>5125.4910370565194</v>
          </cell>
          <cell r="G17">
            <v>411.46997180932044</v>
          </cell>
          <cell r="H17">
            <v>1572.3433010570948</v>
          </cell>
          <cell r="I17">
            <v>3918.0990000000002</v>
          </cell>
          <cell r="J17">
            <v>1311.0995751437342</v>
          </cell>
          <cell r="K17">
            <v>2963.0702468201875</v>
          </cell>
          <cell r="L17">
            <v>405.89609343976002</v>
          </cell>
          <cell r="M17">
            <v>6390.7413583752004</v>
          </cell>
          <cell r="N17">
            <v>24401.423273718316</v>
          </cell>
          <cell r="O17" t="str">
            <v>n.a.</v>
          </cell>
          <cell r="P17">
            <v>21415.955206397492</v>
          </cell>
          <cell r="Q17">
            <v>3483.8656366351383</v>
          </cell>
          <cell r="R17">
            <v>1377.6524194206515</v>
          </cell>
          <cell r="S17">
            <v>7689.8182143603708</v>
          </cell>
        </row>
        <row r="18">
          <cell r="A18">
            <v>20022</v>
          </cell>
          <cell r="B18">
            <v>480.03064063352429</v>
          </cell>
          <cell r="C18">
            <v>4516.4600840197236</v>
          </cell>
          <cell r="D18">
            <v>1140.6597165511685</v>
          </cell>
          <cell r="E18">
            <v>2609.2187183857686</v>
          </cell>
          <cell r="F18">
            <v>4644.1941784943201</v>
          </cell>
          <cell r="G18">
            <v>449.87257612013303</v>
          </cell>
          <cell r="H18">
            <v>1581.1112556532983</v>
          </cell>
          <cell r="I18">
            <v>3829.8690000000001</v>
          </cell>
          <cell r="J18">
            <v>1369.8591606120378</v>
          </cell>
          <cell r="K18">
            <v>3025.1008707257274</v>
          </cell>
          <cell r="L18">
            <v>423.50280881955428</v>
          </cell>
          <cell r="M18">
            <v>6514.388727556794</v>
          </cell>
          <cell r="N18">
            <v>24411.616610380039</v>
          </cell>
          <cell r="O18" t="str">
            <v>n.a.</v>
          </cell>
          <cell r="P18">
            <v>21132.820141481545</v>
          </cell>
          <cell r="Q18">
            <v>3690.722691987909</v>
          </cell>
          <cell r="R18">
            <v>1506.613119326058</v>
          </cell>
          <cell r="S18">
            <v>7584.4371230924398</v>
          </cell>
        </row>
        <row r="19">
          <cell r="A19">
            <v>20023</v>
          </cell>
          <cell r="B19">
            <v>465.10943160326667</v>
          </cell>
          <cell r="C19">
            <v>4793.5628901060618</v>
          </cell>
          <cell r="D19">
            <v>1127.7872170844323</v>
          </cell>
          <cell r="E19">
            <v>2430.3977448173118</v>
          </cell>
          <cell r="F19">
            <v>4808.9376420293493</v>
          </cell>
          <cell r="G19">
            <v>462.17594494007545</v>
          </cell>
          <cell r="H19">
            <v>1393.5673373537015</v>
          </cell>
          <cell r="I19">
            <v>4188.5929999999998</v>
          </cell>
          <cell r="J19">
            <v>1414.8456746000461</v>
          </cell>
          <cell r="K19">
            <v>3092.9515060813119</v>
          </cell>
          <cell r="L19">
            <v>446.47009671420238</v>
          </cell>
          <cell r="M19">
            <v>6542.8872861590562</v>
          </cell>
          <cell r="N19">
            <v>24169.7212541915</v>
          </cell>
          <cell r="O19" t="str">
            <v>n.a.</v>
          </cell>
          <cell r="P19">
            <v>21081.120354782484</v>
          </cell>
          <cell r="Q19">
            <v>3841.0685193841664</v>
          </cell>
          <cell r="R19">
            <v>1597.2536519307835</v>
          </cell>
          <cell r="S19">
            <v>7467.3858205457645</v>
          </cell>
        </row>
        <row r="20">
          <cell r="A20">
            <v>20024</v>
          </cell>
          <cell r="B20">
            <v>457.66524736881695</v>
          </cell>
          <cell r="C20">
            <v>4667.8558104599251</v>
          </cell>
          <cell r="D20">
            <v>1203.8958528591897</v>
          </cell>
          <cell r="E20">
            <v>2616.9091265791299</v>
          </cell>
          <cell r="F20">
            <v>4929.5421424198112</v>
          </cell>
          <cell r="G20">
            <v>527.13650713047082</v>
          </cell>
          <cell r="H20">
            <v>1611.6881059359055</v>
          </cell>
          <cell r="I20">
            <v>4142.0159999999996</v>
          </cell>
          <cell r="J20">
            <v>1450.8985896441823</v>
          </cell>
          <cell r="K20">
            <v>3180.081376372771</v>
          </cell>
          <cell r="L20">
            <v>428.90700102648333</v>
          </cell>
          <cell r="M20">
            <v>6776.2586279089492</v>
          </cell>
          <cell r="N20">
            <v>26994.387861710133</v>
          </cell>
          <cell r="O20" t="str">
            <v>n.a.</v>
          </cell>
          <cell r="P20">
            <v>22373.384297338478</v>
          </cell>
          <cell r="Q20">
            <v>3977.8051519927844</v>
          </cell>
          <cell r="R20">
            <v>1664.4938093225076</v>
          </cell>
          <cell r="S20">
            <v>8163.1198430014256</v>
          </cell>
        </row>
        <row r="21">
          <cell r="A21">
            <v>20031</v>
          </cell>
          <cell r="B21">
            <v>400.71594384230269</v>
          </cell>
          <cell r="C21">
            <v>5489.7687116542202</v>
          </cell>
          <cell r="D21">
            <v>1078.5924332525155</v>
          </cell>
          <cell r="E21">
            <v>2504.8786052248115</v>
          </cell>
          <cell r="F21">
            <v>4935.6718341063233</v>
          </cell>
          <cell r="G21">
            <v>442.83052895706743</v>
          </cell>
          <cell r="H21">
            <v>1579.4530853908966</v>
          </cell>
          <cell r="I21">
            <v>3923.7489999999998</v>
          </cell>
          <cell r="J21">
            <v>1421.6911811351288</v>
          </cell>
          <cell r="K21">
            <v>3044.7173721034846</v>
          </cell>
          <cell r="L21">
            <v>436.9217300681093</v>
          </cell>
          <cell r="M21">
            <v>6912.339861373106</v>
          </cell>
          <cell r="N21">
            <v>25974.116466987361</v>
          </cell>
          <cell r="O21" t="str">
            <v>n.a.</v>
          </cell>
          <cell r="P21">
            <v>22413.769493442727</v>
          </cell>
          <cell r="Q21">
            <v>3712.7883779158537</v>
          </cell>
          <cell r="R21">
            <v>1746.2864984162288</v>
          </cell>
          <cell r="S21">
            <v>7898.4195780852588</v>
          </cell>
        </row>
        <row r="22">
          <cell r="A22">
            <v>20032</v>
          </cell>
          <cell r="B22">
            <v>381.28614355340028</v>
          </cell>
          <cell r="C22">
            <v>4563.5938550918308</v>
          </cell>
          <cell r="D22">
            <v>757.83827215960446</v>
          </cell>
          <cell r="E22">
            <v>2461.7237395655466</v>
          </cell>
          <cell r="F22">
            <v>5081.6851625793561</v>
          </cell>
          <cell r="G22">
            <v>471.94822361181394</v>
          </cell>
          <cell r="H22">
            <v>1410.7686379655261</v>
          </cell>
          <cell r="I22">
            <v>3793.1610000000001</v>
          </cell>
          <cell r="J22">
            <v>1349.7752308701217</v>
          </cell>
          <cell r="K22">
            <v>3053.6980222807374</v>
          </cell>
          <cell r="L22">
            <v>399.08907845774684</v>
          </cell>
          <cell r="M22">
            <v>7302.3063800583395</v>
          </cell>
          <cell r="N22">
            <v>26272.37201559708</v>
          </cell>
          <cell r="O22" t="str">
            <v>n.a.</v>
          </cell>
          <cell r="P22">
            <v>22317.901119083919</v>
          </cell>
          <cell r="Q22">
            <v>3351.5349473301949</v>
          </cell>
          <cell r="R22">
            <v>1805.8655515135165</v>
          </cell>
          <cell r="S22">
            <v>8041.174359098537</v>
          </cell>
        </row>
        <row r="23">
          <cell r="A23">
            <v>20033</v>
          </cell>
          <cell r="B23">
            <v>400.79653763154499</v>
          </cell>
          <cell r="C23">
            <v>4807.6480629366788</v>
          </cell>
          <cell r="D23">
            <v>1109.471558139117</v>
          </cell>
          <cell r="E23">
            <v>2710.9191748195667</v>
          </cell>
          <cell r="F23">
            <v>5146.4127924737031</v>
          </cell>
          <cell r="G23">
            <v>538.5064118807685</v>
          </cell>
          <cell r="H23">
            <v>1631.0818739607209</v>
          </cell>
          <cell r="I23">
            <v>4237.9589999999998</v>
          </cell>
          <cell r="J23">
            <v>1672.8167224918705</v>
          </cell>
          <cell r="K23">
            <v>3184.3487072687954</v>
          </cell>
          <cell r="L23">
            <v>373.55104665856936</v>
          </cell>
          <cell r="M23">
            <v>7750.3961820355689</v>
          </cell>
          <cell r="N23">
            <v>28556.563436923359</v>
          </cell>
          <cell r="O23" t="str">
            <v>n.a.</v>
          </cell>
          <cell r="P23">
            <v>23749.485461963624</v>
          </cell>
          <cell r="Q23">
            <v>4170.6363287958402</v>
          </cell>
          <cell r="R23">
            <v>2130.97244583261</v>
          </cell>
          <cell r="S23">
            <v>8801.8556482803524</v>
          </cell>
        </row>
        <row r="24">
          <cell r="A24">
            <v>20034</v>
          </cell>
          <cell r="B24">
            <v>400.65737497275228</v>
          </cell>
          <cell r="C24">
            <v>5110.3353703172706</v>
          </cell>
          <cell r="D24">
            <v>1309.7897364487633</v>
          </cell>
          <cell r="E24">
            <v>2637.285480390075</v>
          </cell>
          <cell r="F24">
            <v>5488.8942108406181</v>
          </cell>
          <cell r="G24">
            <v>573.31383555034984</v>
          </cell>
          <cell r="H24">
            <v>2042.9504026828567</v>
          </cell>
          <cell r="I24">
            <v>4521.63</v>
          </cell>
          <cell r="J24">
            <v>1639.8268655028801</v>
          </cell>
          <cell r="K24">
            <v>3243.4998983469818</v>
          </cell>
          <cell r="L24">
            <v>325.40114481557464</v>
          </cell>
          <cell r="M24">
            <v>7690.4145765329813</v>
          </cell>
          <cell r="N24">
            <v>29669.552080492213</v>
          </cell>
          <cell r="O24" t="str">
            <v>n.a.</v>
          </cell>
          <cell r="P24">
            <v>24558.149925509733</v>
          </cell>
          <cell r="Q24">
            <v>4360.2433459581107</v>
          </cell>
          <cell r="R24">
            <v>2399.6585042376455</v>
          </cell>
          <cell r="S24">
            <v>8673.2314145358541</v>
          </cell>
        </row>
        <row r="25">
          <cell r="A25">
            <v>20041</v>
          </cell>
          <cell r="B25">
            <v>395.41424676683602</v>
          </cell>
          <cell r="C25">
            <v>5084.2760925592456</v>
          </cell>
          <cell r="D25">
            <v>1408.3650515631407</v>
          </cell>
          <cell r="E25">
            <v>2746.7330790523047</v>
          </cell>
          <cell r="F25">
            <v>5482.7242266816829</v>
          </cell>
          <cell r="G25">
            <v>602.46311460196489</v>
          </cell>
          <cell r="H25">
            <v>2015.1626098617578</v>
          </cell>
          <cell r="I25">
            <v>4683.3490000000002</v>
          </cell>
          <cell r="J25">
            <v>1627.4477998484435</v>
          </cell>
          <cell r="K25">
            <v>3353.3212612490752</v>
          </cell>
          <cell r="L25">
            <v>298.18094245284061</v>
          </cell>
          <cell r="M25">
            <v>7963.3589004035157</v>
          </cell>
          <cell r="N25">
            <v>32069.410353542924</v>
          </cell>
          <cell r="O25" t="str">
            <v>n.a.</v>
          </cell>
          <cell r="P25">
            <v>25585.195250499921</v>
          </cell>
          <cell r="Q25">
            <v>4482.8798655577066</v>
          </cell>
          <cell r="R25">
            <v>2545.0127331382878</v>
          </cell>
          <cell r="S25">
            <v>9763.0068809597487</v>
          </cell>
        </row>
        <row r="26">
          <cell r="A26">
            <v>20042</v>
          </cell>
          <cell r="B26">
            <v>590.32851784040054</v>
          </cell>
          <cell r="C26">
            <v>5291.9721469886117</v>
          </cell>
          <cell r="D26">
            <v>1507.0890000440816</v>
          </cell>
          <cell r="E26">
            <v>2879.2228535895529</v>
          </cell>
          <cell r="F26">
            <v>5719.6854694504027</v>
          </cell>
          <cell r="G26">
            <v>641.41031898695553</v>
          </cell>
          <cell r="H26">
            <v>2263.2786332641463</v>
          </cell>
          <cell r="I26">
            <v>4689.4889999999996</v>
          </cell>
          <cell r="J26">
            <v>1674.3333957163072</v>
          </cell>
          <cell r="K26">
            <v>3426.1996671846618</v>
          </cell>
          <cell r="L26">
            <v>308.13863120523763</v>
          </cell>
          <cell r="M26">
            <v>7945.987318860186</v>
          </cell>
          <cell r="N26">
            <v>33313.411278946362</v>
          </cell>
          <cell r="O26" t="str">
            <v>n.a.</v>
          </cell>
          <cell r="P26">
            <v>26557.926418281524</v>
          </cell>
          <cell r="Q26">
            <v>4633.4721589418077</v>
          </cell>
          <cell r="R26">
            <v>2611.3922017670807</v>
          </cell>
          <cell r="S26">
            <v>10661.811195376877</v>
          </cell>
        </row>
        <row r="27">
          <cell r="A27">
            <v>20043</v>
          </cell>
          <cell r="B27">
            <v>384.21277727027473</v>
          </cell>
          <cell r="C27">
            <v>5334.6433164830742</v>
          </cell>
          <cell r="D27">
            <v>1602.4640016856379</v>
          </cell>
          <cell r="E27">
            <v>2924.8855877133378</v>
          </cell>
          <cell r="F27">
            <v>5746.679114614155</v>
          </cell>
          <cell r="G27">
            <v>705.99650912276047</v>
          </cell>
          <cell r="H27">
            <v>2133.6276986291291</v>
          </cell>
          <cell r="I27">
            <v>4619.7839999999997</v>
          </cell>
          <cell r="J27">
            <v>1625.7316101862257</v>
          </cell>
          <cell r="K27">
            <v>3489.5790924118651</v>
          </cell>
          <cell r="L27">
            <v>291.83610015431321</v>
          </cell>
          <cell r="M27">
            <v>8066.0942647917</v>
          </cell>
          <cell r="N27">
            <v>34321.71582199735</v>
          </cell>
          <cell r="O27" t="str">
            <v>n.a.</v>
          </cell>
          <cell r="P27">
            <v>26994.574139623368</v>
          </cell>
          <cell r="Q27">
            <v>4863.3505462739877</v>
          </cell>
          <cell r="R27">
            <v>2665.060427379145</v>
          </cell>
          <cell r="S27">
            <v>10389.771602843479</v>
          </cell>
        </row>
        <row r="28">
          <cell r="A28">
            <v>20044</v>
          </cell>
          <cell r="B28">
            <v>418.22545812248865</v>
          </cell>
          <cell r="C28">
            <v>5502.4864439690691</v>
          </cell>
          <cell r="D28">
            <v>1699.1079467071397</v>
          </cell>
          <cell r="E28">
            <v>3138.9934796448038</v>
          </cell>
          <cell r="F28">
            <v>5818.640189253756</v>
          </cell>
          <cell r="G28">
            <v>736.67205728831925</v>
          </cell>
          <cell r="H28">
            <v>2235.4390582449664</v>
          </cell>
          <cell r="I28">
            <v>4834.1899999999996</v>
          </cell>
          <cell r="J28">
            <v>1696.9641942490239</v>
          </cell>
          <cell r="K28">
            <v>3632.9879791543976</v>
          </cell>
          <cell r="L28">
            <v>308.87232618760851</v>
          </cell>
          <cell r="M28">
            <v>8558.0715159446008</v>
          </cell>
          <cell r="N28">
            <v>35274.622545513368</v>
          </cell>
          <cell r="O28" t="str">
            <v>n.a.</v>
          </cell>
          <cell r="P28">
            <v>27972.458191595197</v>
          </cell>
          <cell r="Q28">
            <v>4885.2274292264974</v>
          </cell>
          <cell r="R28">
            <v>2692.4056377154857</v>
          </cell>
          <cell r="S28">
            <v>10824.225320819885</v>
          </cell>
        </row>
        <row r="29">
          <cell r="A29">
            <v>20051</v>
          </cell>
          <cell r="B29">
            <v>444.42917420258294</v>
          </cell>
          <cell r="C29">
            <v>5624.8075426028181</v>
          </cell>
          <cell r="D29">
            <v>1674.7739773009987</v>
          </cell>
          <cell r="E29">
            <v>3045.306800245573</v>
          </cell>
          <cell r="F29">
            <v>5652.5368237953617</v>
          </cell>
          <cell r="G29">
            <v>974.89146676811072</v>
          </cell>
          <cell r="H29">
            <v>2358.7663974406869</v>
          </cell>
          <cell r="I29">
            <v>5021.3270000000002</v>
          </cell>
          <cell r="J29">
            <v>1801.3905078889063</v>
          </cell>
          <cell r="K29">
            <v>3645.6288482227274</v>
          </cell>
          <cell r="L29">
            <v>317.6746059857681</v>
          </cell>
          <cell r="M29">
            <v>8574.2136267610549</v>
          </cell>
          <cell r="N29">
            <v>34912.872135847552</v>
          </cell>
          <cell r="O29" t="str">
            <v>n.a.</v>
          </cell>
          <cell r="P29">
            <v>27745.525803825774</v>
          </cell>
          <cell r="Q29">
            <v>5242.311677660573</v>
          </cell>
          <cell r="R29">
            <v>2835.6545493323324</v>
          </cell>
          <cell r="S29">
            <v>10290.063295287138</v>
          </cell>
        </row>
        <row r="30">
          <cell r="A30">
            <v>20052</v>
          </cell>
          <cell r="B30">
            <v>434.98210695893187</v>
          </cell>
          <cell r="C30">
            <v>5549.770942717485</v>
          </cell>
          <cell r="D30">
            <v>1654.7697654253143</v>
          </cell>
          <cell r="E30">
            <v>3176.4642768619406</v>
          </cell>
          <cell r="F30">
            <v>5663.9955572394438</v>
          </cell>
          <cell r="G30">
            <v>1154.8427360560602</v>
          </cell>
          <cell r="H30">
            <v>2321.7729794725547</v>
          </cell>
          <cell r="I30">
            <v>5020.5119999999997</v>
          </cell>
          <cell r="J30">
            <v>1726.6389520410214</v>
          </cell>
          <cell r="K30">
            <v>3661.4576017466193</v>
          </cell>
          <cell r="L30">
            <v>306.50609089762997</v>
          </cell>
          <cell r="M30">
            <v>8367.2227622683131</v>
          </cell>
          <cell r="N30">
            <v>36088.666998479654</v>
          </cell>
          <cell r="O30" t="str">
            <v>n.a.</v>
          </cell>
          <cell r="P30">
            <v>28425.797968912939</v>
          </cell>
          <cell r="Q30">
            <v>5326.2553811193493</v>
          </cell>
          <cell r="R30">
            <v>3074.2313374349033</v>
          </cell>
          <cell r="S30">
            <v>9773.385979274939</v>
          </cell>
        </row>
        <row r="31">
          <cell r="A31">
            <v>20053</v>
          </cell>
          <cell r="B31">
            <v>440.09088269035846</v>
          </cell>
          <cell r="C31">
            <v>5623.8840282324818</v>
          </cell>
          <cell r="D31">
            <v>1674.8072611166347</v>
          </cell>
          <cell r="E31">
            <v>3379.8005309098317</v>
          </cell>
          <cell r="F31">
            <v>6255.9095777822522</v>
          </cell>
          <cell r="G31">
            <v>1261.2930056380235</v>
          </cell>
          <cell r="H31">
            <v>2354.7014407750698</v>
          </cell>
          <cell r="I31">
            <v>5298.4369999999999</v>
          </cell>
          <cell r="J31">
            <v>1658.4413970629869</v>
          </cell>
          <cell r="K31">
            <v>3695.2709750637</v>
          </cell>
          <cell r="L31">
            <v>292.2140931839341</v>
          </cell>
          <cell r="M31">
            <v>8271.6258296002543</v>
          </cell>
          <cell r="N31">
            <v>36518.87792468039</v>
          </cell>
          <cell r="O31" t="str">
            <v>n.a.</v>
          </cell>
          <cell r="P31">
            <v>29240.957999282251</v>
          </cell>
          <cell r="Q31">
            <v>5323.2061914999576</v>
          </cell>
          <cell r="R31">
            <v>3098.8711285595032</v>
          </cell>
          <cell r="S31">
            <v>10103.225548317094</v>
          </cell>
        </row>
        <row r="32">
          <cell r="A32">
            <v>20054</v>
          </cell>
          <cell r="B32">
            <v>497.01083614812711</v>
          </cell>
          <cell r="C32">
            <v>5783.167486447217</v>
          </cell>
          <cell r="D32">
            <v>1852.669996157053</v>
          </cell>
          <cell r="E32">
            <v>3355.8563919826547</v>
          </cell>
          <cell r="F32">
            <v>6245.74304118294</v>
          </cell>
          <cell r="G32">
            <v>1361.000791537806</v>
          </cell>
          <cell r="H32">
            <v>2390.5971823116884</v>
          </cell>
          <cell r="I32">
            <v>5236.6710000000003</v>
          </cell>
          <cell r="J32">
            <v>1724.623143007085</v>
          </cell>
          <cell r="K32">
            <v>3418.6935749669524</v>
          </cell>
          <cell r="L32">
            <v>341.22820993266794</v>
          </cell>
          <cell r="M32">
            <v>8468.4687813703822</v>
          </cell>
          <cell r="N32">
            <v>37870.266940992413</v>
          </cell>
          <cell r="O32" t="str">
            <v>n.a.</v>
          </cell>
          <cell r="P32">
            <v>29329.604227979034</v>
          </cell>
          <cell r="Q32">
            <v>5687.7737497201178</v>
          </cell>
          <cell r="R32">
            <v>3109.9909846732603</v>
          </cell>
          <cell r="S32">
            <v>10099.373177120824</v>
          </cell>
        </row>
        <row r="33">
          <cell r="A33">
            <v>20061</v>
          </cell>
          <cell r="B33">
            <v>707.97471596213063</v>
          </cell>
          <cell r="C33">
            <v>6041.9411893074002</v>
          </cell>
          <cell r="D33">
            <v>2338.4360496311074</v>
          </cell>
          <cell r="E33">
            <v>3601.8399546960081</v>
          </cell>
          <cell r="F33">
            <v>6573.7670693493319</v>
          </cell>
          <cell r="G33">
            <v>1641.5344918794656</v>
          </cell>
          <cell r="H33">
            <v>2512.6859011330307</v>
          </cell>
          <cell r="I33">
            <v>5678.9110549999996</v>
          </cell>
          <cell r="J33">
            <v>1996.9286098571406</v>
          </cell>
          <cell r="K33">
            <v>3545.455257493767</v>
          </cell>
          <cell r="L33">
            <v>342.68482112067119</v>
          </cell>
          <cell r="M33">
            <v>9098.4921628084139</v>
          </cell>
          <cell r="N33">
            <v>38838.543609024353</v>
          </cell>
          <cell r="O33" t="str">
            <v>n.a.</v>
          </cell>
          <cell r="P33">
            <v>31452.487931820335</v>
          </cell>
          <cell r="Q33">
            <v>6211.5602608057879</v>
          </cell>
          <cell r="R33">
            <v>3057.6436369820899</v>
          </cell>
          <cell r="S33">
            <v>11013.927364374103</v>
          </cell>
        </row>
        <row r="34">
          <cell r="A34">
            <v>20062</v>
          </cell>
          <cell r="B34">
            <v>690.94626562704093</v>
          </cell>
          <cell r="C34">
            <v>5867.1745386731591</v>
          </cell>
          <cell r="D34">
            <v>2564.9242554518996</v>
          </cell>
          <cell r="E34">
            <v>3598.3110550823399</v>
          </cell>
          <cell r="F34">
            <v>6703.0324954858834</v>
          </cell>
          <cell r="G34">
            <v>1690.7244420276888</v>
          </cell>
          <cell r="H34">
            <v>2444.5738256201498</v>
          </cell>
          <cell r="I34">
            <v>5820.7239820000004</v>
          </cell>
          <cell r="J34">
            <v>2075.6496825064041</v>
          </cell>
          <cell r="K34">
            <v>3813.2115484500819</v>
          </cell>
          <cell r="L34">
            <v>362.91463310862849</v>
          </cell>
          <cell r="M34">
            <v>9556.8789606090559</v>
          </cell>
          <cell r="N34">
            <v>39502.417650769312</v>
          </cell>
          <cell r="O34" t="str">
            <v>n.a.</v>
          </cell>
          <cell r="P34">
            <v>32438.531860933301</v>
          </cell>
          <cell r="Q34">
            <v>6227.1491739970352</v>
          </cell>
          <cell r="R34">
            <v>3062.1942395935098</v>
          </cell>
          <cell r="S34">
            <v>11431.69713867099</v>
          </cell>
        </row>
        <row r="35">
          <cell r="A35">
            <v>20063</v>
          </cell>
          <cell r="B35">
            <v>676.24618709114156</v>
          </cell>
          <cell r="C35">
            <v>5864.5313202143643</v>
          </cell>
          <cell r="D35">
            <v>2674.6595386102995</v>
          </cell>
          <cell r="E35">
            <v>3503.7345347610558</v>
          </cell>
          <cell r="F35">
            <v>6741.3378125307408</v>
          </cell>
          <cell r="G35">
            <v>1742.6890916646075</v>
          </cell>
          <cell r="H35">
            <v>2544.9306055379416</v>
          </cell>
          <cell r="I35">
            <v>6016.4321460000001</v>
          </cell>
          <cell r="J35">
            <v>2097.1682433365372</v>
          </cell>
          <cell r="K35">
            <v>3642.5859128963593</v>
          </cell>
          <cell r="L35">
            <v>378.12036097477653</v>
          </cell>
          <cell r="M35">
            <v>9813.5201541572278</v>
          </cell>
          <cell r="N35">
            <v>38967.018017280629</v>
          </cell>
          <cell r="O35" t="str">
            <v>n.a.</v>
          </cell>
          <cell r="P35">
            <v>32740.680485779794</v>
          </cell>
          <cell r="Q35">
            <v>6140.2073531975793</v>
          </cell>
          <cell r="R35">
            <v>3045.4770807030136</v>
          </cell>
          <cell r="S35">
            <v>11352.227876240786</v>
          </cell>
        </row>
        <row r="36">
          <cell r="A36">
            <v>20064</v>
          </cell>
          <cell r="B36">
            <v>936.87484741968706</v>
          </cell>
          <cell r="C36">
            <v>6146.900500805079</v>
          </cell>
          <cell r="D36">
            <v>2561.9640583066939</v>
          </cell>
          <cell r="E36">
            <v>4552.7596654605977</v>
          </cell>
          <cell r="F36">
            <v>6892.6938706340443</v>
          </cell>
          <cell r="G36">
            <v>1979.0519634282393</v>
          </cell>
          <cell r="H36">
            <v>2565.2686337088785</v>
          </cell>
          <cell r="I36">
            <v>6379.9590159999998</v>
          </cell>
          <cell r="J36">
            <v>2086.894551299918</v>
          </cell>
          <cell r="K36">
            <v>3868.9589521597936</v>
          </cell>
          <cell r="L36">
            <v>389.60022479592385</v>
          </cell>
          <cell r="M36">
            <v>10145.113350425305</v>
          </cell>
          <cell r="N36">
            <v>40384.837892925716</v>
          </cell>
          <cell r="O36" t="str">
            <v>n.a.</v>
          </cell>
          <cell r="P36">
            <v>34270.15675146658</v>
          </cell>
          <cell r="Q36">
            <v>6127.5157519995964</v>
          </cell>
          <cell r="R36">
            <v>3072.0230047213868</v>
          </cell>
          <cell r="S36">
            <v>12740.453960714116</v>
          </cell>
        </row>
        <row r="37">
          <cell r="A37">
            <v>20071</v>
          </cell>
          <cell r="B37">
            <v>761.55517258830957</v>
          </cell>
          <cell r="C37">
            <v>6111.4156920897158</v>
          </cell>
          <cell r="D37">
            <v>2660.0788201845444</v>
          </cell>
          <cell r="E37">
            <v>4191.0579965452989</v>
          </cell>
          <cell r="F37">
            <v>7426.8919899184821</v>
          </cell>
          <cell r="G37">
            <v>2169.6890341683957</v>
          </cell>
          <cell r="H37">
            <v>2384.8543279275882</v>
          </cell>
          <cell r="I37">
            <v>5882.6213550000002</v>
          </cell>
          <cell r="J37">
            <v>2126.9671459882361</v>
          </cell>
          <cell r="K37">
            <v>3770.0180978470162</v>
          </cell>
          <cell r="L37">
            <v>472.61614027117122</v>
          </cell>
          <cell r="M37">
            <v>10100.605584938699</v>
          </cell>
          <cell r="N37">
            <v>42008.981489584679</v>
          </cell>
          <cell r="O37" t="str">
            <v>n.a.</v>
          </cell>
          <cell r="P37">
            <v>36032.703234073371</v>
          </cell>
          <cell r="Q37">
            <v>6283.4449448167979</v>
          </cell>
          <cell r="R37">
            <v>3148.8147239116347</v>
          </cell>
          <cell r="S37">
            <v>12221.551677565338</v>
          </cell>
        </row>
        <row r="38">
          <cell r="A38">
            <v>20072</v>
          </cell>
          <cell r="B38">
            <v>850.62201738451654</v>
          </cell>
          <cell r="C38">
            <v>6236.0584108438788</v>
          </cell>
          <cell r="D38">
            <v>2933.9982974580112</v>
          </cell>
          <cell r="E38">
            <v>3992.520199859031</v>
          </cell>
          <cell r="F38">
            <v>7406.4774116571407</v>
          </cell>
          <cell r="G38">
            <v>2365.7467426191506</v>
          </cell>
          <cell r="H38">
            <v>2650.0086583440143</v>
          </cell>
          <cell r="I38">
            <v>6207.1836839999996</v>
          </cell>
          <cell r="J38">
            <v>2226.0065298946392</v>
          </cell>
          <cell r="K38">
            <v>3798.0825856480124</v>
          </cell>
          <cell r="L38">
            <v>551.40366825727563</v>
          </cell>
          <cell r="M38">
            <v>10518.697423584526</v>
          </cell>
          <cell r="N38">
            <v>42623.357547579391</v>
          </cell>
          <cell r="O38" t="str">
            <v>n.a.</v>
          </cell>
          <cell r="P38">
            <v>36091.70625968292</v>
          </cell>
          <cell r="Q38">
            <v>6569.0949302016934</v>
          </cell>
          <cell r="R38">
            <v>3252.6485650125501</v>
          </cell>
          <cell r="S38">
            <v>12007.259013805955</v>
          </cell>
        </row>
        <row r="39">
          <cell r="A39">
            <v>20073</v>
          </cell>
          <cell r="B39">
            <v>932.3203222496735</v>
          </cell>
          <cell r="C39">
            <v>6596.1509413546837</v>
          </cell>
          <cell r="D39">
            <v>3133.3281851788461</v>
          </cell>
          <cell r="E39">
            <v>4014.3724285171911</v>
          </cell>
          <cell r="F39">
            <v>7393.8448943559488</v>
          </cell>
          <cell r="G39">
            <v>2562.3366766364675</v>
          </cell>
          <cell r="H39">
            <v>2667.7106368861819</v>
          </cell>
          <cell r="I39">
            <v>6140.0499449999998</v>
          </cell>
          <cell r="J39">
            <v>2310.6183806203057</v>
          </cell>
          <cell r="K39">
            <v>3818.2816629465606</v>
          </cell>
          <cell r="L39">
            <v>610.67257686933476</v>
          </cell>
          <cell r="M39">
            <v>10459.069743209655</v>
          </cell>
          <cell r="N39">
            <v>43921.072812260049</v>
          </cell>
          <cell r="O39" t="str">
            <v>n.a.</v>
          </cell>
          <cell r="P39">
            <v>36087.176859100749</v>
          </cell>
          <cell r="Q39">
            <v>6821.7615997241955</v>
          </cell>
          <cell r="R39">
            <v>3477.075133651796</v>
          </cell>
          <cell r="S39">
            <v>12575.350495500697</v>
          </cell>
        </row>
        <row r="40">
          <cell r="A40">
            <v>20074</v>
          </cell>
          <cell r="B40">
            <v>954.94847497750004</v>
          </cell>
          <cell r="C40">
            <v>6750.5529667117189</v>
          </cell>
          <cell r="D40">
            <v>3072.1737421785988</v>
          </cell>
          <cell r="E40">
            <v>4197.9217020784799</v>
          </cell>
          <cell r="F40">
            <v>7654.1645680684251</v>
          </cell>
          <cell r="G40">
            <v>2852.0244925759857</v>
          </cell>
          <cell r="H40">
            <v>2508.1374448422166</v>
          </cell>
          <cell r="I40">
            <v>6139.6615300000003</v>
          </cell>
          <cell r="J40">
            <v>2256.4860814968179</v>
          </cell>
          <cell r="K40">
            <v>3947.9183595584136</v>
          </cell>
          <cell r="L40">
            <v>404.69205460221843</v>
          </cell>
          <cell r="M40">
            <v>10791.601563267122</v>
          </cell>
          <cell r="N40">
            <v>44057.431280575896</v>
          </cell>
          <cell r="O40" t="str">
            <v>n.a.</v>
          </cell>
          <cell r="P40">
            <v>36317.453987142973</v>
          </cell>
          <cell r="Q40">
            <v>6975.211629257311</v>
          </cell>
          <cell r="R40">
            <v>3263.6146254240198</v>
          </cell>
          <cell r="S40">
            <v>13446.768783128004</v>
          </cell>
        </row>
        <row r="41">
          <cell r="A41">
            <v>20081</v>
          </cell>
          <cell r="B41">
            <v>1035.069835473714</v>
          </cell>
          <cell r="C41">
            <v>6670.6539825499667</v>
          </cell>
          <cell r="D41">
            <v>2703.5699721444471</v>
          </cell>
          <cell r="E41">
            <v>3957.4543388359766</v>
          </cell>
          <cell r="F41">
            <v>8110.9378577190946</v>
          </cell>
          <cell r="G41">
            <v>2955.9963933842891</v>
          </cell>
          <cell r="H41">
            <v>2550.2000701622451</v>
          </cell>
          <cell r="I41">
            <v>6392.4152789999998</v>
          </cell>
          <cell r="J41">
            <v>1975.123410147962</v>
          </cell>
          <cell r="K41">
            <v>4121.5874096939206</v>
          </cell>
          <cell r="L41">
            <v>398.98840256481719</v>
          </cell>
          <cell r="M41">
            <v>11198.521285348863</v>
          </cell>
          <cell r="N41">
            <v>48042.022171497367</v>
          </cell>
          <cell r="O41" t="str">
            <v>n.a.</v>
          </cell>
          <cell r="P41">
            <v>38173.469769699361</v>
          </cell>
          <cell r="Q41">
            <v>6589.2079548911261</v>
          </cell>
          <cell r="R41">
            <v>3399.4685080459431</v>
          </cell>
          <cell r="S41">
            <v>14980.121297366157</v>
          </cell>
        </row>
        <row r="42">
          <cell r="A42">
            <v>20082</v>
          </cell>
          <cell r="B42">
            <v>1161.1813036374617</v>
          </cell>
          <cell r="C42">
            <v>6759.3219242841551</v>
          </cell>
          <cell r="D42">
            <v>2728.6097483421545</v>
          </cell>
          <cell r="E42">
            <v>3879.3487652099147</v>
          </cell>
          <cell r="F42">
            <v>8318.2908053174233</v>
          </cell>
          <cell r="G42">
            <v>3122.2054047696984</v>
          </cell>
          <cell r="H42">
            <v>2509.0159316550121</v>
          </cell>
          <cell r="I42">
            <v>6199.2623579999999</v>
          </cell>
          <cell r="J42">
            <v>1889.2650986233186</v>
          </cell>
          <cell r="K42">
            <v>4019.878802160988</v>
          </cell>
          <cell r="L42">
            <v>388.90538224926547</v>
          </cell>
          <cell r="M42">
            <v>11626.277287033023</v>
          </cell>
          <cell r="N42">
            <v>49544.755075969668</v>
          </cell>
          <cell r="O42" t="str">
            <v>n.a.</v>
          </cell>
          <cell r="P42">
            <v>39424.000870813659</v>
          </cell>
          <cell r="Q42">
            <v>6316.5131603225318</v>
          </cell>
          <cell r="R42">
            <v>3469.1541027282301</v>
          </cell>
          <cell r="S42">
            <v>15493.337111692274</v>
          </cell>
        </row>
        <row r="43">
          <cell r="A43">
            <v>20083</v>
          </cell>
          <cell r="B43">
            <v>1206.8213568891092</v>
          </cell>
          <cell r="C43">
            <v>6572.1912297802137</v>
          </cell>
          <cell r="D43">
            <v>2699.568208238738</v>
          </cell>
          <cell r="E43">
            <v>3818.7287918597904</v>
          </cell>
          <cell r="F43">
            <v>8562.2715596391481</v>
          </cell>
          <cell r="G43">
            <v>3391.9881976024844</v>
          </cell>
          <cell r="H43">
            <v>2423.9046118680617</v>
          </cell>
          <cell r="I43">
            <v>6131.5699839999997</v>
          </cell>
          <cell r="J43">
            <v>2161.4278092851923</v>
          </cell>
          <cell r="K43">
            <v>3947.8263011512786</v>
          </cell>
          <cell r="L43">
            <v>382.23216202903905</v>
          </cell>
          <cell r="M43">
            <v>11760.982481044506</v>
          </cell>
          <cell r="N43">
            <v>51201.329058457377</v>
          </cell>
          <cell r="O43" t="str">
            <v>n.a.</v>
          </cell>
          <cell r="P43">
            <v>39880.066538015941</v>
          </cell>
          <cell r="Q43">
            <v>6657.8131109856868</v>
          </cell>
          <cell r="R43">
            <v>3527.3618253434729</v>
          </cell>
          <cell r="S43">
            <v>15596.612018064128</v>
          </cell>
        </row>
        <row r="44">
          <cell r="A44">
            <v>20084</v>
          </cell>
          <cell r="B44">
            <v>1110.4307507997146</v>
          </cell>
          <cell r="C44">
            <v>5970.7664763856628</v>
          </cell>
          <cell r="D44">
            <v>2792.017187274661</v>
          </cell>
          <cell r="E44">
            <v>3492.7133430943154</v>
          </cell>
          <cell r="F44">
            <v>8380.1295973243396</v>
          </cell>
          <cell r="G44">
            <v>3183.9040182435265</v>
          </cell>
          <cell r="H44">
            <v>2429.6122143146813</v>
          </cell>
          <cell r="I44">
            <v>5885.319262</v>
          </cell>
          <cell r="J44">
            <v>2053.6825109435267</v>
          </cell>
          <cell r="K44">
            <v>3815.0251479938133</v>
          </cell>
          <cell r="L44">
            <v>636.84206815687821</v>
          </cell>
          <cell r="M44">
            <v>10673.191386573606</v>
          </cell>
          <cell r="N44">
            <v>52108.65603407556</v>
          </cell>
          <cell r="O44" t="str">
            <v>n.a.</v>
          </cell>
          <cell r="P44">
            <v>38203.834091471042</v>
          </cell>
          <cell r="Q44">
            <v>5996.6287458006555</v>
          </cell>
          <cell r="R44">
            <v>4302.2754028823556</v>
          </cell>
          <cell r="S44">
            <v>17238.951212877429</v>
          </cell>
        </row>
        <row r="45">
          <cell r="A45">
            <v>20091</v>
          </cell>
          <cell r="B45">
            <v>1099.9402268733666</v>
          </cell>
          <cell r="C45">
            <v>5722.9749028320148</v>
          </cell>
          <cell r="D45">
            <v>2554.2684977491258</v>
          </cell>
          <cell r="E45">
            <v>3856.8789287763207</v>
          </cell>
          <cell r="F45">
            <v>7092.6325898877822</v>
          </cell>
          <cell r="G45">
            <v>2936.5322338485494</v>
          </cell>
          <cell r="H45">
            <v>2075.7514034969772</v>
          </cell>
          <cell r="I45">
            <v>5295.0241420000002</v>
          </cell>
          <cell r="J45">
            <v>1902.800173808944</v>
          </cell>
          <cell r="K45">
            <v>3798.1916374552443</v>
          </cell>
          <cell r="L45">
            <v>640.11564842531777</v>
          </cell>
          <cell r="M45">
            <v>9352.0029157217268</v>
          </cell>
          <cell r="N45">
            <v>50068.820042260413</v>
          </cell>
          <cell r="O45" t="str">
            <v>n.a.</v>
          </cell>
          <cell r="P45">
            <v>35233.60923433266</v>
          </cell>
          <cell r="Q45">
            <v>5590.9579010007392</v>
          </cell>
          <cell r="R45">
            <v>3796.2348499428967</v>
          </cell>
          <cell r="S45">
            <v>17351.772061723539</v>
          </cell>
        </row>
        <row r="46">
          <cell r="A46">
            <v>20092</v>
          </cell>
          <cell r="B46">
            <v>1170.5146987100304</v>
          </cell>
          <cell r="C46">
            <v>5767.5352712666427</v>
          </cell>
          <cell r="D46">
            <v>2320.9181139178063</v>
          </cell>
          <cell r="E46">
            <v>3775.0198508120507</v>
          </cell>
          <cell r="F46">
            <v>7334.3324260331519</v>
          </cell>
          <cell r="G46">
            <v>3086.785824940207</v>
          </cell>
          <cell r="H46">
            <v>2062.8061629356116</v>
          </cell>
          <cell r="I46">
            <v>5125.6982799999996</v>
          </cell>
          <cell r="J46">
            <v>1976.9773381047476</v>
          </cell>
          <cell r="K46">
            <v>3243.4510708269004</v>
          </cell>
          <cell r="L46">
            <v>679.22147198222945</v>
          </cell>
          <cell r="M46">
            <v>9467.1091163369056</v>
          </cell>
          <cell r="N46">
            <v>48924.265966812163</v>
          </cell>
          <cell r="O46" t="str">
            <v>n.a.</v>
          </cell>
          <cell r="P46">
            <v>33771.778145424287</v>
          </cell>
          <cell r="Q46">
            <v>5529.4522772449409</v>
          </cell>
          <cell r="R46">
            <v>3786.6967046435057</v>
          </cell>
          <cell r="S46">
            <v>17569.344367777383</v>
          </cell>
        </row>
        <row r="47">
          <cell r="A47">
            <v>20093</v>
          </cell>
          <cell r="B47">
            <v>1165.3292855676723</v>
          </cell>
          <cell r="C47">
            <v>5934.9068211414678</v>
          </cell>
          <cell r="D47">
            <v>2423.6144447092879</v>
          </cell>
          <cell r="E47">
            <v>3859.5661604234601</v>
          </cell>
          <cell r="F47">
            <v>6935.3575253802092</v>
          </cell>
          <cell r="G47">
            <v>3084.1954286109312</v>
          </cell>
          <cell r="H47">
            <v>2147.2196853542323</v>
          </cell>
          <cell r="I47">
            <v>5307.1920899999996</v>
          </cell>
          <cell r="J47">
            <v>1961.5395848375531</v>
          </cell>
          <cell r="K47">
            <v>3404.3555463065222</v>
          </cell>
          <cell r="L47">
            <v>634.44345122050834</v>
          </cell>
          <cell r="M47">
            <v>9652.7478389547032</v>
          </cell>
          <cell r="N47">
            <v>49883.706429108599</v>
          </cell>
          <cell r="O47" t="str">
            <v>n.a.</v>
          </cell>
          <cell r="P47">
            <v>34089.97204417055</v>
          </cell>
          <cell r="Q47">
            <v>5506.6157001232195</v>
          </cell>
          <cell r="R47">
            <v>3813.1163738957744</v>
          </cell>
          <cell r="S47">
            <v>17872.396513456584</v>
          </cell>
        </row>
        <row r="48">
          <cell r="A48">
            <v>20094</v>
          </cell>
          <cell r="B48">
            <v>1266.7183338489308</v>
          </cell>
          <cell r="C48">
            <v>6265.9418027598713</v>
          </cell>
          <cell r="D48">
            <v>2261.6748606237802</v>
          </cell>
          <cell r="E48">
            <v>4056.955851988168</v>
          </cell>
          <cell r="F48">
            <v>7305.7514356988568</v>
          </cell>
          <cell r="G48">
            <v>3114.7387906003119</v>
          </cell>
          <cell r="H48">
            <v>2404.7030832131791</v>
          </cell>
          <cell r="I48">
            <v>5625.2252850000004</v>
          </cell>
          <cell r="J48">
            <v>2015.3797632487549</v>
          </cell>
          <cell r="K48">
            <v>3575.4211284113353</v>
          </cell>
          <cell r="L48">
            <v>593.00646137194485</v>
          </cell>
          <cell r="M48">
            <v>10038.363474986663</v>
          </cell>
          <cell r="N48">
            <v>50552.837351818845</v>
          </cell>
          <cell r="O48" t="str">
            <v>n.a.</v>
          </cell>
          <cell r="P48">
            <v>35238.765796072497</v>
          </cell>
          <cell r="Q48">
            <v>5748.7814356311019</v>
          </cell>
          <cell r="R48">
            <v>3701.3424815178209</v>
          </cell>
          <cell r="S48">
            <v>17786.701777042501</v>
          </cell>
        </row>
        <row r="49">
          <cell r="A49">
            <v>20101</v>
          </cell>
          <cell r="B49">
            <v>1159.6939451985513</v>
          </cell>
          <cell r="C49">
            <v>6652.227643950474</v>
          </cell>
          <cell r="D49">
            <v>2585.6305627137049</v>
          </cell>
          <cell r="E49">
            <v>3971.0344545255784</v>
          </cell>
          <cell r="F49">
            <v>6966.4592861604879</v>
          </cell>
          <cell r="G49">
            <v>3302.1000808495337</v>
          </cell>
          <cell r="H49">
            <v>2461.3762929265054</v>
          </cell>
          <cell r="I49">
            <v>5830.4017649999996</v>
          </cell>
          <cell r="J49">
            <v>2182.9027538932496</v>
          </cell>
          <cell r="K49">
            <v>3606.9268137613271</v>
          </cell>
          <cell r="L49">
            <v>363.01749248637765</v>
          </cell>
          <cell r="M49">
            <v>10414.420037535147</v>
          </cell>
          <cell r="N49">
            <v>50733.506724737563</v>
          </cell>
          <cell r="O49" t="str">
            <v>n.a.</v>
          </cell>
          <cell r="P49">
            <v>35547.362497541166</v>
          </cell>
          <cell r="Q49">
            <v>5968.0617556290081</v>
          </cell>
          <cell r="R49">
            <v>3364.3183572307416</v>
          </cell>
          <cell r="S49">
            <v>17847.801827609132</v>
          </cell>
        </row>
        <row r="50">
          <cell r="A50">
            <v>20102</v>
          </cell>
          <cell r="B50">
            <v>1321.9327049691585</v>
          </cell>
          <cell r="C50">
            <v>6803.3267030870475</v>
          </cell>
          <cell r="D50">
            <v>2676.7906781440138</v>
          </cell>
          <cell r="E50">
            <v>3845.6082432906196</v>
          </cell>
          <cell r="F50">
            <v>6898.6738599103346</v>
          </cell>
          <cell r="G50">
            <v>3547.6582947490469</v>
          </cell>
          <cell r="H50">
            <v>2235.7817316168766</v>
          </cell>
          <cell r="I50">
            <v>6087.7023509999999</v>
          </cell>
          <cell r="J50">
            <v>2275.0503913094326</v>
          </cell>
          <cell r="K50">
            <v>3429.9243174492458</v>
          </cell>
          <cell r="L50">
            <v>339.036796357931</v>
          </cell>
          <cell r="M50">
            <v>10052.586563763325</v>
          </cell>
          <cell r="N50">
            <v>51213.037532977745</v>
          </cell>
          <cell r="O50" t="str">
            <v>n.a.</v>
          </cell>
          <cell r="P50">
            <v>34463.455614135797</v>
          </cell>
          <cell r="Q50">
            <v>6263.9118040927306</v>
          </cell>
          <cell r="R50">
            <v>3200.0615715179501</v>
          </cell>
          <cell r="S50">
            <v>18901.619961344124</v>
          </cell>
        </row>
        <row r="51">
          <cell r="A51">
            <v>20103</v>
          </cell>
          <cell r="B51">
            <v>1277.0863791730901</v>
          </cell>
          <cell r="C51">
            <v>6872.7358789083146</v>
          </cell>
          <cell r="D51">
            <v>2673.0455739263116</v>
          </cell>
          <cell r="E51">
            <v>3878.6598122590503</v>
          </cell>
          <cell r="F51">
            <v>7206.1927416096805</v>
          </cell>
          <cell r="G51">
            <v>3778.1225885074227</v>
          </cell>
          <cell r="H51">
            <v>2439.2834444196806</v>
          </cell>
          <cell r="I51">
            <v>6458.925217</v>
          </cell>
          <cell r="J51">
            <v>2415.0208076787353</v>
          </cell>
          <cell r="K51">
            <v>3461.3988901974581</v>
          </cell>
          <cell r="L51">
            <v>325.16098403775783</v>
          </cell>
          <cell r="M51">
            <v>10722.218253356103</v>
          </cell>
          <cell r="N51">
            <v>51681.081408665646</v>
          </cell>
          <cell r="O51" t="str">
            <v>n.a.</v>
          </cell>
          <cell r="P51">
            <v>36340.071556994451</v>
          </cell>
          <cell r="Q51">
            <v>6727.7767088572145</v>
          </cell>
          <cell r="R51">
            <v>3030.9138899079744</v>
          </cell>
          <cell r="S51">
            <v>18782.258709289454</v>
          </cell>
        </row>
        <row r="52">
          <cell r="A52">
            <v>20104</v>
          </cell>
          <cell r="B52">
            <v>1384.0346806591995</v>
          </cell>
          <cell r="C52">
            <v>7022.5203240541659</v>
          </cell>
          <cell r="D52">
            <v>2673.8251552159727</v>
          </cell>
          <cell r="E52">
            <v>4124.9683599247537</v>
          </cell>
          <cell r="F52">
            <v>7325.2398163194966</v>
          </cell>
          <cell r="G52">
            <v>4083.3774438939981</v>
          </cell>
          <cell r="H52">
            <v>2415.8980190369384</v>
          </cell>
          <cell r="I52">
            <v>6211.8391629999996</v>
          </cell>
          <cell r="J52">
            <v>2461.1671941185841</v>
          </cell>
          <cell r="K52">
            <v>3467.70469559197</v>
          </cell>
          <cell r="L52">
            <v>330.12372711793336</v>
          </cell>
          <cell r="M52">
            <v>11118.11854434542</v>
          </cell>
          <cell r="N52">
            <v>52548.184573619095</v>
          </cell>
          <cell r="O52" t="str">
            <v>n.a.</v>
          </cell>
          <cell r="P52">
            <v>37264.055451328612</v>
          </cell>
          <cell r="Q52">
            <v>6936.3666264210497</v>
          </cell>
          <cell r="R52">
            <v>3075.5667333433344</v>
          </cell>
          <cell r="S52">
            <v>18098.825071757292</v>
          </cell>
        </row>
        <row r="53">
          <cell r="A53">
            <v>20111</v>
          </cell>
          <cell r="B53">
            <v>1507.4699073885661</v>
          </cell>
          <cell r="C53">
            <v>7554.7104685726717</v>
          </cell>
          <cell r="D53">
            <v>2802.4049935952512</v>
          </cell>
          <cell r="E53">
            <v>4266.2583303083038</v>
          </cell>
          <cell r="F53">
            <v>7353.2309173471831</v>
          </cell>
          <cell r="G53">
            <v>3997.6256891198996</v>
          </cell>
          <cell r="H53">
            <v>2599.4769049922515</v>
          </cell>
          <cell r="I53">
            <v>6519.6799419999998</v>
          </cell>
          <cell r="J53">
            <v>2367.881098393043</v>
          </cell>
          <cell r="K53">
            <v>3452.4559400807484</v>
          </cell>
          <cell r="L53">
            <v>319.41211534562478</v>
          </cell>
          <cell r="M53">
            <v>11407.837594962521</v>
          </cell>
          <cell r="N53">
            <v>51685.801854302183</v>
          </cell>
          <cell r="O53" t="str">
            <v>n.a.</v>
          </cell>
          <cell r="P53">
            <v>38032.179676375425</v>
          </cell>
          <cell r="Q53">
            <v>6651.6963690207403</v>
          </cell>
          <cell r="R53">
            <v>3106.956388330239</v>
          </cell>
          <cell r="S53">
            <v>17904.494963370027</v>
          </cell>
        </row>
        <row r="54">
          <cell r="A54">
            <v>20112</v>
          </cell>
          <cell r="B54">
            <v>1710.5733105080017</v>
          </cell>
          <cell r="C54">
            <v>7554.7673277578178</v>
          </cell>
          <cell r="D54">
            <v>2924.3187760049686</v>
          </cell>
          <cell r="E54">
            <v>4363.4724235050535</v>
          </cell>
          <cell r="F54">
            <v>7542.2208557008635</v>
          </cell>
          <cell r="G54">
            <v>4253.7797874650587</v>
          </cell>
          <cell r="H54">
            <v>2711.9728611752143</v>
          </cell>
          <cell r="I54">
            <v>5797.4471370000001</v>
          </cell>
          <cell r="J54">
            <v>2425.2138854816135</v>
          </cell>
          <cell r="K54">
            <v>3593.1702535001541</v>
          </cell>
          <cell r="L54">
            <v>314.45243516988131</v>
          </cell>
          <cell r="M54">
            <v>11880.651215507845</v>
          </cell>
          <cell r="N54">
            <v>54301.868853078748</v>
          </cell>
          <cell r="O54" t="str">
            <v>n.a.</v>
          </cell>
          <cell r="P54">
            <v>39431.820899697384</v>
          </cell>
          <cell r="Q54">
            <v>7114.9194877154268</v>
          </cell>
          <cell r="R54">
            <v>3055.1166463790273</v>
          </cell>
          <cell r="S54">
            <v>18822.266089639954</v>
          </cell>
        </row>
        <row r="55">
          <cell r="A55">
            <v>20113</v>
          </cell>
          <cell r="B55">
            <v>1895.3911082239722</v>
          </cell>
          <cell r="C55">
            <v>7552.5467783676859</v>
          </cell>
          <cell r="D55">
            <v>2948.6876556611501</v>
          </cell>
          <cell r="E55">
            <v>4562.0837695346399</v>
          </cell>
          <cell r="F55">
            <v>7507.3569979963459</v>
          </cell>
          <cell r="G55">
            <v>4496.320243463696</v>
          </cell>
          <cell r="H55">
            <v>2630.1540068456543</v>
          </cell>
          <cell r="I55">
            <v>6140.7527120000004</v>
          </cell>
          <cell r="J55">
            <v>2453.441411319774</v>
          </cell>
          <cell r="K55">
            <v>3793.2268002049614</v>
          </cell>
          <cell r="L55">
            <v>304.84616705706327</v>
          </cell>
          <cell r="M55">
            <v>11977.214190923254</v>
          </cell>
          <cell r="N55">
            <v>54070.427601819356</v>
          </cell>
          <cell r="O55" t="str">
            <v>n.a.</v>
          </cell>
          <cell r="P55">
            <v>39863.784219223307</v>
          </cell>
          <cell r="Q55">
            <v>7291.1106943125924</v>
          </cell>
          <cell r="R55">
            <v>2824.2307283762398</v>
          </cell>
          <cell r="S55">
            <v>18978.084848742441</v>
          </cell>
        </row>
        <row r="56">
          <cell r="A56">
            <v>20114</v>
          </cell>
          <cell r="B56">
            <v>1845.9850378794602</v>
          </cell>
          <cell r="C56">
            <v>7855.7058163018191</v>
          </cell>
          <cell r="D56">
            <v>3105.1901177386308</v>
          </cell>
          <cell r="E56">
            <v>4379.2619276520045</v>
          </cell>
          <cell r="F56">
            <v>7625.3058389556081</v>
          </cell>
          <cell r="G56">
            <v>4628.6052039513488</v>
          </cell>
          <cell r="H56">
            <v>2552.484591986879</v>
          </cell>
          <cell r="I56">
            <v>6242.0780720000002</v>
          </cell>
          <cell r="J56">
            <v>2488.5786748055689</v>
          </cell>
          <cell r="K56">
            <v>3824.1592522141368</v>
          </cell>
          <cell r="L56">
            <v>277.89328242743051</v>
          </cell>
          <cell r="M56">
            <v>11731.285988606378</v>
          </cell>
          <cell r="N56">
            <v>53663.594230799703</v>
          </cell>
          <cell r="O56" t="str">
            <v>n.a.</v>
          </cell>
          <cell r="P56">
            <v>38803.724004703887</v>
          </cell>
          <cell r="Q56">
            <v>7104.6397609512442</v>
          </cell>
          <cell r="R56">
            <v>2609.2560789144914</v>
          </cell>
          <cell r="S56">
            <v>18544.940878247573</v>
          </cell>
        </row>
        <row r="57">
          <cell r="A57">
            <v>20121</v>
          </cell>
          <cell r="B57">
            <v>1894.2160636129202</v>
          </cell>
          <cell r="C57">
            <v>7739.6107039506905</v>
          </cell>
          <cell r="D57">
            <v>3127.9913969556014</v>
          </cell>
          <cell r="E57">
            <v>4209.480024092979</v>
          </cell>
          <cell r="F57">
            <v>7607.0553864203466</v>
          </cell>
          <cell r="G57">
            <v>4740.8739402584551</v>
          </cell>
          <cell r="H57">
            <v>2579.0504071787732</v>
          </cell>
          <cell r="I57">
            <v>6823.3134659999996</v>
          </cell>
          <cell r="J57">
            <v>2687.9257380646386</v>
          </cell>
          <cell r="K57">
            <v>3832.0843995928585</v>
          </cell>
          <cell r="L57">
            <v>254.71494592957379</v>
          </cell>
          <cell r="M57">
            <v>11612.283133368865</v>
          </cell>
          <cell r="N57">
            <v>54777.602697916889</v>
          </cell>
          <cell r="O57" t="str">
            <v>n.a.</v>
          </cell>
          <cell r="P57">
            <v>39029.938758776516</v>
          </cell>
          <cell r="Q57">
            <v>7557.6542861171347</v>
          </cell>
          <cell r="R57">
            <v>2485.4072288001958</v>
          </cell>
          <cell r="S57">
            <v>19208.074379644881</v>
          </cell>
        </row>
        <row r="58">
          <cell r="A58">
            <v>20122</v>
          </cell>
          <cell r="B58">
            <v>1822.7071614922331</v>
          </cell>
          <cell r="C58">
            <v>7708.2299659345581</v>
          </cell>
          <cell r="D58">
            <v>3246.4109691296221</v>
          </cell>
          <cell r="E58">
            <v>4368.7765707258204</v>
          </cell>
          <cell r="F58">
            <v>7915.5916100254808</v>
          </cell>
          <cell r="G58">
            <v>4668.6324597210696</v>
          </cell>
          <cell r="H58">
            <v>2759.7230401214883</v>
          </cell>
          <cell r="I58">
            <v>6777.6185329999998</v>
          </cell>
          <cell r="J58">
            <v>2605.9042196586825</v>
          </cell>
          <cell r="K58">
            <v>3830.5533255552177</v>
          </cell>
          <cell r="L58">
            <v>256.76688409724142</v>
          </cell>
          <cell r="M58">
            <v>11727.657477973951</v>
          </cell>
          <cell r="N58">
            <v>54779.786895115765</v>
          </cell>
          <cell r="O58" t="str">
            <v>n.a.</v>
          </cell>
          <cell r="P58">
            <v>39417.322500106158</v>
          </cell>
          <cell r="Q58">
            <v>7619.7114436157499</v>
          </cell>
          <cell r="R58">
            <v>2379.4942130549266</v>
          </cell>
          <cell r="S58">
            <v>18528.0740116378</v>
          </cell>
        </row>
        <row r="59">
          <cell r="A59">
            <v>20123</v>
          </cell>
          <cell r="B59">
            <v>1905.870018053967</v>
          </cell>
          <cell r="C59">
            <v>7518.8200375027363</v>
          </cell>
          <cell r="D59">
            <v>3335.4909880523619</v>
          </cell>
          <cell r="E59">
            <v>4043.806720042664</v>
          </cell>
          <cell r="F59">
            <v>7708.5663276628065</v>
          </cell>
          <cell r="G59">
            <v>4537.7066169321815</v>
          </cell>
          <cell r="H59">
            <v>2789.3414414132885</v>
          </cell>
          <cell r="I59">
            <v>6585.0791259999996</v>
          </cell>
          <cell r="J59">
            <v>2602.3400373697027</v>
          </cell>
          <cell r="K59">
            <v>3815.2455661935883</v>
          </cell>
          <cell r="L59">
            <v>285.11389316185273</v>
          </cell>
          <cell r="M59">
            <v>11646.669036838457</v>
          </cell>
          <cell r="N59">
            <v>55332.452780364583</v>
          </cell>
          <cell r="O59" t="str">
            <v>n.a.</v>
          </cell>
          <cell r="P59">
            <v>39059.081501644272</v>
          </cell>
          <cell r="Q59">
            <v>7521.4306244982999</v>
          </cell>
          <cell r="R59">
            <v>2437.8613943721398</v>
          </cell>
          <cell r="S59">
            <v>18356.258354272122</v>
          </cell>
        </row>
        <row r="60">
          <cell r="A60">
            <v>20124</v>
          </cell>
          <cell r="B60">
            <v>1926.9950328408806</v>
          </cell>
          <cell r="C60">
            <v>7832.7363046120099</v>
          </cell>
          <cell r="D60">
            <v>3663.4151288624162</v>
          </cell>
          <cell r="E60">
            <v>3867.9814831385402</v>
          </cell>
          <cell r="F60">
            <v>8138.2001378913674</v>
          </cell>
          <cell r="G60">
            <v>4548.0573810882952</v>
          </cell>
          <cell r="H60">
            <v>2742.4526182864502</v>
          </cell>
          <cell r="I60">
            <v>7021.9568600000002</v>
          </cell>
          <cell r="J60">
            <v>2528.1659419069747</v>
          </cell>
          <cell r="K60">
            <v>3991.595037658336</v>
          </cell>
          <cell r="L60">
            <v>293.38327681133205</v>
          </cell>
          <cell r="M60">
            <v>12510.770401818732</v>
          </cell>
          <cell r="N60">
            <v>54833.458116602749</v>
          </cell>
          <cell r="O60" t="str">
            <v>n.a.</v>
          </cell>
          <cell r="P60">
            <v>40195.277909473079</v>
          </cell>
          <cell r="Q60">
            <v>7623.4534367688175</v>
          </cell>
          <cell r="R60">
            <v>2417.7085837727409</v>
          </cell>
          <cell r="S60">
            <v>18285.060814445205</v>
          </cell>
        </row>
        <row r="61">
          <cell r="A61">
            <v>20131</v>
          </cell>
          <cell r="B61">
            <v>1867.4811628936613</v>
          </cell>
          <cell r="C61">
            <v>7668.4357777262867</v>
          </cell>
          <cell r="D61">
            <v>3712.82058946298</v>
          </cell>
          <cell r="E61">
            <v>3833.1095510470914</v>
          </cell>
          <cell r="F61">
            <v>8114.45458072363</v>
          </cell>
          <cell r="G61">
            <v>4630.2496661690102</v>
          </cell>
          <cell r="H61">
            <v>2674.092672252903</v>
          </cell>
          <cell r="I61">
            <v>7346.0233630000002</v>
          </cell>
          <cell r="J61">
            <v>2721.787701965824</v>
          </cell>
          <cell r="K61">
            <v>4222.1917832929448</v>
          </cell>
          <cell r="L61">
            <v>310.9039504361636</v>
          </cell>
          <cell r="M61">
            <v>11729.42012296764</v>
          </cell>
          <cell r="N61">
            <v>55266.017723809287</v>
          </cell>
          <cell r="O61" t="str">
            <v>n.a.</v>
          </cell>
          <cell r="P61">
            <v>40123.134355843438</v>
          </cell>
          <cell r="Q61">
            <v>7657.2973597863229</v>
          </cell>
          <cell r="R61">
            <v>2388.8326736208219</v>
          </cell>
          <cell r="S61">
            <v>18148.87097874517</v>
          </cell>
        </row>
        <row r="62">
          <cell r="A62">
            <v>20132</v>
          </cell>
          <cell r="B62">
            <v>1806.5473531295513</v>
          </cell>
          <cell r="C62">
            <v>7592.6270893655728</v>
          </cell>
          <cell r="D62">
            <v>3582.7604701454097</v>
          </cell>
          <cell r="E62">
            <v>3882.5325760670262</v>
          </cell>
          <cell r="F62">
            <v>8309.3278824609079</v>
          </cell>
          <cell r="G62">
            <v>4722.2073210455937</v>
          </cell>
          <cell r="H62">
            <v>2685.7901959779824</v>
          </cell>
          <cell r="I62">
            <v>7557.2874780000002</v>
          </cell>
          <cell r="J62">
            <v>2662.3126244935288</v>
          </cell>
          <cell r="K62">
            <v>4340.4897577360698</v>
          </cell>
          <cell r="L62">
            <v>284.60495171775176</v>
          </cell>
          <cell r="M62">
            <v>11783.475124354987</v>
          </cell>
          <cell r="N62">
            <v>56118.890080420009</v>
          </cell>
          <cell r="O62" t="str">
            <v>n.a.</v>
          </cell>
          <cell r="P62">
            <v>41057.220300652618</v>
          </cell>
          <cell r="Q62">
            <v>7646.1070823243444</v>
          </cell>
          <cell r="R62">
            <v>2418.588646710145</v>
          </cell>
          <cell r="S62">
            <v>18033.051528577813</v>
          </cell>
        </row>
        <row r="63">
          <cell r="A63">
            <v>20133</v>
          </cell>
          <cell r="B63">
            <v>1790.2518740162459</v>
          </cell>
          <cell r="C63">
            <v>7628.2548718242315</v>
          </cell>
          <cell r="D63">
            <v>3551.4939117194403</v>
          </cell>
          <cell r="E63">
            <v>3781.1297862039842</v>
          </cell>
          <cell r="F63">
            <v>8277.1599576953558</v>
          </cell>
          <cell r="G63">
            <v>4822.6356269793878</v>
          </cell>
          <cell r="H63">
            <v>2732.6790922728092</v>
          </cell>
          <cell r="I63">
            <v>7438.8793699999997</v>
          </cell>
          <cell r="J63">
            <v>2670.9861478123398</v>
          </cell>
          <cell r="K63">
            <v>4532.9522185242186</v>
          </cell>
          <cell r="L63">
            <v>423.48858637449462</v>
          </cell>
          <cell r="M63">
            <v>12003.765008380658</v>
          </cell>
          <cell r="N63">
            <v>55608.64799666273</v>
          </cell>
          <cell r="O63" t="str">
            <v>n.a.</v>
          </cell>
          <cell r="P63">
            <v>40923.228796868607</v>
          </cell>
          <cell r="Q63">
            <v>7588.008853170395</v>
          </cell>
          <cell r="R63">
            <v>2452.9026229975325</v>
          </cell>
          <cell r="S63">
            <v>18561.0241017179</v>
          </cell>
        </row>
        <row r="64">
          <cell r="A64">
            <v>20134</v>
          </cell>
          <cell r="B64">
            <v>1882.3351779605409</v>
          </cell>
          <cell r="C64">
            <v>7562.852682083907</v>
          </cell>
          <cell r="D64">
            <v>3480.0389406721702</v>
          </cell>
          <cell r="E64">
            <v>3722.1024836818992</v>
          </cell>
          <cell r="F64">
            <v>8171.6669301201127</v>
          </cell>
          <cell r="G64">
            <v>4865.4697838060065</v>
          </cell>
          <cell r="H64">
            <v>2732.4905214963042</v>
          </cell>
          <cell r="I64">
            <v>7664.0126170000003</v>
          </cell>
          <cell r="J64">
            <v>2700.9114647283081</v>
          </cell>
          <cell r="K64">
            <v>4670.446042446767</v>
          </cell>
          <cell r="L64">
            <v>343.36351147158996</v>
          </cell>
          <cell r="M64">
            <v>12262.158974296708</v>
          </cell>
          <cell r="N64">
            <v>57387.837299107989</v>
          </cell>
          <cell r="O64" t="str">
            <v>n.a.</v>
          </cell>
          <cell r="P64">
            <v>41434.342516635319</v>
          </cell>
          <cell r="Q64">
            <v>7845.2004907189366</v>
          </cell>
          <cell r="R64">
            <v>2407.4326996715008</v>
          </cell>
          <cell r="S64">
            <v>18614.233490959108</v>
          </cell>
        </row>
        <row r="65">
          <cell r="A65">
            <v>20141</v>
          </cell>
          <cell r="B65">
            <v>1721.6912435285408</v>
          </cell>
          <cell r="C65">
            <v>7629.1292779279756</v>
          </cell>
          <cell r="D65">
            <v>3560.3743507659847</v>
          </cell>
          <cell r="E65">
            <v>3831.0458464174999</v>
          </cell>
          <cell r="F65">
            <v>8208.9094356972146</v>
          </cell>
          <cell r="G65">
            <v>4745.2110126062316</v>
          </cell>
          <cell r="H65">
            <v>2908.5823594583885</v>
          </cell>
          <cell r="I65">
            <v>7542.5474979999999</v>
          </cell>
          <cell r="J65">
            <v>2609.734026509057</v>
          </cell>
          <cell r="K65">
            <v>4758.0129754394948</v>
          </cell>
          <cell r="L65">
            <v>338.34568105224849</v>
          </cell>
          <cell r="M65">
            <v>12262.62581241742</v>
          </cell>
          <cell r="N65">
            <v>57584.822232174047</v>
          </cell>
          <cell r="O65" t="str">
            <v>n.a.</v>
          </cell>
          <cell r="P65">
            <v>42151.471067191116</v>
          </cell>
          <cell r="Q65">
            <v>7660.9993548115508</v>
          </cell>
          <cell r="R65">
            <v>2312.454816326559</v>
          </cell>
          <cell r="S65">
            <v>18422.396014577673</v>
          </cell>
        </row>
        <row r="66">
          <cell r="A66">
            <v>20142</v>
          </cell>
          <cell r="B66">
            <v>1713.643265602715</v>
          </cell>
          <cell r="C66">
            <v>7647.6220548868923</v>
          </cell>
          <cell r="D66">
            <v>3693.8078469102138</v>
          </cell>
          <cell r="E66">
            <v>4003.0281240667159</v>
          </cell>
          <cell r="F66">
            <v>8493.6417167588825</v>
          </cell>
          <cell r="G66">
            <v>4891.6395867745678</v>
          </cell>
          <cell r="H66">
            <v>2740.4654905937527</v>
          </cell>
          <cell r="I66">
            <v>7843.0265586160003</v>
          </cell>
          <cell r="J66">
            <v>2635.5007577343713</v>
          </cell>
          <cell r="K66">
            <v>5025.1694822060736</v>
          </cell>
          <cell r="L66">
            <v>331.44930775720979</v>
          </cell>
          <cell r="M66">
            <v>12074.436128228643</v>
          </cell>
          <cell r="N66">
            <v>57832.723166513577</v>
          </cell>
          <cell r="O66" t="str">
            <v>n.a.</v>
          </cell>
          <cell r="P66">
            <v>42338.691106303624</v>
          </cell>
          <cell r="Q66">
            <v>7599.1954849378208</v>
          </cell>
          <cell r="R66">
            <v>2348.8915334051003</v>
          </cell>
          <cell r="S66">
            <v>17792.057938225265</v>
          </cell>
        </row>
        <row r="67">
          <cell r="A67">
            <v>20143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 t="str">
            <v>n.a.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A68">
            <v>20144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 t="str">
            <v>n.a.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>
            <v>20151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 t="str">
            <v>n.a.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A70">
            <v>20152</v>
          </cell>
          <cell r="B70" t="e">
            <v>#DIV/0!</v>
          </cell>
          <cell r="C70" t="e">
            <v>#DIV/0!</v>
          </cell>
          <cell r="D70" t="e">
            <v>#DIV/0!</v>
          </cell>
          <cell r="E70" t="e">
            <v>#DIV/0!</v>
          </cell>
          <cell r="F70" t="e">
            <v>#DIV/0!</v>
          </cell>
          <cell r="G70" t="e">
            <v>#DIV/0!</v>
          </cell>
          <cell r="H70" t="e">
            <v>#DIV/0!</v>
          </cell>
          <cell r="I70" t="e">
            <v>#DIV/0!</v>
          </cell>
          <cell r="J70" t="e">
            <v>#DIV/0!</v>
          </cell>
          <cell r="K70" t="e">
            <v>#DIV/0!</v>
          </cell>
          <cell r="L70" t="e">
            <v>#DIV/0!</v>
          </cell>
          <cell r="M70" t="e">
            <v>#DIV/0!</v>
          </cell>
          <cell r="N70" t="e">
            <v>#DIV/0!</v>
          </cell>
          <cell r="O70" t="str">
            <v>n.a.</v>
          </cell>
          <cell r="P70" t="e">
            <v>#DIV/0!</v>
          </cell>
          <cell r="Q70" t="e">
            <v>#DIV/0!</v>
          </cell>
          <cell r="R70" t="e">
            <v>#DIV/0!</v>
          </cell>
          <cell r="S70" t="e">
            <v>#DIV/0!</v>
          </cell>
        </row>
        <row r="71">
          <cell r="A71">
            <v>20153</v>
          </cell>
          <cell r="B71" t="e">
            <v>#DIV/0!</v>
          </cell>
          <cell r="C71" t="e">
            <v>#DIV/0!</v>
          </cell>
          <cell r="D71" t="e">
            <v>#DIV/0!</v>
          </cell>
          <cell r="E71" t="e">
            <v>#DIV/0!</v>
          </cell>
          <cell r="F71" t="e">
            <v>#DIV/0!</v>
          </cell>
          <cell r="G71" t="e">
            <v>#DIV/0!</v>
          </cell>
          <cell r="H71" t="e">
            <v>#DIV/0!</v>
          </cell>
          <cell r="I71" t="e">
            <v>#DIV/0!</v>
          </cell>
          <cell r="J71" t="e">
            <v>#DIV/0!</v>
          </cell>
          <cell r="K71" t="e">
            <v>#DIV/0!</v>
          </cell>
          <cell r="L71" t="e">
            <v>#DIV/0!</v>
          </cell>
          <cell r="M71" t="e">
            <v>#DIV/0!</v>
          </cell>
          <cell r="N71" t="e">
            <v>#DIV/0!</v>
          </cell>
          <cell r="O71" t="str">
            <v>n.a.</v>
          </cell>
          <cell r="P71" t="e">
            <v>#DIV/0!</v>
          </cell>
          <cell r="Q71" t="e">
            <v>#DIV/0!</v>
          </cell>
          <cell r="R71" t="e">
            <v>#DIV/0!</v>
          </cell>
          <cell r="S71" t="e">
            <v>#DIV/0!</v>
          </cell>
        </row>
        <row r="72">
          <cell r="A72">
            <v>20154</v>
          </cell>
          <cell r="B72" t="e">
            <v>#DIV/0!</v>
          </cell>
          <cell r="C72" t="e">
            <v>#DIV/0!</v>
          </cell>
          <cell r="D72" t="e">
            <v>#DIV/0!</v>
          </cell>
          <cell r="E72" t="e">
            <v>#DIV/0!</v>
          </cell>
          <cell r="F72" t="e">
            <v>#DIV/0!</v>
          </cell>
          <cell r="G72" t="e">
            <v>#DIV/0!</v>
          </cell>
          <cell r="H72" t="e">
            <v>#DIV/0!</v>
          </cell>
          <cell r="I72" t="e">
            <v>#DIV/0!</v>
          </cell>
          <cell r="J72" t="e">
            <v>#DIV/0!</v>
          </cell>
          <cell r="K72" t="e">
            <v>#DIV/0!</v>
          </cell>
          <cell r="L72" t="e">
            <v>#DIV/0!</v>
          </cell>
          <cell r="M72" t="e">
            <v>#DIV/0!</v>
          </cell>
          <cell r="N72" t="e">
            <v>#DIV/0!</v>
          </cell>
          <cell r="O72" t="str">
            <v>n.a.</v>
          </cell>
          <cell r="P72" t="e">
            <v>#DIV/0!</v>
          </cell>
          <cell r="Q72" t="e">
            <v>#DIV/0!</v>
          </cell>
          <cell r="R72" t="e">
            <v>#DIV/0!</v>
          </cell>
          <cell r="S72" t="e">
            <v>#DIV/0!</v>
          </cell>
        </row>
        <row r="76">
          <cell r="A76" t="str">
            <v>20133 YTD</v>
          </cell>
          <cell r="B76">
            <v>5464.2803900394583</v>
          </cell>
          <cell r="C76">
            <v>22889.317738916092</v>
          </cell>
          <cell r="D76">
            <v>10847.074971327831</v>
          </cell>
          <cell r="E76">
            <v>11496.771913318102</v>
          </cell>
          <cell r="F76">
            <v>24700.942420879892</v>
          </cell>
          <cell r="G76">
            <v>14175.092614193993</v>
          </cell>
          <cell r="H76">
            <v>8092.5619605036936</v>
          </cell>
          <cell r="I76">
            <v>22342.190211000001</v>
          </cell>
          <cell r="J76">
            <v>8055.0864742716931</v>
          </cell>
          <cell r="K76">
            <v>13095.633759553233</v>
          </cell>
          <cell r="L76">
            <v>1018.99748852841</v>
          </cell>
          <cell r="M76">
            <v>35516.660255703289</v>
          </cell>
          <cell r="N76">
            <v>166993.55580089203</v>
          </cell>
          <cell r="O76">
            <v>0</v>
          </cell>
          <cell r="P76">
            <v>122103.58345336467</v>
          </cell>
          <cell r="Q76">
            <v>22891.413295281061</v>
          </cell>
          <cell r="R76">
            <v>7260.3239433284989</v>
          </cell>
          <cell r="S76">
            <v>54742.946609040882</v>
          </cell>
        </row>
        <row r="77">
          <cell r="A77" t="str">
            <v>20143 YTD</v>
          </cell>
          <cell r="B77">
            <v>6261.4085048395564</v>
          </cell>
          <cell r="C77">
            <v>22830.593415238349</v>
          </cell>
          <cell r="D77">
            <v>10912.724370105723</v>
          </cell>
          <cell r="E77">
            <v>12051.328714187057</v>
          </cell>
          <cell r="F77">
            <v>24697.2443104659</v>
          </cell>
          <cell r="G77">
            <v>14947.966659242309</v>
          </cell>
          <cell r="H77">
            <v>8322.1290879990374</v>
          </cell>
          <cell r="I77">
            <v>23132.163398887998</v>
          </cell>
          <cell r="J77">
            <v>7633.8165036089631</v>
          </cell>
          <cell r="K77">
            <v>15032.572001611881</v>
          </cell>
          <cell r="L77">
            <v>1027.1409305598554</v>
          </cell>
          <cell r="M77">
            <v>36844.304322381518</v>
          </cell>
          <cell r="N77">
            <v>172726.52400803455</v>
          </cell>
          <cell r="O77">
            <v>0</v>
          </cell>
          <cell r="P77">
            <v>125920.6778332011</v>
          </cell>
          <cell r="Q77">
            <v>22969.239408454669</v>
          </cell>
          <cell r="R77">
            <v>7288.7754805484583</v>
          </cell>
          <cell r="S77">
            <v>55900.465632364881</v>
          </cell>
        </row>
        <row r="78">
          <cell r="A78" t="str">
            <v>$ Chg</v>
          </cell>
          <cell r="B78">
            <v>797.12811480009805</v>
          </cell>
          <cell r="C78">
            <v>-58.724323677743087</v>
          </cell>
          <cell r="D78">
            <v>65.649398777892202</v>
          </cell>
          <cell r="E78">
            <v>554.55680086895518</v>
          </cell>
          <cell r="F78">
            <v>-3.6981104139922536</v>
          </cell>
          <cell r="G78">
            <v>772.87404504831648</v>
          </cell>
          <cell r="H78">
            <v>229.56712749534381</v>
          </cell>
          <cell r="I78">
            <v>789.97318788799748</v>
          </cell>
          <cell r="J78">
            <v>-421.26997066272997</v>
          </cell>
          <cell r="K78">
            <v>1936.938242058648</v>
          </cell>
          <cell r="L78">
            <v>8.1434420314453746</v>
          </cell>
          <cell r="M78">
            <v>1327.6440666782291</v>
          </cell>
          <cell r="N78">
            <v>5732.9682071425195</v>
          </cell>
          <cell r="O78">
            <v>0</v>
          </cell>
          <cell r="P78">
            <v>3817.0943798364315</v>
          </cell>
          <cell r="Q78">
            <v>77.826113173607155</v>
          </cell>
          <cell r="R78">
            <v>28.451537219959391</v>
          </cell>
          <cell r="S78">
            <v>1157.5190233239991</v>
          </cell>
        </row>
        <row r="79">
          <cell r="A79" t="str">
            <v>% Chg</v>
          </cell>
          <cell r="B79">
            <v>0.1458797971372662</v>
          </cell>
          <cell r="C79">
            <v>-2.5655777226553517E-3</v>
          </cell>
          <cell r="D79">
            <v>6.0522674501120198E-3</v>
          </cell>
          <cell r="E79">
            <v>4.8235870473045131E-2</v>
          </cell>
          <cell r="F79">
            <v>-1.4971535704913887E-4</v>
          </cell>
          <cell r="G79">
            <v>5.4523385919497409E-2</v>
          </cell>
          <cell r="H79">
            <v>2.8367670042659172E-2</v>
          </cell>
          <cell r="I79">
            <v>3.5357911665216263E-2</v>
          </cell>
          <cell r="J79">
            <v>-5.2298627954930732E-2</v>
          </cell>
          <cell r="K79">
            <v>0.14790717865377506</v>
          </cell>
          <cell r="L79">
            <v>7.9916212975222976E-3</v>
          </cell>
          <cell r="M79">
            <v>3.7380881454500921E-2</v>
          </cell>
          <cell r="N79">
            <v>3.4330475686007854E-2</v>
          </cell>
          <cell r="O79" t="e">
            <v>#DIV/0!</v>
          </cell>
          <cell r="P79">
            <v>3.1261116765621412E-2</v>
          </cell>
          <cell r="Q79">
            <v>3.3997950309887846E-3</v>
          </cell>
          <cell r="R79">
            <v>3.9187696640042438E-3</v>
          </cell>
          <cell r="S79">
            <v>2.1144624011394247E-2</v>
          </cell>
        </row>
        <row r="80">
          <cell r="N80">
            <v>344688.16599912773</v>
          </cell>
        </row>
        <row r="81">
          <cell r="N81">
            <v>356419.91622716276</v>
          </cell>
        </row>
        <row r="82">
          <cell r="N82">
            <v>11731.750228035031</v>
          </cell>
        </row>
        <row r="83">
          <cell r="N83">
            <v>3.4035836983346619E-2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34"/>
      <sheetData sheetId="35"/>
      <sheetData sheetId="36">
        <row r="22">
          <cell r="A22" t="str">
            <v>Fir</v>
          </cell>
          <cell r="B22">
            <v>1</v>
          </cell>
        </row>
        <row r="23">
          <cell r="A23" t="str">
            <v>Sec</v>
          </cell>
          <cell r="B23">
            <v>2</v>
          </cell>
        </row>
        <row r="24">
          <cell r="A24" t="str">
            <v>Thi</v>
          </cell>
          <cell r="B24">
            <v>3</v>
          </cell>
        </row>
        <row r="25">
          <cell r="A25" t="str">
            <v>Fou</v>
          </cell>
          <cell r="B25">
            <v>4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"/>
      <sheetName val="20a"/>
      <sheetName val="20b"/>
      <sheetName val="20 SA unrounded"/>
      <sheetName val="20a SA unrounded"/>
      <sheetName val="20b SA unrounded"/>
      <sheetName val="20 NSA unrounded"/>
      <sheetName val="20a NSA unrounded"/>
      <sheetName val="20b NSA rounded"/>
      <sheetName val="20 Seasonal Factors"/>
      <sheetName val="20a Seasonal Factors"/>
      <sheetName val="20b Seasonal Factors"/>
      <sheetName val="NSA Goods Exports"/>
      <sheetName val="SF Goods Exports"/>
      <sheetName val="SA Goods Exports Unforced"/>
      <sheetName val="SA Goods Exports Forced"/>
      <sheetName val="Goods Exports Amt of SA"/>
      <sheetName val="Goods Exports SA Check"/>
      <sheetName val="NSA Services Exports"/>
      <sheetName val="SF Services Exports"/>
      <sheetName val="SA Services Exports Unforced"/>
      <sheetName val="SA Services Exports Forced"/>
      <sheetName val="Services Exports Amt of SA"/>
      <sheetName val="Services Exports SA Check"/>
      <sheetName val="NSA Goods Imports"/>
      <sheetName val="SF Goods Imports"/>
      <sheetName val="SA Goods Imports Unforced"/>
      <sheetName val="SA Goods Imports Forced"/>
      <sheetName val="Goods Imports Amt of SA"/>
      <sheetName val="Goods Imports SA Check"/>
      <sheetName val="NSA Services Imports"/>
      <sheetName val="SF Services Imports"/>
      <sheetName val="SA Services Imports Unforced"/>
      <sheetName val="SA Services Imports Forced"/>
      <sheetName val="Services Imports Amt of SA"/>
      <sheetName val="Services Imports SA Check"/>
      <sheetName val="Codes"/>
      <sheetName val="GdsExpNsa"/>
      <sheetName val="GdsExpSf"/>
      <sheetName val="GdsExpSa"/>
      <sheetName val="GdsImpNsa"/>
      <sheetName val="GdsImpSf"/>
      <sheetName val="GdsImpSa"/>
      <sheetName val="ServExpNsa"/>
      <sheetName val="ServExpSa"/>
      <sheetName val="ServExpSf"/>
      <sheetName val="ServImpNsa"/>
      <sheetName val="ServImpSa"/>
      <sheetName val="ServImpSf"/>
      <sheetName val="{Exports SA Forced}"/>
      <sheetName val="{Imports SA Forced}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Brazil</v>
          </cell>
        </row>
      </sheetData>
      <sheetData sheetId="13">
        <row r="4">
          <cell r="B4" t="str">
            <v>Brazil</v>
          </cell>
        </row>
      </sheetData>
      <sheetData sheetId="14"/>
      <sheetData sheetId="15">
        <row r="4">
          <cell r="B4" t="str">
            <v>Brazil</v>
          </cell>
        </row>
      </sheetData>
      <sheetData sheetId="16"/>
      <sheetData sheetId="17"/>
      <sheetData sheetId="18">
        <row r="4">
          <cell r="B4" t="str">
            <v>Brazil</v>
          </cell>
        </row>
      </sheetData>
      <sheetData sheetId="19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</row>
        <row r="6">
          <cell r="A6">
            <v>19992</v>
          </cell>
        </row>
        <row r="7">
          <cell r="A7">
            <v>19993</v>
          </cell>
        </row>
        <row r="8">
          <cell r="A8">
            <v>19994</v>
          </cell>
        </row>
        <row r="9">
          <cell r="A9">
            <v>20001</v>
          </cell>
        </row>
        <row r="10">
          <cell r="A10">
            <v>20002</v>
          </cell>
        </row>
        <row r="11">
          <cell r="A11">
            <v>20003</v>
          </cell>
        </row>
        <row r="12">
          <cell r="A12">
            <v>20004</v>
          </cell>
        </row>
        <row r="13">
          <cell r="A13">
            <v>20011</v>
          </cell>
        </row>
        <row r="14">
          <cell r="A14">
            <v>20012</v>
          </cell>
        </row>
        <row r="15">
          <cell r="A15">
            <v>20013</v>
          </cell>
        </row>
        <row r="16">
          <cell r="A16">
            <v>20014</v>
          </cell>
        </row>
        <row r="17">
          <cell r="A17">
            <v>20021</v>
          </cell>
        </row>
        <row r="18">
          <cell r="A18">
            <v>20022</v>
          </cell>
        </row>
        <row r="19">
          <cell r="A19">
            <v>20023</v>
          </cell>
        </row>
        <row r="20">
          <cell r="A20">
            <v>20024</v>
          </cell>
        </row>
        <row r="21">
          <cell r="A21">
            <v>20031</v>
          </cell>
        </row>
        <row r="22">
          <cell r="A22">
            <v>20032</v>
          </cell>
        </row>
        <row r="23">
          <cell r="A23">
            <v>20033</v>
          </cell>
        </row>
        <row r="24">
          <cell r="A24">
            <v>20034</v>
          </cell>
        </row>
        <row r="25">
          <cell r="A25">
            <v>20041</v>
          </cell>
        </row>
        <row r="26">
          <cell r="A26">
            <v>20042</v>
          </cell>
        </row>
        <row r="27">
          <cell r="A27">
            <v>20043</v>
          </cell>
        </row>
        <row r="28">
          <cell r="A28">
            <v>20044</v>
          </cell>
        </row>
        <row r="29">
          <cell r="A29">
            <v>20051</v>
          </cell>
        </row>
        <row r="30">
          <cell r="A30">
            <v>20052</v>
          </cell>
        </row>
        <row r="31">
          <cell r="A31">
            <v>20053</v>
          </cell>
        </row>
        <row r="32">
          <cell r="A32">
            <v>20054</v>
          </cell>
        </row>
        <row r="33">
          <cell r="A33">
            <v>20061</v>
          </cell>
        </row>
        <row r="34">
          <cell r="A34">
            <v>20062</v>
          </cell>
        </row>
        <row r="35">
          <cell r="A35">
            <v>20063</v>
          </cell>
        </row>
        <row r="36">
          <cell r="A36">
            <v>20064</v>
          </cell>
        </row>
        <row r="37">
          <cell r="A37">
            <v>20071</v>
          </cell>
        </row>
        <row r="38">
          <cell r="A38">
            <v>20072</v>
          </cell>
        </row>
        <row r="39">
          <cell r="A39">
            <v>20073</v>
          </cell>
        </row>
        <row r="40">
          <cell r="A40">
            <v>20074</v>
          </cell>
        </row>
        <row r="41">
          <cell r="A41">
            <v>20081</v>
          </cell>
        </row>
        <row r="42">
          <cell r="A42">
            <v>20082</v>
          </cell>
        </row>
        <row r="43">
          <cell r="A43">
            <v>20083</v>
          </cell>
        </row>
        <row r="44">
          <cell r="A44">
            <v>20084</v>
          </cell>
        </row>
        <row r="45">
          <cell r="A45">
            <v>20091</v>
          </cell>
        </row>
        <row r="46">
          <cell r="A46">
            <v>20092</v>
          </cell>
        </row>
        <row r="47">
          <cell r="A47">
            <v>20093</v>
          </cell>
        </row>
        <row r="48">
          <cell r="A48">
            <v>20094</v>
          </cell>
        </row>
        <row r="49">
          <cell r="A49">
            <v>20101</v>
          </cell>
        </row>
        <row r="50">
          <cell r="A50">
            <v>20102</v>
          </cell>
        </row>
        <row r="51">
          <cell r="A51">
            <v>20103</v>
          </cell>
        </row>
        <row r="52">
          <cell r="A52">
            <v>20104</v>
          </cell>
        </row>
        <row r="53">
          <cell r="A53">
            <v>20111</v>
          </cell>
        </row>
        <row r="54">
          <cell r="A54">
            <v>20112</v>
          </cell>
        </row>
        <row r="55">
          <cell r="A55">
            <v>20113</v>
          </cell>
        </row>
        <row r="56">
          <cell r="A56">
            <v>20114</v>
          </cell>
        </row>
        <row r="57">
          <cell r="A57">
            <v>20121</v>
          </cell>
        </row>
        <row r="58">
          <cell r="A58">
            <v>20122</v>
          </cell>
        </row>
        <row r="59">
          <cell r="A59">
            <v>20123</v>
          </cell>
        </row>
        <row r="60">
          <cell r="A60">
            <v>20124</v>
          </cell>
        </row>
        <row r="61">
          <cell r="A61">
            <v>20131</v>
          </cell>
        </row>
        <row r="62">
          <cell r="A62">
            <v>20132</v>
          </cell>
        </row>
        <row r="63">
          <cell r="A63">
            <v>20133</v>
          </cell>
        </row>
        <row r="64">
          <cell r="A64">
            <v>20134</v>
          </cell>
        </row>
        <row r="65">
          <cell r="A65">
            <v>20141</v>
          </cell>
        </row>
        <row r="66">
          <cell r="A66">
            <v>20142</v>
          </cell>
        </row>
        <row r="67">
          <cell r="A67">
            <v>20143</v>
          </cell>
        </row>
        <row r="68">
          <cell r="A68">
            <v>20144</v>
          </cell>
        </row>
        <row r="69">
          <cell r="A69">
            <v>20151</v>
          </cell>
        </row>
        <row r="70">
          <cell r="A70">
            <v>20152</v>
          </cell>
        </row>
        <row r="71">
          <cell r="A71">
            <v>20153</v>
          </cell>
        </row>
        <row r="72">
          <cell r="A72">
            <v>20154</v>
          </cell>
        </row>
        <row r="500">
          <cell r="A500" t="str">
            <v>x</v>
          </cell>
        </row>
      </sheetData>
      <sheetData sheetId="20"/>
      <sheetData sheetId="21">
        <row r="4">
          <cell r="B4" t="str">
            <v>Brazil</v>
          </cell>
        </row>
      </sheetData>
      <sheetData sheetId="22"/>
      <sheetData sheetId="23"/>
      <sheetData sheetId="24">
        <row r="4">
          <cell r="B4" t="str">
            <v>Brazil</v>
          </cell>
        </row>
      </sheetData>
      <sheetData sheetId="25">
        <row r="4">
          <cell r="B4" t="str">
            <v>Brazil</v>
          </cell>
        </row>
      </sheetData>
      <sheetData sheetId="26"/>
      <sheetData sheetId="27">
        <row r="4">
          <cell r="B4" t="str">
            <v>Brazil</v>
          </cell>
        </row>
      </sheetData>
      <sheetData sheetId="28"/>
      <sheetData sheetId="29"/>
      <sheetData sheetId="30">
        <row r="4">
          <cell r="B4" t="str">
            <v>Brazil</v>
          </cell>
        </row>
      </sheetData>
      <sheetData sheetId="31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0.98720269230828195</v>
          </cell>
          <cell r="C5">
            <v>0.81310657900360905</v>
          </cell>
          <cell r="D5">
            <v>0.93782708916630797</v>
          </cell>
          <cell r="E5">
            <v>0.82402932066151302</v>
          </cell>
          <cell r="F5">
            <v>0.92482307400774599</v>
          </cell>
          <cell r="G5">
            <v>1.0701176756600801</v>
          </cell>
          <cell r="H5">
            <v>0.78726262907118205</v>
          </cell>
          <cell r="I5">
            <v>1</v>
          </cell>
          <cell r="J5">
            <v>0.98892038352443201</v>
          </cell>
          <cell r="K5">
            <v>1.09263844682675</v>
          </cell>
          <cell r="L5">
            <v>0.969479990445273</v>
          </cell>
          <cell r="M5">
            <v>0.92125093716989503</v>
          </cell>
          <cell r="N5">
            <v>0.94626327128918797</v>
          </cell>
          <cell r="O5">
            <v>0</v>
          </cell>
          <cell r="P5">
            <v>0.87933912603540199</v>
          </cell>
          <cell r="Q5">
            <v>0.98813718195086397</v>
          </cell>
          <cell r="R5">
            <v>1.01214903684738</v>
          </cell>
          <cell r="S5">
            <v>1.0137882515146901</v>
          </cell>
        </row>
        <row r="6">
          <cell r="A6">
            <v>19992</v>
          </cell>
          <cell r="B6">
            <v>0.98588998367549097</v>
          </cell>
          <cell r="C6">
            <v>1.0460824886611599</v>
          </cell>
          <cell r="D6">
            <v>1.0104490924735501</v>
          </cell>
          <cell r="E6">
            <v>1.15429651920256</v>
          </cell>
          <cell r="F6">
            <v>1.0207361539894599</v>
          </cell>
          <cell r="G6">
            <v>0.95317786214931699</v>
          </cell>
          <cell r="H6">
            <v>1.2064983257886299</v>
          </cell>
          <cell r="I6">
            <v>1</v>
          </cell>
          <cell r="J6">
            <v>1.0034431288368899</v>
          </cell>
          <cell r="K6">
            <v>0.99255406836863802</v>
          </cell>
          <cell r="L6">
            <v>1.0075529849726901</v>
          </cell>
          <cell r="M6">
            <v>1.0409571658961601</v>
          </cell>
          <cell r="N6">
            <v>1.0314839450375199</v>
          </cell>
          <cell r="O6">
            <v>0</v>
          </cell>
          <cell r="P6">
            <v>1.07983000846128</v>
          </cell>
          <cell r="Q6">
            <v>1.0051471749665299</v>
          </cell>
          <cell r="R6">
            <v>1.00764636661524</v>
          </cell>
          <cell r="S6">
            <v>1.0120385030683301</v>
          </cell>
        </row>
        <row r="7">
          <cell r="A7">
            <v>19993</v>
          </cell>
          <cell r="B7">
            <v>1.03939901109863</v>
          </cell>
          <cell r="C7">
            <v>1.2495997416348099</v>
          </cell>
          <cell r="D7">
            <v>1.1267108789650699</v>
          </cell>
          <cell r="E7">
            <v>1.1143828495248</v>
          </cell>
          <cell r="F7">
            <v>1.05543838707162</v>
          </cell>
          <cell r="G7">
            <v>0.95777801393220696</v>
          </cell>
          <cell r="H7">
            <v>1.1966121937859899</v>
          </cell>
          <cell r="I7">
            <v>1</v>
          </cell>
          <cell r="J7">
            <v>1.0214712806134001</v>
          </cell>
          <cell r="K7">
            <v>0.94934966813138</v>
          </cell>
          <cell r="L7">
            <v>0.984832661951623</v>
          </cell>
          <cell r="M7">
            <v>1.0629877154626901</v>
          </cell>
          <cell r="N7">
            <v>1.06055881932186</v>
          </cell>
          <cell r="O7">
            <v>0</v>
          </cell>
          <cell r="P7">
            <v>1.0993809813625</v>
          </cell>
          <cell r="Q7">
            <v>1.0132874719107401</v>
          </cell>
          <cell r="R7">
            <v>0.99221859618593899</v>
          </cell>
          <cell r="S7">
            <v>0.98731940098962101</v>
          </cell>
        </row>
        <row r="8">
          <cell r="A8">
            <v>19994</v>
          </cell>
          <cell r="B8">
            <v>0.98817118429556505</v>
          </cell>
          <cell r="C8">
            <v>0.89036967594847904</v>
          </cell>
          <cell r="D8">
            <v>0.93864070218695705</v>
          </cell>
          <cell r="E8">
            <v>0.90392583292322004</v>
          </cell>
          <cell r="F8">
            <v>0.99920922914086097</v>
          </cell>
          <cell r="G8">
            <v>1.0212656677995799</v>
          </cell>
          <cell r="H8">
            <v>0.80959400226140898</v>
          </cell>
          <cell r="I8">
            <v>1</v>
          </cell>
          <cell r="J8">
            <v>0.98591694537535901</v>
          </cell>
          <cell r="K8">
            <v>0.96625062756456803</v>
          </cell>
          <cell r="L8">
            <v>1.0372373035339699</v>
          </cell>
          <cell r="M8">
            <v>0.97490981257081</v>
          </cell>
          <cell r="N8">
            <v>0.96058242005000705</v>
          </cell>
          <cell r="O8">
            <v>0</v>
          </cell>
          <cell r="P8">
            <v>0.941032733351164</v>
          </cell>
          <cell r="Q8">
            <v>0.99358173688015405</v>
          </cell>
          <cell r="R8">
            <v>0.98404196151409795</v>
          </cell>
          <cell r="S8">
            <v>0.98690839622277504</v>
          </cell>
        </row>
        <row r="9">
          <cell r="A9">
            <v>20001</v>
          </cell>
          <cell r="B9">
            <v>0.98728179350323197</v>
          </cell>
          <cell r="C9">
            <v>0.81549387988187205</v>
          </cell>
          <cell r="D9">
            <v>0.95824463985321495</v>
          </cell>
          <cell r="E9">
            <v>0.82695254442778898</v>
          </cell>
          <cell r="F9">
            <v>0.92482120896707698</v>
          </cell>
          <cell r="G9">
            <v>1.06628393739633</v>
          </cell>
          <cell r="H9">
            <v>0.78812001023912703</v>
          </cell>
          <cell r="I9">
            <v>1</v>
          </cell>
          <cell r="J9">
            <v>0.98928467827243705</v>
          </cell>
          <cell r="K9">
            <v>1.0916380550473901</v>
          </cell>
          <cell r="L9">
            <v>0.97052767100384896</v>
          </cell>
          <cell r="M9">
            <v>0.92090337985090598</v>
          </cell>
          <cell r="N9">
            <v>0.94874383565074905</v>
          </cell>
          <cell r="O9">
            <v>0</v>
          </cell>
          <cell r="P9">
            <v>0.88072656533901295</v>
          </cell>
          <cell r="Q9">
            <v>0.98808677041356296</v>
          </cell>
          <cell r="R9">
            <v>0.99757221739680602</v>
          </cell>
          <cell r="S9">
            <v>1.0138643991102001</v>
          </cell>
        </row>
        <row r="10">
          <cell r="A10">
            <v>20002</v>
          </cell>
          <cell r="B10">
            <v>0.98445255885808802</v>
          </cell>
          <cell r="C10">
            <v>1.0433404856467801</v>
          </cell>
          <cell r="D10">
            <v>1.0211194971222799</v>
          </cell>
          <cell r="E10">
            <v>1.1505995641953899</v>
          </cell>
          <cell r="F10">
            <v>1.02027705202829</v>
          </cell>
          <cell r="G10">
            <v>0.95369043786520702</v>
          </cell>
          <cell r="H10">
            <v>1.20385033023128</v>
          </cell>
          <cell r="I10">
            <v>1</v>
          </cell>
          <cell r="J10">
            <v>1.0037809830148701</v>
          </cell>
          <cell r="K10">
            <v>0.99210279512882704</v>
          </cell>
          <cell r="L10">
            <v>1.00739462017874</v>
          </cell>
          <cell r="M10">
            <v>1.0420057140553101</v>
          </cell>
          <cell r="N10">
            <v>1.02979862176127</v>
          </cell>
          <cell r="O10">
            <v>0</v>
          </cell>
          <cell r="P10">
            <v>1.0787469618388199</v>
          </cell>
          <cell r="Q10">
            <v>1.0049278603874101</v>
          </cell>
          <cell r="R10">
            <v>1.0274847270323899</v>
          </cell>
          <cell r="S10">
            <v>1.01209910439173</v>
          </cell>
        </row>
        <row r="11">
          <cell r="A11">
            <v>20003</v>
          </cell>
          <cell r="B11">
            <v>1.0378723615194301</v>
          </cell>
          <cell r="C11">
            <v>1.2490522571515701</v>
          </cell>
          <cell r="D11">
            <v>1.0610466704668999</v>
          </cell>
          <cell r="E11">
            <v>1.11344160453716</v>
          </cell>
          <cell r="F11">
            <v>1.05469538494505</v>
          </cell>
          <cell r="G11">
            <v>0.96025258157431603</v>
          </cell>
          <cell r="H11">
            <v>1.1981533612505599</v>
          </cell>
          <cell r="I11">
            <v>1</v>
          </cell>
          <cell r="J11">
            <v>1.0203840495890899</v>
          </cell>
          <cell r="K11">
            <v>0.94988171490489404</v>
          </cell>
          <cell r="L11">
            <v>0.98666990374491403</v>
          </cell>
          <cell r="M11">
            <v>1.06154857780308</v>
          </cell>
          <cell r="N11">
            <v>1.05968773180104</v>
          </cell>
          <cell r="O11">
            <v>0</v>
          </cell>
          <cell r="P11">
            <v>1.09769333868151</v>
          </cell>
          <cell r="Q11">
            <v>1.0129942925236699</v>
          </cell>
          <cell r="R11">
            <v>0.98901740742015998</v>
          </cell>
          <cell r="S11">
            <v>0.98669159840227205</v>
          </cell>
        </row>
        <row r="12">
          <cell r="A12">
            <v>20004</v>
          </cell>
          <cell r="B12">
            <v>0.99212231301207698</v>
          </cell>
          <cell r="C12">
            <v>0.89185633550896104</v>
          </cell>
          <cell r="D12">
            <v>0.89637139876347505</v>
          </cell>
          <cell r="E12">
            <v>0.90678589576648605</v>
          </cell>
          <cell r="F12">
            <v>1.0014782263254201</v>
          </cell>
          <cell r="G12">
            <v>1.0220375444688801</v>
          </cell>
          <cell r="H12">
            <v>0.811871160001849</v>
          </cell>
          <cell r="I12">
            <v>1</v>
          </cell>
          <cell r="J12">
            <v>0.98632269026088104</v>
          </cell>
          <cell r="K12">
            <v>0.96781870775524803</v>
          </cell>
          <cell r="L12">
            <v>1.0336000227437101</v>
          </cell>
          <cell r="M12">
            <v>0.97533947079002004</v>
          </cell>
          <cell r="N12">
            <v>0.96083771988556199</v>
          </cell>
          <cell r="O12">
            <v>0</v>
          </cell>
          <cell r="P12">
            <v>0.94306660387260899</v>
          </cell>
          <cell r="Q12">
            <v>0.99420628098727704</v>
          </cell>
          <cell r="R12">
            <v>0.98214549881740199</v>
          </cell>
          <cell r="S12">
            <v>0.987060756284311</v>
          </cell>
        </row>
        <row r="13">
          <cell r="A13">
            <v>20011</v>
          </cell>
          <cell r="B13">
            <v>0.987226065333624</v>
          </cell>
          <cell r="C13">
            <v>0.81939929481248897</v>
          </cell>
          <cell r="D13">
            <v>0.97814135115549905</v>
          </cell>
          <cell r="E13">
            <v>0.83148724839105803</v>
          </cell>
          <cell r="F13">
            <v>0.92342852958024502</v>
          </cell>
          <cell r="G13">
            <v>1.06087885206517</v>
          </cell>
          <cell r="H13">
            <v>0.78386153721395901</v>
          </cell>
          <cell r="I13">
            <v>1</v>
          </cell>
          <cell r="J13">
            <v>0.98933416924971795</v>
          </cell>
          <cell r="K13">
            <v>1.08971054556198</v>
          </cell>
          <cell r="L13">
            <v>0.97081796673870702</v>
          </cell>
          <cell r="M13">
            <v>0.92084228969931103</v>
          </cell>
          <cell r="N13">
            <v>0.95240092790791098</v>
          </cell>
          <cell r="O13">
            <v>0</v>
          </cell>
          <cell r="P13">
            <v>0.88229311855818404</v>
          </cell>
          <cell r="Q13">
            <v>0.98834899288516798</v>
          </cell>
          <cell r="R13">
            <v>1.00882860792101</v>
          </cell>
          <cell r="S13">
            <v>1.0147220950960001</v>
          </cell>
        </row>
        <row r="14">
          <cell r="A14">
            <v>20012</v>
          </cell>
          <cell r="B14">
            <v>0.98270537644392897</v>
          </cell>
          <cell r="C14">
            <v>1.03829413479428</v>
          </cell>
          <cell r="D14">
            <v>1.03579674419891</v>
          </cell>
          <cell r="E14">
            <v>1.143890117237</v>
          </cell>
          <cell r="F14">
            <v>1.02016808846049</v>
          </cell>
          <cell r="G14">
            <v>0.95540074448603096</v>
          </cell>
          <cell r="H14">
            <v>1.2065292427018299</v>
          </cell>
          <cell r="I14">
            <v>1</v>
          </cell>
          <cell r="J14">
            <v>1.0057563504698099</v>
          </cell>
          <cell r="K14">
            <v>0.99157239674685604</v>
          </cell>
          <cell r="L14">
            <v>1.01110940442492</v>
          </cell>
          <cell r="M14">
            <v>1.04444525948522</v>
          </cell>
          <cell r="N14">
            <v>1.0272657828114</v>
          </cell>
          <cell r="O14">
            <v>0</v>
          </cell>
          <cell r="P14">
            <v>1.0775678013775201</v>
          </cell>
          <cell r="Q14">
            <v>1.0043766416908799</v>
          </cell>
          <cell r="R14">
            <v>1.02138368111544</v>
          </cell>
          <cell r="S14">
            <v>1.01212726794936</v>
          </cell>
        </row>
        <row r="15">
          <cell r="A15">
            <v>20013</v>
          </cell>
          <cell r="B15">
            <v>1.0329195537115901</v>
          </cell>
          <cell r="C15">
            <v>1.24671200094824</v>
          </cell>
          <cell r="D15">
            <v>1.0432337941777301</v>
          </cell>
          <cell r="E15">
            <v>1.1095743326727201</v>
          </cell>
          <cell r="F15">
            <v>1.0536111932366301</v>
          </cell>
          <cell r="G15">
            <v>0.96428858878044799</v>
          </cell>
          <cell r="H15">
            <v>1.19704925419168</v>
          </cell>
          <cell r="I15">
            <v>1</v>
          </cell>
          <cell r="J15">
            <v>1.0176974622153101</v>
          </cell>
          <cell r="K15">
            <v>0.95038478507663604</v>
          </cell>
          <cell r="L15">
            <v>0.98655125224847995</v>
          </cell>
          <cell r="M15">
            <v>1.05736366740495</v>
          </cell>
          <cell r="N15">
            <v>1.0571531230653299</v>
          </cell>
          <cell r="O15">
            <v>0</v>
          </cell>
          <cell r="P15">
            <v>1.0933784184722799</v>
          </cell>
          <cell r="Q15">
            <v>1.0124630356077</v>
          </cell>
          <cell r="R15">
            <v>0.984412248218688</v>
          </cell>
          <cell r="S15">
            <v>0.98468245693331302</v>
          </cell>
        </row>
        <row r="16">
          <cell r="A16">
            <v>20014</v>
          </cell>
          <cell r="B16">
            <v>0.99956558425422604</v>
          </cell>
          <cell r="C16">
            <v>0.89535552219884695</v>
          </cell>
          <cell r="D16">
            <v>0.95225219277008799</v>
          </cell>
          <cell r="E16">
            <v>0.91481555097399103</v>
          </cell>
          <cell r="F16">
            <v>1.0045979092302399</v>
          </cell>
          <cell r="G16">
            <v>1.0215735881268599</v>
          </cell>
          <cell r="H16">
            <v>0.81554790831956403</v>
          </cell>
          <cell r="I16">
            <v>1</v>
          </cell>
          <cell r="J16">
            <v>0.98607955301166506</v>
          </cell>
          <cell r="K16">
            <v>0.97150753517354604</v>
          </cell>
          <cell r="L16">
            <v>1.0277180932187999</v>
          </cell>
          <cell r="M16">
            <v>0.97704718465279194</v>
          </cell>
          <cell r="N16">
            <v>0.96235070193194905</v>
          </cell>
          <cell r="O16">
            <v>0</v>
          </cell>
          <cell r="P16">
            <v>0.94765214914701501</v>
          </cell>
          <cell r="Q16">
            <v>0.99452003071644901</v>
          </cell>
          <cell r="R16">
            <v>0.983083713244855</v>
          </cell>
          <cell r="S16">
            <v>0.98879307401724503</v>
          </cell>
        </row>
        <row r="17">
          <cell r="A17">
            <v>20021</v>
          </cell>
          <cell r="B17">
            <v>0.98787791104807099</v>
          </cell>
          <cell r="C17">
            <v>0.82451049631387296</v>
          </cell>
          <cell r="D17">
            <v>0.92526849668312505</v>
          </cell>
          <cell r="E17">
            <v>0.81182772676834303</v>
          </cell>
          <cell r="F17">
            <v>0.92133400948993305</v>
          </cell>
          <cell r="G17">
            <v>1.0548292070957701</v>
          </cell>
          <cell r="H17">
            <v>0.77868809895271696</v>
          </cell>
          <cell r="I17">
            <v>1</v>
          </cell>
          <cell r="J17">
            <v>0.99013566912727302</v>
          </cell>
          <cell r="K17">
            <v>1.08470783574884</v>
          </cell>
          <cell r="L17">
            <v>0.97364675219091501</v>
          </cell>
          <cell r="M17">
            <v>0.92133523948699803</v>
          </cell>
          <cell r="N17">
            <v>0.95629570538994801</v>
          </cell>
          <cell r="O17">
            <v>0</v>
          </cell>
          <cell r="P17">
            <v>0.88374154801166704</v>
          </cell>
          <cell r="Q17">
            <v>0.98951616667313802</v>
          </cell>
          <cell r="R17">
            <v>1.04100546365848</v>
          </cell>
          <cell r="S17">
            <v>1.01518479244237</v>
          </cell>
        </row>
        <row r="18">
          <cell r="A18">
            <v>20022</v>
          </cell>
          <cell r="B18">
            <v>0.98026045853747901</v>
          </cell>
          <cell r="C18">
            <v>1.03317755670097</v>
          </cell>
          <cell r="D18">
            <v>1.04794699237862</v>
          </cell>
          <cell r="E18">
            <v>1.1670471311935</v>
          </cell>
          <cell r="F18">
            <v>1.0200602821679801</v>
          </cell>
          <cell r="G18">
            <v>0.95896707202460196</v>
          </cell>
          <cell r="H18">
            <v>1.2059051815372599</v>
          </cell>
          <cell r="I18">
            <v>1</v>
          </cell>
          <cell r="J18">
            <v>1.0091037983094799</v>
          </cell>
          <cell r="K18">
            <v>0.99222540432971196</v>
          </cell>
          <cell r="L18">
            <v>1.0157080892102901</v>
          </cell>
          <cell r="M18">
            <v>1.0470246628147599</v>
          </cell>
          <cell r="N18">
            <v>1.02522012928197</v>
          </cell>
          <cell r="O18">
            <v>0</v>
          </cell>
          <cell r="P18">
            <v>1.0757340770466199</v>
          </cell>
          <cell r="Q18">
            <v>1.0041921567988401</v>
          </cell>
          <cell r="R18">
            <v>0.99109987634154795</v>
          </cell>
          <cell r="S18">
            <v>1.01145256656478</v>
          </cell>
        </row>
        <row r="19">
          <cell r="A19">
            <v>20023</v>
          </cell>
          <cell r="B19">
            <v>1.02572960599649</v>
          </cell>
          <cell r="C19">
            <v>1.2413356331735701</v>
          </cell>
          <cell r="D19">
            <v>1.0764776108906</v>
          </cell>
          <cell r="E19">
            <v>1.10818336912472</v>
          </cell>
          <cell r="F19">
            <v>1.0533252483103499</v>
          </cell>
          <cell r="G19">
            <v>0.96714109818071703</v>
          </cell>
          <cell r="H19">
            <v>1.2008915891452301</v>
          </cell>
          <cell r="I19">
            <v>1</v>
          </cell>
          <cell r="J19">
            <v>1.01392503475267</v>
          </cell>
          <cell r="K19">
            <v>0.95205503378094902</v>
          </cell>
          <cell r="L19">
            <v>0.98376020391382402</v>
          </cell>
          <cell r="M19">
            <v>1.0522199218500301</v>
          </cell>
          <cell r="N19">
            <v>1.0524570839343601</v>
          </cell>
          <cell r="O19">
            <v>0</v>
          </cell>
          <cell r="P19">
            <v>1.08905903979607</v>
          </cell>
          <cell r="Q19">
            <v>1.0104303249931099</v>
          </cell>
          <cell r="R19">
            <v>0.98456162769901101</v>
          </cell>
          <cell r="S19">
            <v>0.98353551003795803</v>
          </cell>
        </row>
        <row r="20">
          <cell r="A20">
            <v>20024</v>
          </cell>
          <cell r="B20">
            <v>1.0078073527932301</v>
          </cell>
          <cell r="C20">
            <v>0.900034952140912</v>
          </cell>
          <cell r="D20">
            <v>0.96821821798280805</v>
          </cell>
          <cell r="E20">
            <v>0.92049930177783101</v>
          </cell>
          <cell r="F20">
            <v>1.0058416294294199</v>
          </cell>
          <cell r="G20">
            <v>1.0204358004285601</v>
          </cell>
          <cell r="H20">
            <v>0.81773734009829402</v>
          </cell>
          <cell r="I20">
            <v>1</v>
          </cell>
          <cell r="J20">
            <v>0.98449820141284605</v>
          </cell>
          <cell r="K20">
            <v>0.97306089176759103</v>
          </cell>
          <cell r="L20">
            <v>1.0242674109290599</v>
          </cell>
          <cell r="M20">
            <v>0.97854154528524195</v>
          </cell>
          <cell r="N20">
            <v>0.96509389618293595</v>
          </cell>
          <cell r="O20">
            <v>0</v>
          </cell>
          <cell r="P20">
            <v>0.95167346234132499</v>
          </cell>
          <cell r="Q20">
            <v>0.99531397177319503</v>
          </cell>
          <cell r="R20">
            <v>0.98552001027038105</v>
          </cell>
          <cell r="S20">
            <v>0.990119328425627</v>
          </cell>
        </row>
        <row r="21">
          <cell r="A21">
            <v>20031</v>
          </cell>
          <cell r="B21">
            <v>0.98965579522857905</v>
          </cell>
          <cell r="C21">
            <v>0.83181871320167899</v>
          </cell>
          <cell r="D21">
            <v>0.92117946652563498</v>
          </cell>
          <cell r="E21">
            <v>0.84262782128816704</v>
          </cell>
          <cell r="F21">
            <v>0.92128859526045004</v>
          </cell>
          <cell r="G21">
            <v>1.04906902557709</v>
          </cell>
          <cell r="H21">
            <v>0.77315813311771997</v>
          </cell>
          <cell r="I21">
            <v>1</v>
          </cell>
          <cell r="J21">
            <v>0.99253026359184404</v>
          </cell>
          <cell r="K21">
            <v>1.0811727714343899</v>
          </cell>
          <cell r="L21">
            <v>0.97334821633505197</v>
          </cell>
          <cell r="M21">
            <v>0.922356564095827</v>
          </cell>
          <cell r="N21">
            <v>0.96082198817778797</v>
          </cell>
          <cell r="O21">
            <v>0</v>
          </cell>
          <cell r="P21">
            <v>0.88648330636074202</v>
          </cell>
          <cell r="Q21">
            <v>0.991217626471664</v>
          </cell>
          <cell r="R21">
            <v>1.0100029242094599</v>
          </cell>
          <cell r="S21">
            <v>1.0150873319299301</v>
          </cell>
        </row>
        <row r="22">
          <cell r="A22">
            <v>20032</v>
          </cell>
          <cell r="B22">
            <v>0.978877084483743</v>
          </cell>
          <cell r="C22">
            <v>1.02704991171758</v>
          </cell>
          <cell r="D22">
            <v>1.0507383352837101</v>
          </cell>
          <cell r="E22">
            <v>1.12460223508163</v>
          </cell>
          <cell r="F22">
            <v>1.01893771884413</v>
          </cell>
          <cell r="G22">
            <v>0.96474602237463203</v>
          </cell>
          <cell r="H22">
            <v>1.2050815917553199</v>
          </cell>
          <cell r="I22">
            <v>1</v>
          </cell>
          <cell r="J22">
            <v>1.0116868582554499</v>
          </cell>
          <cell r="K22">
            <v>0.99297202372047599</v>
          </cell>
          <cell r="L22">
            <v>1.0234624290769501</v>
          </cell>
          <cell r="M22">
            <v>1.05074290209764</v>
          </cell>
          <cell r="N22">
            <v>1.0236718333449699</v>
          </cell>
          <cell r="O22">
            <v>0</v>
          </cell>
          <cell r="P22">
            <v>1.0738091155056699</v>
          </cell>
          <cell r="Q22">
            <v>1.0039980577885399</v>
          </cell>
          <cell r="R22">
            <v>1.0186872732926699</v>
          </cell>
          <cell r="S22">
            <v>1.0122093858122101</v>
          </cell>
        </row>
        <row r="23">
          <cell r="A23">
            <v>20033</v>
          </cell>
          <cell r="B23">
            <v>1.0165870862838</v>
          </cell>
          <cell r="C23">
            <v>1.23460647321216</v>
          </cell>
          <cell r="D23">
            <v>1.06372664840619</v>
          </cell>
          <cell r="E23">
            <v>1.10211507984181</v>
          </cell>
          <cell r="F23">
            <v>1.0542974453680301</v>
          </cell>
          <cell r="G23">
            <v>0.96724018581204696</v>
          </cell>
          <cell r="H23">
            <v>1.20330526576119</v>
          </cell>
          <cell r="I23">
            <v>1</v>
          </cell>
          <cell r="J23">
            <v>1.01089638259263</v>
          </cell>
          <cell r="K23">
            <v>0.95231959296806101</v>
          </cell>
          <cell r="L23">
            <v>0.98063325402082202</v>
          </cell>
          <cell r="M23">
            <v>1.04519481595301</v>
          </cell>
          <cell r="N23">
            <v>1.04472835804722</v>
          </cell>
          <cell r="O23">
            <v>0</v>
          </cell>
          <cell r="P23">
            <v>1.0835776606451299</v>
          </cell>
          <cell r="Q23">
            <v>1.0075664853819499</v>
          </cell>
          <cell r="R23">
            <v>0.98658740995480898</v>
          </cell>
          <cell r="S23">
            <v>0.98083054110158496</v>
          </cell>
        </row>
        <row r="24">
          <cell r="A24">
            <v>20034</v>
          </cell>
          <cell r="B24">
            <v>1.0166654393293899</v>
          </cell>
          <cell r="C24">
            <v>0.90531842025075104</v>
          </cell>
          <cell r="D24">
            <v>0.98194045870387303</v>
          </cell>
          <cell r="E24">
            <v>0.92983696305906105</v>
          </cell>
          <cell r="F24">
            <v>1.00443392539618</v>
          </cell>
          <cell r="G24">
            <v>1.0198357070617801</v>
          </cell>
          <cell r="H24">
            <v>0.82356925430482297</v>
          </cell>
          <cell r="I24">
            <v>1</v>
          </cell>
          <cell r="J24">
            <v>0.98351381167468199</v>
          </cell>
          <cell r="K24">
            <v>0.97667654722182995</v>
          </cell>
          <cell r="L24">
            <v>1.0184195521030801</v>
          </cell>
          <cell r="M24">
            <v>0.98129616349319404</v>
          </cell>
          <cell r="N24">
            <v>0.97112436417158898</v>
          </cell>
          <cell r="O24">
            <v>0</v>
          </cell>
          <cell r="P24">
            <v>0.95640807081951495</v>
          </cell>
          <cell r="Q24">
            <v>0.99724376576058404</v>
          </cell>
          <cell r="R24">
            <v>0.98922720560981803</v>
          </cell>
          <cell r="S24">
            <v>0.99248145251178999</v>
          </cell>
        </row>
        <row r="25">
          <cell r="A25">
            <v>20041</v>
          </cell>
          <cell r="B25">
            <v>0.98957363606582505</v>
          </cell>
          <cell r="C25">
            <v>0.83915633776417797</v>
          </cell>
          <cell r="D25">
            <v>0.94170009684955103</v>
          </cell>
          <cell r="E25">
            <v>0.84932289621830104</v>
          </cell>
          <cell r="F25">
            <v>0.92316917094877604</v>
          </cell>
          <cell r="G25">
            <v>1.04436815354363</v>
          </cell>
          <cell r="H25">
            <v>0.76753606794370499</v>
          </cell>
          <cell r="I25">
            <v>1</v>
          </cell>
          <cell r="J25">
            <v>0.99370843564904598</v>
          </cell>
          <cell r="K25">
            <v>1.0760016771276499</v>
          </cell>
          <cell r="L25">
            <v>0.97574335715610705</v>
          </cell>
          <cell r="M25">
            <v>0.92246053786360405</v>
          </cell>
          <cell r="N25">
            <v>0.96384344732397598</v>
          </cell>
          <cell r="O25">
            <v>0</v>
          </cell>
          <cell r="P25">
            <v>0.88944890031357904</v>
          </cell>
          <cell r="Q25">
            <v>0.99213924064811398</v>
          </cell>
          <cell r="R25">
            <v>1.00845612062392</v>
          </cell>
          <cell r="S25">
            <v>1.0151322012806501</v>
          </cell>
        </row>
        <row r="26">
          <cell r="A26">
            <v>20042</v>
          </cell>
          <cell r="B26">
            <v>0.97935162008175003</v>
          </cell>
          <cell r="C26">
            <v>1.0225901836934801</v>
          </cell>
          <cell r="D26">
            <v>1.0493064190825501</v>
          </cell>
          <cell r="E26">
            <v>1.1134960358309001</v>
          </cell>
          <cell r="F26">
            <v>1.0181561449669601</v>
          </cell>
          <cell r="G26">
            <v>0.97097119423271605</v>
          </cell>
          <cell r="H26">
            <v>1.1961828248419</v>
          </cell>
          <cell r="I26">
            <v>1</v>
          </cell>
          <cell r="J26">
            <v>1.0123143084659001</v>
          </cell>
          <cell r="K26">
            <v>0.99468192819860801</v>
          </cell>
          <cell r="L26">
            <v>1.02921791878598</v>
          </cell>
          <cell r="M26">
            <v>1.0544343190138401</v>
          </cell>
          <cell r="N26">
            <v>1.0220382941742101</v>
          </cell>
          <cell r="O26">
            <v>0</v>
          </cell>
          <cell r="P26">
            <v>1.0703043986728</v>
          </cell>
          <cell r="Q26">
            <v>1.0040205815893799</v>
          </cell>
          <cell r="R26">
            <v>1.01498609697278</v>
          </cell>
          <cell r="S26">
            <v>1.01167830622956</v>
          </cell>
        </row>
        <row r="27">
          <cell r="A27">
            <v>20043</v>
          </cell>
          <cell r="B27">
            <v>1.01122309684746</v>
          </cell>
          <cell r="C27">
            <v>1.22623607719537</v>
          </cell>
          <cell r="D27">
            <v>1.05940874720366</v>
          </cell>
          <cell r="E27">
            <v>1.0995324891257201</v>
          </cell>
          <cell r="F27">
            <v>1.05568977292402</v>
          </cell>
          <cell r="G27">
            <v>0.96460225084766404</v>
          </cell>
          <cell r="H27">
            <v>1.2149293851132199</v>
          </cell>
          <cell r="I27">
            <v>1</v>
          </cell>
          <cell r="J27">
            <v>1.01078799690498</v>
          </cell>
          <cell r="K27">
            <v>0.95256683454902502</v>
          </cell>
          <cell r="L27">
            <v>0.97742847963651103</v>
          </cell>
          <cell r="M27">
            <v>1.03999204719187</v>
          </cell>
          <cell r="N27">
            <v>1.0375599090370999</v>
          </cell>
          <cell r="O27">
            <v>0</v>
          </cell>
          <cell r="P27">
            <v>1.0815665726994299</v>
          </cell>
          <cell r="Q27">
            <v>1.00377258854491</v>
          </cell>
          <cell r="R27">
            <v>0.99089761015826705</v>
          </cell>
          <cell r="S27">
            <v>0.97941420150874203</v>
          </cell>
        </row>
        <row r="28">
          <cell r="A28">
            <v>20044</v>
          </cell>
          <cell r="B28">
            <v>1.0204860389696999</v>
          </cell>
          <cell r="C28">
            <v>0.91062846676772802</v>
          </cell>
          <cell r="D28">
            <v>0.99000617598726104</v>
          </cell>
          <cell r="E28">
            <v>0.935930682249563</v>
          </cell>
          <cell r="F28">
            <v>1.00021415604997</v>
          </cell>
          <cell r="G28">
            <v>1.0214032357474401</v>
          </cell>
          <cell r="H28">
            <v>0.82728829104658996</v>
          </cell>
          <cell r="I28">
            <v>1</v>
          </cell>
          <cell r="J28">
            <v>0.98465592029540905</v>
          </cell>
          <cell r="K28">
            <v>0.97785424323023495</v>
          </cell>
          <cell r="L28">
            <v>1.0157035099219101</v>
          </cell>
          <cell r="M28">
            <v>0.98247958221888199</v>
          </cell>
          <cell r="N28">
            <v>0.97735777059397599</v>
          </cell>
          <cell r="O28">
            <v>0</v>
          </cell>
          <cell r="P28">
            <v>0.95822796387389897</v>
          </cell>
          <cell r="Q28">
            <v>1.00197605808315</v>
          </cell>
          <cell r="R28">
            <v>0.98960418097563196</v>
          </cell>
          <cell r="S28">
            <v>0.99455259613367297</v>
          </cell>
        </row>
        <row r="29">
          <cell r="A29">
            <v>20051</v>
          </cell>
          <cell r="B29">
            <v>0.98655209875461403</v>
          </cell>
          <cell r="C29">
            <v>0.84547841737193896</v>
          </cell>
          <cell r="D29">
            <v>0.91490288679672305</v>
          </cell>
          <cell r="E29">
            <v>0.83147765360241699</v>
          </cell>
          <cell r="F29">
            <v>0.92678690971863098</v>
          </cell>
          <cell r="G29">
            <v>1.0399309264332399</v>
          </cell>
          <cell r="H29">
            <v>0.75856517934394496</v>
          </cell>
          <cell r="I29">
            <v>1</v>
          </cell>
          <cell r="J29">
            <v>0.99074844385223304</v>
          </cell>
          <cell r="K29">
            <v>1.0745532829017601</v>
          </cell>
          <cell r="L29">
            <v>0.97486901580665197</v>
          </cell>
          <cell r="M29">
            <v>0.92207587897488996</v>
          </cell>
          <cell r="N29">
            <v>0.96571630781294004</v>
          </cell>
          <cell r="O29">
            <v>0</v>
          </cell>
          <cell r="P29">
            <v>0.89235350625480303</v>
          </cell>
          <cell r="Q29">
            <v>0.99032675726484598</v>
          </cell>
          <cell r="R29">
            <v>1.0152856729733</v>
          </cell>
          <cell r="S29">
            <v>1.01457744485167</v>
          </cell>
        </row>
        <row r="30">
          <cell r="A30">
            <v>20052</v>
          </cell>
          <cell r="B30">
            <v>0.98468121620492699</v>
          </cell>
          <cell r="C30">
            <v>1.02034544038849</v>
          </cell>
          <cell r="D30">
            <v>1.0464625935615299</v>
          </cell>
          <cell r="E30">
            <v>1.1377836701383299</v>
          </cell>
          <cell r="F30">
            <v>1.01746455668813</v>
          </cell>
          <cell r="G30">
            <v>0.97537303902966599</v>
          </cell>
          <cell r="H30">
            <v>1.19208279173118</v>
          </cell>
          <cell r="I30">
            <v>1</v>
          </cell>
          <cell r="J30">
            <v>1.01156659494232</v>
          </cell>
          <cell r="K30">
            <v>0.99504337301892398</v>
          </cell>
          <cell r="L30">
            <v>1.0355830433740101</v>
          </cell>
          <cell r="M30">
            <v>1.05822091471185</v>
          </cell>
          <cell r="N30">
            <v>1.0208328312733601</v>
          </cell>
          <cell r="O30">
            <v>0</v>
          </cell>
          <cell r="P30">
            <v>1.0673049568155399</v>
          </cell>
          <cell r="Q30">
            <v>1.0039306964913599</v>
          </cell>
          <cell r="R30">
            <v>1.00505858612018</v>
          </cell>
          <cell r="S30">
            <v>1.01167522610024</v>
          </cell>
        </row>
        <row r="31">
          <cell r="A31">
            <v>20053</v>
          </cell>
          <cell r="B31">
            <v>1.0095074623254801</v>
          </cell>
          <cell r="C31">
            <v>1.2180591820161699</v>
          </cell>
          <cell r="D31">
            <v>1.06119801403957</v>
          </cell>
          <cell r="E31">
            <v>1.0944362373244501</v>
          </cell>
          <cell r="F31">
            <v>1.05841962873537</v>
          </cell>
          <cell r="G31">
            <v>0.96327034902786801</v>
          </cell>
          <cell r="H31">
            <v>1.2230241771068799</v>
          </cell>
          <cell r="I31">
            <v>1</v>
          </cell>
          <cell r="J31">
            <v>1.01422969890569</v>
          </cell>
          <cell r="K31">
            <v>0.95106924835294704</v>
          </cell>
          <cell r="L31">
            <v>0.97455987779530695</v>
          </cell>
          <cell r="M31">
            <v>1.0365266803473501</v>
          </cell>
          <cell r="N31">
            <v>1.0308247725009501</v>
          </cell>
          <cell r="O31">
            <v>0</v>
          </cell>
          <cell r="P31">
            <v>1.0806867842362</v>
          </cell>
          <cell r="Q31">
            <v>1.0012466049869799</v>
          </cell>
          <cell r="R31">
            <v>0.99199971236794604</v>
          </cell>
          <cell r="S31">
            <v>0.97762516591118498</v>
          </cell>
        </row>
        <row r="32">
          <cell r="A32">
            <v>20054</v>
          </cell>
          <cell r="B32">
            <v>1.0198376452411799</v>
          </cell>
          <cell r="C32">
            <v>0.91443012024985704</v>
          </cell>
          <cell r="D32">
            <v>0.94719441210433297</v>
          </cell>
          <cell r="E32">
            <v>0.94408059213727702</v>
          </cell>
          <cell r="F32">
            <v>0.99388368146892403</v>
          </cell>
          <cell r="G32">
            <v>1.02415327025921</v>
          </cell>
          <cell r="H32">
            <v>0.83354620209652697</v>
          </cell>
          <cell r="I32">
            <v>1</v>
          </cell>
          <cell r="J32">
            <v>0.987614912007172</v>
          </cell>
          <cell r="K32">
            <v>0.98133388561134705</v>
          </cell>
          <cell r="L32">
            <v>1.0129240013483001</v>
          </cell>
          <cell r="M32">
            <v>0.98303549753949504</v>
          </cell>
          <cell r="N32">
            <v>0.98473282514022498</v>
          </cell>
          <cell r="O32">
            <v>0</v>
          </cell>
          <cell r="P32">
            <v>0.96017571104879995</v>
          </cell>
          <cell r="Q32">
            <v>1.00804086494154</v>
          </cell>
          <cell r="R32">
            <v>0.99010952287067999</v>
          </cell>
          <cell r="S32">
            <v>0.99774560717607796</v>
          </cell>
        </row>
        <row r="33">
          <cell r="A33">
            <v>20061</v>
          </cell>
          <cell r="B33">
            <v>0.97912852095150804</v>
          </cell>
          <cell r="C33">
            <v>0.85036584490062594</v>
          </cell>
          <cell r="D33">
            <v>0.95473786032791197</v>
          </cell>
          <cell r="E33">
            <v>0.85878673463933497</v>
          </cell>
          <cell r="F33">
            <v>0.930448699403016</v>
          </cell>
          <cell r="G33">
            <v>1.03373182419193</v>
          </cell>
          <cell r="H33">
            <v>0.74715664275334204</v>
          </cell>
          <cell r="I33">
            <v>1</v>
          </cell>
          <cell r="J33">
            <v>0.983933844291624</v>
          </cell>
          <cell r="K33">
            <v>1.07235542845793</v>
          </cell>
          <cell r="L33">
            <v>0.97682426994719795</v>
          </cell>
          <cell r="M33">
            <v>0.92075937674764896</v>
          </cell>
          <cell r="N33">
            <v>0.96521042442013705</v>
          </cell>
          <cell r="O33">
            <v>0</v>
          </cell>
          <cell r="P33">
            <v>0.89303315423408203</v>
          </cell>
          <cell r="Q33">
            <v>0.98559543441098196</v>
          </cell>
          <cell r="R33">
            <v>0.98155623010869797</v>
          </cell>
          <cell r="S33">
            <v>1.0129360114527799</v>
          </cell>
        </row>
        <row r="34">
          <cell r="A34">
            <v>20062</v>
          </cell>
          <cell r="B34">
            <v>0.99507789584641304</v>
          </cell>
          <cell r="C34">
            <v>1.02115394388513</v>
          </cell>
          <cell r="D34">
            <v>1.0441973045870101</v>
          </cell>
          <cell r="E34">
            <v>1.0988562199259599</v>
          </cell>
          <cell r="F34">
            <v>1.0173609708306699</v>
          </cell>
          <cell r="G34">
            <v>0.97861722538330698</v>
          </cell>
          <cell r="H34">
            <v>1.1892165893444999</v>
          </cell>
          <cell r="I34">
            <v>1</v>
          </cell>
          <cell r="J34">
            <v>1.01032749588323</v>
          </cell>
          <cell r="K34">
            <v>0.99531309559769898</v>
          </cell>
          <cell r="L34">
            <v>1.03639918090352</v>
          </cell>
          <cell r="M34">
            <v>1.0608362416646799</v>
          </cell>
          <cell r="N34">
            <v>1.01959654064955</v>
          </cell>
          <cell r="O34">
            <v>0</v>
          </cell>
          <cell r="P34">
            <v>1.0646499849439099</v>
          </cell>
          <cell r="Q34">
            <v>1.00499722522769</v>
          </cell>
          <cell r="R34">
            <v>1.03792206792927</v>
          </cell>
          <cell r="S34">
            <v>1.0107385488173499</v>
          </cell>
        </row>
        <row r="35">
          <cell r="A35">
            <v>20063</v>
          </cell>
          <cell r="B35">
            <v>1.00975647013627</v>
          </cell>
          <cell r="C35">
            <v>1.2096230025175101</v>
          </cell>
          <cell r="D35">
            <v>1.0115867671827601</v>
          </cell>
          <cell r="E35">
            <v>1.0924362218542401</v>
          </cell>
          <cell r="F35">
            <v>1.06177508416581</v>
          </cell>
          <cell r="G35">
            <v>0.96376281791185703</v>
          </cell>
          <cell r="H35">
            <v>1.2323135565396299</v>
          </cell>
          <cell r="I35">
            <v>1</v>
          </cell>
          <cell r="J35">
            <v>1.02020931840121</v>
          </cell>
          <cell r="K35">
            <v>0.94941902548808499</v>
          </cell>
          <cell r="L35">
            <v>0.97354724375354895</v>
          </cell>
          <cell r="M35">
            <v>1.0363732412020501</v>
          </cell>
          <cell r="N35">
            <v>1.0270216879665399</v>
          </cell>
          <cell r="O35">
            <v>0</v>
          </cell>
          <cell r="P35">
            <v>1.08206590128249</v>
          </cell>
          <cell r="Q35">
            <v>0.99859028763970603</v>
          </cell>
          <cell r="R35">
            <v>0.99147973361961395</v>
          </cell>
          <cell r="S35">
            <v>0.97859378942449904</v>
          </cell>
        </row>
        <row r="36">
          <cell r="A36">
            <v>20064</v>
          </cell>
          <cell r="B36">
            <v>1.0170997984727199</v>
          </cell>
          <cell r="C36">
            <v>0.91669956748275205</v>
          </cell>
          <cell r="D36">
            <v>0.95741912501781101</v>
          </cell>
          <cell r="E36">
            <v>0.94910915650276795</v>
          </cell>
          <cell r="F36">
            <v>0.98751830427576304</v>
          </cell>
          <cell r="G36">
            <v>1.02866254651843</v>
          </cell>
          <cell r="H36">
            <v>0.837398909374237</v>
          </cell>
          <cell r="I36">
            <v>1</v>
          </cell>
          <cell r="J36">
            <v>0.99044042186915304</v>
          </cell>
          <cell r="K36">
            <v>0.98354618306060704</v>
          </cell>
          <cell r="L36">
            <v>1.0137556037414399</v>
          </cell>
          <cell r="M36">
            <v>0.98156570091500805</v>
          </cell>
          <cell r="N36">
            <v>0.98989722437900796</v>
          </cell>
          <cell r="O36">
            <v>0</v>
          </cell>
          <cell r="P36">
            <v>0.96100522686159595</v>
          </cell>
          <cell r="Q36">
            <v>1.0156922568490101</v>
          </cell>
          <cell r="R36">
            <v>0.99014979159087302</v>
          </cell>
          <cell r="S36">
            <v>0.99900247213272297</v>
          </cell>
        </row>
        <row r="37">
          <cell r="A37">
            <v>20071</v>
          </cell>
          <cell r="B37">
            <v>0.96934653519438796</v>
          </cell>
          <cell r="C37">
            <v>0.85453363248095104</v>
          </cell>
          <cell r="D37">
            <v>0.94560586145252801</v>
          </cell>
          <cell r="E37">
            <v>0.86109224648131799</v>
          </cell>
          <cell r="F37">
            <v>0.93303416977939302</v>
          </cell>
          <cell r="G37">
            <v>1.0250060808246599</v>
          </cell>
          <cell r="H37">
            <v>0.73650257284987097</v>
          </cell>
          <cell r="I37">
            <v>1</v>
          </cell>
          <cell r="J37">
            <v>0.976242817118951</v>
          </cell>
          <cell r="K37">
            <v>1.0734174785281501</v>
          </cell>
          <cell r="L37">
            <v>0.97682053352814802</v>
          </cell>
          <cell r="M37">
            <v>0.92054054302613697</v>
          </cell>
          <cell r="N37">
            <v>0.96478374272030598</v>
          </cell>
          <cell r="O37">
            <v>0</v>
          </cell>
          <cell r="P37">
            <v>0.89284870297964403</v>
          </cell>
          <cell r="Q37">
            <v>0.97903590606697599</v>
          </cell>
          <cell r="R37">
            <v>0.99537182098235699</v>
          </cell>
          <cell r="S37">
            <v>1.0107697033371801</v>
          </cell>
        </row>
        <row r="38">
          <cell r="A38">
            <v>20072</v>
          </cell>
          <cell r="B38">
            <v>1.0072093536675599</v>
          </cell>
          <cell r="C38">
            <v>1.0238804607709</v>
          </cell>
          <cell r="D38">
            <v>1.04015206956349</v>
          </cell>
          <cell r="E38">
            <v>1.0951119234744899</v>
          </cell>
          <cell r="F38">
            <v>1.0170658663529</v>
          </cell>
          <cell r="G38">
            <v>0.98034781812970195</v>
          </cell>
          <cell r="H38">
            <v>1.1892729952871399</v>
          </cell>
          <cell r="I38">
            <v>1</v>
          </cell>
          <cell r="J38">
            <v>1.0084485673279799</v>
          </cell>
          <cell r="K38">
            <v>0.99369575480962702</v>
          </cell>
          <cell r="L38">
            <v>1.0341695582496799</v>
          </cell>
          <cell r="M38">
            <v>1.0608204395827101</v>
          </cell>
          <cell r="N38">
            <v>1.0179165397977199</v>
          </cell>
          <cell r="O38">
            <v>0</v>
          </cell>
          <cell r="P38">
            <v>1.06252131825659</v>
          </cell>
          <cell r="Q38">
            <v>1.00536290276135</v>
          </cell>
          <cell r="R38">
            <v>1.0226407643694</v>
          </cell>
          <cell r="S38">
            <v>1.0114382736924401</v>
          </cell>
        </row>
        <row r="39">
          <cell r="A39">
            <v>20073</v>
          </cell>
          <cell r="B39">
            <v>1.0099878481077</v>
          </cell>
          <cell r="C39">
            <v>1.20133196740082</v>
          </cell>
          <cell r="D39">
            <v>1.0108048597967201</v>
          </cell>
          <cell r="E39">
            <v>1.08856702629859</v>
          </cell>
          <cell r="F39">
            <v>1.06548433609905</v>
          </cell>
          <cell r="G39">
            <v>0.96685489599111996</v>
          </cell>
          <cell r="H39">
            <v>1.2378214934898599</v>
          </cell>
          <cell r="I39">
            <v>1</v>
          </cell>
          <cell r="J39">
            <v>1.02687280257997</v>
          </cell>
          <cell r="K39">
            <v>0.94584459148496403</v>
          </cell>
          <cell r="L39">
            <v>0.97530650218452297</v>
          </cell>
          <cell r="M39">
            <v>1.0383571393095701</v>
          </cell>
          <cell r="N39">
            <v>1.0248404101989299</v>
          </cell>
          <cell r="O39">
            <v>0</v>
          </cell>
          <cell r="P39">
            <v>1.08304638246871</v>
          </cell>
          <cell r="Q39">
            <v>0.99812920340096001</v>
          </cell>
          <cell r="R39">
            <v>0.98963345363792399</v>
          </cell>
          <cell r="S39">
            <v>0.97840823765889495</v>
          </cell>
        </row>
        <row r="40">
          <cell r="A40">
            <v>20074</v>
          </cell>
          <cell r="B40">
            <v>1.0158353287764701</v>
          </cell>
          <cell r="C40">
            <v>0.91761949993224101</v>
          </cell>
          <cell r="D40">
            <v>1.01700563962587</v>
          </cell>
          <cell r="E40">
            <v>0.95550739728415701</v>
          </cell>
          <cell r="F40">
            <v>0.98372823192329895</v>
          </cell>
          <cell r="G40">
            <v>1.0345971352983001</v>
          </cell>
          <cell r="H40">
            <v>0.842443976876453</v>
          </cell>
          <cell r="I40">
            <v>1</v>
          </cell>
          <cell r="J40">
            <v>0.99359010454281704</v>
          </cell>
          <cell r="K40">
            <v>0.98926233391499596</v>
          </cell>
          <cell r="L40">
            <v>1.0147007568275299</v>
          </cell>
          <cell r="M40">
            <v>0.98087765663642401</v>
          </cell>
          <cell r="N40">
            <v>0.99465801294087197</v>
          </cell>
          <cell r="O40">
            <v>0</v>
          </cell>
          <cell r="P40">
            <v>0.96370401916210402</v>
          </cell>
          <cell r="Q40">
            <v>1.02250669770661</v>
          </cell>
          <cell r="R40">
            <v>0.99356815832932999</v>
          </cell>
          <cell r="S40">
            <v>1.0009376980590901</v>
          </cell>
        </row>
        <row r="41">
          <cell r="A41">
            <v>20081</v>
          </cell>
          <cell r="B41">
            <v>0.95941021520956105</v>
          </cell>
          <cell r="C41">
            <v>0.858936371197353</v>
          </cell>
          <cell r="D41">
            <v>0.92076340476840302</v>
          </cell>
          <cell r="E41">
            <v>0.836830324427418</v>
          </cell>
          <cell r="F41">
            <v>0.93177524283914204</v>
          </cell>
          <cell r="G41">
            <v>1.0134988483046601</v>
          </cell>
          <cell r="H41">
            <v>0.72545736541299799</v>
          </cell>
          <cell r="I41">
            <v>1</v>
          </cell>
          <cell r="J41">
            <v>0.96841689518459895</v>
          </cell>
          <cell r="K41">
            <v>1.0734771975426201</v>
          </cell>
          <cell r="L41">
            <v>0.97823155277152896</v>
          </cell>
          <cell r="M41">
            <v>0.91947906539415203</v>
          </cell>
          <cell r="N41">
            <v>0.96331419078459901</v>
          </cell>
          <cell r="O41">
            <v>0</v>
          </cell>
          <cell r="P41">
            <v>0.89058350781557305</v>
          </cell>
          <cell r="Q41">
            <v>0.97213025009403498</v>
          </cell>
          <cell r="R41">
            <v>1.0090140636867699</v>
          </cell>
          <cell r="S41">
            <v>1.00865112002213</v>
          </cell>
        </row>
        <row r="42">
          <cell r="A42">
            <v>20082</v>
          </cell>
          <cell r="B42">
            <v>1.0158591693780701</v>
          </cell>
          <cell r="C42">
            <v>1.02756803261836</v>
          </cell>
          <cell r="D42">
            <v>1.03684343676771</v>
          </cell>
          <cell r="E42">
            <v>1.12219446347652</v>
          </cell>
          <cell r="F42">
            <v>1.01906414653039</v>
          </cell>
          <cell r="G42">
            <v>0.98140559038688902</v>
          </cell>
          <cell r="H42">
            <v>1.1899835594799</v>
          </cell>
          <cell r="I42">
            <v>1</v>
          </cell>
          <cell r="J42">
            <v>1.00722921715855</v>
          </cell>
          <cell r="K42">
            <v>0.99041774333650601</v>
          </cell>
          <cell r="L42">
            <v>1.0275680468475401</v>
          </cell>
          <cell r="M42">
            <v>1.0591121131707499</v>
          </cell>
          <cell r="N42">
            <v>1.0155168619967201</v>
          </cell>
          <cell r="O42">
            <v>0</v>
          </cell>
          <cell r="P42">
            <v>1.0603480236705201</v>
          </cell>
          <cell r="Q42">
            <v>1.00572618762763</v>
          </cell>
          <cell r="R42">
            <v>1.0074548885636601</v>
          </cell>
          <cell r="S42">
            <v>1.01064965886702</v>
          </cell>
        </row>
        <row r="43">
          <cell r="A43">
            <v>20083</v>
          </cell>
          <cell r="B43">
            <v>1.01218468093514</v>
          </cell>
          <cell r="C43">
            <v>1.19131142033052</v>
          </cell>
          <cell r="D43">
            <v>1.05548660169051</v>
          </cell>
          <cell r="E43">
            <v>1.08991926943162</v>
          </cell>
          <cell r="F43">
            <v>1.0664443967853501</v>
          </cell>
          <cell r="G43">
            <v>0.97267371571037897</v>
          </cell>
          <cell r="H43">
            <v>1.24508050032563</v>
          </cell>
          <cell r="I43">
            <v>1</v>
          </cell>
          <cell r="J43">
            <v>1.0328203337700901</v>
          </cell>
          <cell r="K43">
            <v>0.94363767372523499</v>
          </cell>
          <cell r="L43">
            <v>0.97885937650833299</v>
          </cell>
          <cell r="M43">
            <v>1.04228481009775</v>
          </cell>
          <cell r="N43">
            <v>1.02631872573353</v>
          </cell>
          <cell r="O43">
            <v>0</v>
          </cell>
          <cell r="P43">
            <v>1.08568433346711</v>
          </cell>
          <cell r="Q43">
            <v>0.99868664426127196</v>
          </cell>
          <cell r="R43">
            <v>0.98644462425929202</v>
          </cell>
          <cell r="S43">
            <v>0.98074648333747905</v>
          </cell>
        </row>
        <row r="44">
          <cell r="A44">
            <v>20084</v>
          </cell>
          <cell r="B44">
            <v>1.0139804334992</v>
          </cell>
          <cell r="C44">
            <v>0.92020465906225102</v>
          </cell>
          <cell r="D44">
            <v>1.02185275112747</v>
          </cell>
          <cell r="E44">
            <v>0.95882802319919502</v>
          </cell>
          <cell r="F44">
            <v>0.98500054354088096</v>
          </cell>
          <cell r="G44">
            <v>1.0383720800344001</v>
          </cell>
          <cell r="H44">
            <v>0.84392718602879901</v>
          </cell>
          <cell r="I44">
            <v>1</v>
          </cell>
          <cell r="J44">
            <v>0.99418578274131297</v>
          </cell>
          <cell r="K44">
            <v>0.99399893600844902</v>
          </cell>
          <cell r="L44">
            <v>1.0185640922254</v>
          </cell>
          <cell r="M44">
            <v>0.97962117374726099</v>
          </cell>
          <cell r="N44">
            <v>0.99600820081378405</v>
          </cell>
          <cell r="O44">
            <v>0</v>
          </cell>
          <cell r="P44">
            <v>0.965577380986398</v>
          </cell>
          <cell r="Q44">
            <v>1.02674915457584</v>
          </cell>
          <cell r="R44">
            <v>0.99779287836077202</v>
          </cell>
          <cell r="S44">
            <v>1.00072729160426</v>
          </cell>
        </row>
        <row r="45">
          <cell r="A45">
            <v>20091</v>
          </cell>
          <cell r="B45">
            <v>0.95515814783360198</v>
          </cell>
          <cell r="C45">
            <v>0.86231219060087505</v>
          </cell>
          <cell r="D45">
            <v>0.906271970880422</v>
          </cell>
          <cell r="E45">
            <v>0.858451012013287</v>
          </cell>
          <cell r="F45">
            <v>0.92606939946113798</v>
          </cell>
          <cell r="G45">
            <v>1.00350132664714</v>
          </cell>
          <cell r="H45">
            <v>0.71457537377067204</v>
          </cell>
          <cell r="I45">
            <v>1</v>
          </cell>
          <cell r="J45">
            <v>0.96423518008473497</v>
          </cell>
          <cell r="K45">
            <v>1.0753196509968499</v>
          </cell>
          <cell r="L45">
            <v>0.977210681558216</v>
          </cell>
          <cell r="M45">
            <v>0.91964167109797801</v>
          </cell>
          <cell r="N45">
            <v>0.96222160254122802</v>
          </cell>
          <cell r="O45">
            <v>0</v>
          </cell>
          <cell r="P45">
            <v>0.88721946714926003</v>
          </cell>
          <cell r="Q45">
            <v>0.96790999342365203</v>
          </cell>
          <cell r="R45">
            <v>0.99070338861415197</v>
          </cell>
          <cell r="S45">
            <v>1.0073505538971801</v>
          </cell>
        </row>
        <row r="46">
          <cell r="A46">
            <v>20092</v>
          </cell>
          <cell r="B46">
            <v>1.0176874039497299</v>
          </cell>
          <cell r="C46">
            <v>1.0323228283666099</v>
          </cell>
          <cell r="D46">
            <v>1.0347405571391</v>
          </cell>
          <cell r="E46">
            <v>1.0892700401134701</v>
          </cell>
          <cell r="F46">
            <v>1.02272558908912</v>
          </cell>
          <cell r="G46">
            <v>0.98157472506203303</v>
          </cell>
          <cell r="H46">
            <v>1.19548227740392</v>
          </cell>
          <cell r="I46">
            <v>1</v>
          </cell>
          <cell r="J46">
            <v>1.0072100457036901</v>
          </cell>
          <cell r="K46">
            <v>0.98578631543794704</v>
          </cell>
          <cell r="L46">
            <v>1.02089975710451</v>
          </cell>
          <cell r="M46">
            <v>1.05541463483886</v>
          </cell>
          <cell r="N46">
            <v>1.0141298045943601</v>
          </cell>
          <cell r="O46">
            <v>0</v>
          </cell>
          <cell r="P46">
            <v>1.0603488719610299</v>
          </cell>
          <cell r="Q46">
            <v>1.0054979739066801</v>
          </cell>
          <cell r="R46">
            <v>1.02468927969721</v>
          </cell>
          <cell r="S46">
            <v>1.0101156877977699</v>
          </cell>
        </row>
        <row r="47">
          <cell r="A47">
            <v>20093</v>
          </cell>
          <cell r="B47">
            <v>1.01400613274587</v>
          </cell>
          <cell r="C47">
            <v>1.1796315735754701</v>
          </cell>
          <cell r="D47">
            <v>1.0455986368646499</v>
          </cell>
          <cell r="E47">
            <v>1.09303638564229</v>
          </cell>
          <cell r="F47">
            <v>1.06614036991817</v>
          </cell>
          <cell r="G47">
            <v>0.98002698502744201</v>
          </cell>
          <cell r="H47">
            <v>1.24919987907726</v>
          </cell>
          <cell r="I47">
            <v>1</v>
          </cell>
          <cell r="J47">
            <v>1.03616113460044</v>
          </cell>
          <cell r="K47">
            <v>0.94141055381282301</v>
          </cell>
          <cell r="L47">
            <v>0.98158729010715495</v>
          </cell>
          <cell r="M47">
            <v>1.04631910303228</v>
          </cell>
          <cell r="N47">
            <v>1.0282406391282</v>
          </cell>
          <cell r="O47">
            <v>0</v>
          </cell>
          <cell r="P47">
            <v>1.0866293443222299</v>
          </cell>
          <cell r="Q47">
            <v>1.0001235728723199</v>
          </cell>
          <cell r="R47">
            <v>0.98460645290220605</v>
          </cell>
          <cell r="S47">
            <v>0.982147612484632</v>
          </cell>
        </row>
        <row r="48">
          <cell r="A48">
            <v>20094</v>
          </cell>
          <cell r="B48">
            <v>1.0136059047349999</v>
          </cell>
          <cell r="C48">
            <v>0.924042664844685</v>
          </cell>
          <cell r="D48">
            <v>1.0195999255858399</v>
          </cell>
          <cell r="E48">
            <v>0.95882395505201701</v>
          </cell>
          <cell r="F48">
            <v>0.98883245546192799</v>
          </cell>
          <cell r="G48">
            <v>1.0384507205242399</v>
          </cell>
          <cell r="H48">
            <v>0.843842286721179</v>
          </cell>
          <cell r="I48">
            <v>1</v>
          </cell>
          <cell r="J48">
            <v>0.99091877912267801</v>
          </cell>
          <cell r="K48">
            <v>0.99936993122400297</v>
          </cell>
          <cell r="L48">
            <v>1.0237885182120501</v>
          </cell>
          <cell r="M48">
            <v>0.97967603240017398</v>
          </cell>
          <cell r="N48">
            <v>0.99628772199042204</v>
          </cell>
          <cell r="O48">
            <v>0</v>
          </cell>
          <cell r="P48">
            <v>0.96837313757059496</v>
          </cell>
          <cell r="Q48">
            <v>1.0265642943934801</v>
          </cell>
          <cell r="R48">
            <v>1.0022287366198199</v>
          </cell>
          <cell r="S48">
            <v>1.00204856864841</v>
          </cell>
        </row>
        <row r="49">
          <cell r="A49">
            <v>20101</v>
          </cell>
          <cell r="B49">
            <v>0.95695343661576604</v>
          </cell>
          <cell r="C49">
            <v>0.866192704556356</v>
          </cell>
          <cell r="D49">
            <v>0.91849351295418202</v>
          </cell>
          <cell r="E49">
            <v>0.85432268622231899</v>
          </cell>
          <cell r="F49">
            <v>0.91813101869858305</v>
          </cell>
          <cell r="G49">
            <v>0.99623364506660195</v>
          </cell>
          <cell r="H49">
            <v>0.705113132111028</v>
          </cell>
          <cell r="I49">
            <v>1</v>
          </cell>
          <cell r="J49">
            <v>0.96609019615965597</v>
          </cell>
          <cell r="K49">
            <v>1.07657738067572</v>
          </cell>
          <cell r="L49">
            <v>0.97689720191094098</v>
          </cell>
          <cell r="M49">
            <v>0.91962661591206596</v>
          </cell>
          <cell r="N49">
            <v>0.96036328665748705</v>
          </cell>
          <cell r="O49">
            <v>0</v>
          </cell>
          <cell r="P49">
            <v>0.882500463996856</v>
          </cell>
          <cell r="Q49">
            <v>0.96793336353859305</v>
          </cell>
          <cell r="R49">
            <v>1.0033885715066999</v>
          </cell>
          <cell r="S49">
            <v>1.0050020839849501</v>
          </cell>
        </row>
        <row r="50">
          <cell r="A50">
            <v>20102</v>
          </cell>
          <cell r="B50">
            <v>1.01373786218134</v>
          </cell>
          <cell r="C50">
            <v>1.0355852153046801</v>
          </cell>
          <cell r="D50">
            <v>1.03796312292013</v>
          </cell>
          <cell r="E50">
            <v>1.0910174997979201</v>
          </cell>
          <cell r="F50">
            <v>1.02780220036506</v>
          </cell>
          <cell r="G50">
            <v>0.98322034714653195</v>
          </cell>
          <cell r="H50">
            <v>1.20189519200173</v>
          </cell>
          <cell r="I50">
            <v>1</v>
          </cell>
          <cell r="J50">
            <v>1.0082602459471799</v>
          </cell>
          <cell r="K50">
            <v>0.98102726649663796</v>
          </cell>
          <cell r="L50">
            <v>1.0134022091532999</v>
          </cell>
          <cell r="M50">
            <v>1.05155593725702</v>
          </cell>
          <cell r="N50">
            <v>1.01477539929745</v>
          </cell>
          <cell r="O50">
            <v>0</v>
          </cell>
          <cell r="P50">
            <v>1.06260214219255</v>
          </cell>
          <cell r="Q50">
            <v>1.00622524514664</v>
          </cell>
          <cell r="R50">
            <v>1.00835172983499</v>
          </cell>
          <cell r="S50">
            <v>1.0087737572698301</v>
          </cell>
        </row>
        <row r="51">
          <cell r="A51">
            <v>20103</v>
          </cell>
          <cell r="B51">
            <v>1.0129055335850099</v>
          </cell>
          <cell r="C51">
            <v>1.1678749975745899</v>
          </cell>
          <cell r="D51">
            <v>1.03149811850335</v>
          </cell>
          <cell r="E51">
            <v>1.0979428710450201</v>
          </cell>
          <cell r="F51">
            <v>1.0645988539380999</v>
          </cell>
          <cell r="G51">
            <v>0.98586815940779404</v>
          </cell>
          <cell r="H51">
            <v>1.2533169965489599</v>
          </cell>
          <cell r="I51">
            <v>1</v>
          </cell>
          <cell r="J51">
            <v>1.03589355993683</v>
          </cell>
          <cell r="K51">
            <v>0.940536150971784</v>
          </cell>
          <cell r="L51">
            <v>0.98325311348731503</v>
          </cell>
          <cell r="M51">
            <v>1.0495303437247301</v>
          </cell>
          <cell r="N51">
            <v>1.0296867962515699</v>
          </cell>
          <cell r="O51">
            <v>0</v>
          </cell>
          <cell r="P51">
            <v>1.0865375693800301</v>
          </cell>
          <cell r="Q51">
            <v>0.99940001340573503</v>
          </cell>
          <cell r="R51">
            <v>0.98638074139101095</v>
          </cell>
          <cell r="S51">
            <v>0.98598625627208103</v>
          </cell>
        </row>
        <row r="52">
          <cell r="A52">
            <v>20104</v>
          </cell>
          <cell r="B52">
            <v>1.01601016671378</v>
          </cell>
          <cell r="C52">
            <v>0.92936630046186797</v>
          </cell>
          <cell r="D52">
            <v>1.0203558013296501</v>
          </cell>
          <cell r="E52">
            <v>0.95465770411742501</v>
          </cell>
          <cell r="F52">
            <v>0.99264311913455106</v>
          </cell>
          <cell r="G52">
            <v>1.03466884937949</v>
          </cell>
          <cell r="H52">
            <v>0.84072883148548105</v>
          </cell>
          <cell r="I52">
            <v>1</v>
          </cell>
          <cell r="J52">
            <v>0.98444377558884399</v>
          </cell>
          <cell r="K52">
            <v>1.0027632188620901</v>
          </cell>
          <cell r="L52">
            <v>1.03004712106301</v>
          </cell>
          <cell r="M52">
            <v>0.98001279502611405</v>
          </cell>
          <cell r="N52">
            <v>0.99511449993652501</v>
          </cell>
          <cell r="O52">
            <v>0</v>
          </cell>
          <cell r="P52">
            <v>0.96966847838026105</v>
          </cell>
          <cell r="Q52">
            <v>1.0233385909660999</v>
          </cell>
          <cell r="R52">
            <v>1.0027611301456401</v>
          </cell>
          <cell r="S52">
            <v>1.00109468971303</v>
          </cell>
        </row>
        <row r="53">
          <cell r="A53">
            <v>20111</v>
          </cell>
          <cell r="B53">
            <v>0.96383147864423102</v>
          </cell>
          <cell r="C53">
            <v>0.86994469406743802</v>
          </cell>
          <cell r="D53">
            <v>0.92645459749148595</v>
          </cell>
          <cell r="E53">
            <v>0.85056758942434096</v>
          </cell>
          <cell r="F53">
            <v>0.91180650661162699</v>
          </cell>
          <cell r="G53">
            <v>0.994271104278586</v>
          </cell>
          <cell r="H53">
            <v>0.69974471807225902</v>
          </cell>
          <cell r="I53">
            <v>1</v>
          </cell>
          <cell r="J53">
            <v>0.97402949393370397</v>
          </cell>
          <cell r="K53">
            <v>1.0786817963814499</v>
          </cell>
          <cell r="L53">
            <v>0.97601280568260396</v>
          </cell>
          <cell r="M53">
            <v>0.92040937704294601</v>
          </cell>
          <cell r="N53">
            <v>0.95907550844885403</v>
          </cell>
          <cell r="O53">
            <v>0</v>
          </cell>
          <cell r="P53">
            <v>0.87925762383317796</v>
          </cell>
          <cell r="Q53">
            <v>0.97313128089060097</v>
          </cell>
          <cell r="R53">
            <v>0.98086344956508598</v>
          </cell>
          <cell r="S53">
            <v>1.00304115335122</v>
          </cell>
        </row>
        <row r="54">
          <cell r="A54">
            <v>20112</v>
          </cell>
          <cell r="B54">
            <v>1.0051434769002701</v>
          </cell>
          <cell r="C54">
            <v>1.0367438185790601</v>
          </cell>
          <cell r="D54">
            <v>1.03963467966781</v>
          </cell>
          <cell r="E54">
            <v>1.0957071771004001</v>
          </cell>
          <cell r="F54">
            <v>1.0318240883130401</v>
          </cell>
          <cell r="G54">
            <v>0.98482174224341401</v>
          </cell>
          <cell r="H54">
            <v>1.20497655871453</v>
          </cell>
          <cell r="I54">
            <v>1</v>
          </cell>
          <cell r="J54">
            <v>1.00866432829932</v>
          </cell>
          <cell r="K54">
            <v>0.97705813019295795</v>
          </cell>
          <cell r="L54">
            <v>1.0076501994687499</v>
          </cell>
          <cell r="M54">
            <v>1.0477187701256201</v>
          </cell>
          <cell r="N54">
            <v>1.01694285452263</v>
          </cell>
          <cell r="O54">
            <v>0</v>
          </cell>
          <cell r="P54">
            <v>1.0657755954105601</v>
          </cell>
          <cell r="Q54">
            <v>1.00553926185672</v>
          </cell>
          <cell r="R54">
            <v>1.02639158648688</v>
          </cell>
          <cell r="S54">
            <v>1.0086357441471501</v>
          </cell>
        </row>
        <row r="55">
          <cell r="A55">
            <v>20113</v>
          </cell>
          <cell r="B55">
            <v>1.01023073360475</v>
          </cell>
          <cell r="C55">
            <v>1.15809049595972</v>
          </cell>
          <cell r="D55">
            <v>1.02250248730798</v>
          </cell>
          <cell r="E55">
            <v>1.1018602509695801</v>
          </cell>
          <cell r="F55">
            <v>1.0633954229654601</v>
          </cell>
          <cell r="G55">
            <v>0.98901677431981005</v>
          </cell>
          <cell r="H55">
            <v>1.2591682982438199</v>
          </cell>
          <cell r="I55">
            <v>1</v>
          </cell>
          <cell r="J55">
            <v>1.0323566413083001</v>
          </cell>
          <cell r="K55">
            <v>0.93910480421729003</v>
          </cell>
          <cell r="L55">
            <v>0.98392750326675704</v>
          </cell>
          <cell r="M55">
            <v>1.0515523407576299</v>
          </cell>
          <cell r="N55">
            <v>1.0297527660080701</v>
          </cell>
          <cell r="O55">
            <v>0</v>
          </cell>
          <cell r="P55">
            <v>1.08512665974421</v>
          </cell>
          <cell r="Q55">
            <v>0.99834032495105496</v>
          </cell>
          <cell r="R55">
            <v>0.99441246679458695</v>
          </cell>
          <cell r="S55">
            <v>0.98837957731659198</v>
          </cell>
        </row>
        <row r="56">
          <cell r="A56">
            <v>20114</v>
          </cell>
          <cell r="B56">
            <v>1.02023052051689</v>
          </cell>
          <cell r="C56">
            <v>0.93499764365724203</v>
          </cell>
          <cell r="D56">
            <v>0.97420538480354901</v>
          </cell>
          <cell r="E56">
            <v>0.94843393035990897</v>
          </cell>
          <cell r="F56">
            <v>0.99437366885237</v>
          </cell>
          <cell r="G56">
            <v>1.0304134325979599</v>
          </cell>
          <cell r="H56">
            <v>0.836467825596245</v>
          </cell>
          <cell r="I56">
            <v>1</v>
          </cell>
          <cell r="J56">
            <v>0.979729444701955</v>
          </cell>
          <cell r="K56">
            <v>1.0059554995425499</v>
          </cell>
          <cell r="L56">
            <v>1.03461306169834</v>
          </cell>
          <cell r="M56">
            <v>0.98138903238253306</v>
          </cell>
          <cell r="N56">
            <v>0.99368066309691805</v>
          </cell>
          <cell r="O56">
            <v>0</v>
          </cell>
          <cell r="P56">
            <v>0.97024694008413204</v>
          </cell>
          <cell r="Q56">
            <v>1.0183526722085099</v>
          </cell>
          <cell r="R56">
            <v>0.99975924822145101</v>
          </cell>
          <cell r="S56">
            <v>1.0011082577375201</v>
          </cell>
        </row>
        <row r="57">
          <cell r="A57">
            <v>20121</v>
          </cell>
          <cell r="B57">
            <v>0.97173668671757696</v>
          </cell>
          <cell r="C57">
            <v>0.87292665885143295</v>
          </cell>
          <cell r="D57">
            <v>0.951210470138109</v>
          </cell>
          <cell r="E57">
            <v>0.84812286193087605</v>
          </cell>
          <cell r="F57">
            <v>0.90859538383388705</v>
          </cell>
          <cell r="G57">
            <v>0.99457378361304305</v>
          </cell>
          <cell r="H57">
            <v>0.69587667972950396</v>
          </cell>
          <cell r="I57">
            <v>1</v>
          </cell>
          <cell r="J57">
            <v>0.98178013273819797</v>
          </cell>
          <cell r="K57">
            <v>1.08007204050775</v>
          </cell>
          <cell r="L57">
            <v>0.97560705798865399</v>
          </cell>
          <cell r="M57">
            <v>0.91997720456620702</v>
          </cell>
          <cell r="N57">
            <v>0.95832843198963102</v>
          </cell>
          <cell r="O57">
            <v>0</v>
          </cell>
          <cell r="P57">
            <v>0.87736325886717903</v>
          </cell>
          <cell r="Q57">
            <v>0.98047280257148395</v>
          </cell>
          <cell r="R57">
            <v>0.99397376790373404</v>
          </cell>
          <cell r="S57">
            <v>1.00098835138613</v>
          </cell>
        </row>
        <row r="58">
          <cell r="A58">
            <v>20122</v>
          </cell>
          <cell r="B58">
            <v>0.99573583368428997</v>
          </cell>
          <cell r="C58">
            <v>1.0360298805814301</v>
          </cell>
          <cell r="D58">
            <v>1.0399320766056901</v>
          </cell>
          <cell r="E58">
            <v>1.1011598923796999</v>
          </cell>
          <cell r="F58">
            <v>1.0349751009838499</v>
          </cell>
          <cell r="G58">
            <v>0.98646310781149205</v>
          </cell>
          <cell r="H58">
            <v>1.2073912351148699</v>
          </cell>
          <cell r="I58">
            <v>1</v>
          </cell>
          <cell r="J58">
            <v>1.0102630827041299</v>
          </cell>
          <cell r="K58">
            <v>0.974279821864107</v>
          </cell>
          <cell r="L58">
            <v>1.0045947814134999</v>
          </cell>
          <cell r="M58">
            <v>1.04602247659658</v>
          </cell>
          <cell r="N58">
            <v>1.0194634868533501</v>
          </cell>
          <cell r="O58">
            <v>0</v>
          </cell>
          <cell r="P58">
            <v>1.06870249710207</v>
          </cell>
          <cell r="Q58">
            <v>1.0045844625237601</v>
          </cell>
          <cell r="R58">
            <v>1.00658901110975</v>
          </cell>
          <cell r="S58">
            <v>1.0079058404860799</v>
          </cell>
        </row>
        <row r="59">
          <cell r="A59">
            <v>20123</v>
          </cell>
          <cell r="B59">
            <v>1.00801746779473</v>
          </cell>
          <cell r="C59">
            <v>1.15133230618118</v>
          </cell>
          <cell r="D59">
            <v>0.97145664598846904</v>
          </cell>
          <cell r="E59">
            <v>1.1044653581980299</v>
          </cell>
          <cell r="F59">
            <v>1.06168520473202</v>
          </cell>
          <cell r="G59">
            <v>0.99116368644782205</v>
          </cell>
          <cell r="H59">
            <v>1.2643912938917099</v>
          </cell>
          <cell r="I59">
            <v>1</v>
          </cell>
          <cell r="J59">
            <v>1.0261989096522799</v>
          </cell>
          <cell r="K59">
            <v>0.93815377837535996</v>
          </cell>
          <cell r="L59">
            <v>0.98333234331263697</v>
          </cell>
          <cell r="M59">
            <v>1.0521346099711899</v>
          </cell>
          <cell r="N59">
            <v>1.02935415858566</v>
          </cell>
          <cell r="O59">
            <v>0</v>
          </cell>
          <cell r="P59">
            <v>1.0840461608677201</v>
          </cell>
          <cell r="Q59">
            <v>0.99699647648057799</v>
          </cell>
          <cell r="R59">
            <v>1.0036363348716799</v>
          </cell>
          <cell r="S59">
            <v>0.99178229880813995</v>
          </cell>
        </row>
        <row r="60">
          <cell r="A60">
            <v>20124</v>
          </cell>
          <cell r="B60">
            <v>1.02322729327888</v>
          </cell>
          <cell r="C60">
            <v>0.940471246590593</v>
          </cell>
          <cell r="D60">
            <v>1.02518240289064</v>
          </cell>
          <cell r="E60">
            <v>0.94279853590803597</v>
          </cell>
          <cell r="F60">
            <v>0.99467606747811599</v>
          </cell>
          <cell r="G60">
            <v>1.02526827211736</v>
          </cell>
          <cell r="H60">
            <v>0.83193237140515197</v>
          </cell>
          <cell r="I60">
            <v>1</v>
          </cell>
          <cell r="J60">
            <v>0.97774695022534797</v>
          </cell>
          <cell r="K60">
            <v>1.00740934831278</v>
          </cell>
          <cell r="L60">
            <v>1.03767564834972</v>
          </cell>
          <cell r="M60">
            <v>0.98251764262145502</v>
          </cell>
          <cell r="N60">
            <v>0.99186508670117801</v>
          </cell>
          <cell r="O60">
            <v>0</v>
          </cell>
          <cell r="P60">
            <v>0.96921609631893002</v>
          </cell>
          <cell r="Q60">
            <v>1.01322867144761</v>
          </cell>
          <cell r="R60">
            <v>0.99647929741372498</v>
          </cell>
          <cell r="S60">
            <v>0.99979378621263904</v>
          </cell>
        </row>
        <row r="61">
          <cell r="A61">
            <v>20131</v>
          </cell>
          <cell r="B61">
            <v>0.97970786362569495</v>
          </cell>
          <cell r="C61">
            <v>0.87392984646126604</v>
          </cell>
          <cell r="D61">
            <v>0.92666961471519105</v>
          </cell>
          <cell r="E61">
            <v>0.82198990648853898</v>
          </cell>
          <cell r="F61">
            <v>0.90834300917959898</v>
          </cell>
          <cell r="G61">
            <v>0.99669729728207201</v>
          </cell>
          <cell r="H61">
            <v>0.69446992493165605</v>
          </cell>
          <cell r="I61">
            <v>1</v>
          </cell>
          <cell r="J61">
            <v>0.98821363333507095</v>
          </cell>
          <cell r="K61">
            <v>1.0818986980245</v>
          </cell>
          <cell r="L61">
            <v>0.97528576216746199</v>
          </cell>
          <cell r="M61">
            <v>0.91963644535560596</v>
          </cell>
          <cell r="N61">
            <v>0.95861147464610696</v>
          </cell>
          <cell r="O61">
            <v>0</v>
          </cell>
          <cell r="P61">
            <v>0.87737345389572297</v>
          </cell>
          <cell r="Q61">
            <v>0.98783444797100495</v>
          </cell>
          <cell r="R61">
            <v>1.0059891927610201</v>
          </cell>
          <cell r="S61">
            <v>0.999745750248348</v>
          </cell>
        </row>
        <row r="62">
          <cell r="A62">
            <v>20132</v>
          </cell>
          <cell r="B62">
            <v>0.98742422061198198</v>
          </cell>
          <cell r="C62">
            <v>1.03476631958839</v>
          </cell>
          <cell r="D62">
            <v>1.0372548101442201</v>
          </cell>
          <cell r="E62">
            <v>1.13898394166395</v>
          </cell>
          <cell r="F62">
            <v>1.0359902032991299</v>
          </cell>
          <cell r="G62">
            <v>0.987323081671303</v>
          </cell>
          <cell r="H62">
            <v>1.2080119326574701</v>
          </cell>
          <cell r="I62">
            <v>1</v>
          </cell>
          <cell r="J62">
            <v>1.0111830700881399</v>
          </cell>
          <cell r="K62">
            <v>0.97250587423622803</v>
          </cell>
          <cell r="L62">
            <v>1.00364472085575</v>
          </cell>
          <cell r="M62">
            <v>1.0453478625633299</v>
          </cell>
          <cell r="N62">
            <v>1.0211423562450499</v>
          </cell>
          <cell r="O62">
            <v>0</v>
          </cell>
          <cell r="P62">
            <v>1.0705834896594799</v>
          </cell>
          <cell r="Q62">
            <v>1.00326694440352</v>
          </cell>
          <cell r="R62">
            <v>0.99037540930797197</v>
          </cell>
          <cell r="S62">
            <v>1.0075014028518501</v>
          </cell>
        </row>
        <row r="63">
          <cell r="A63">
            <v>20133</v>
          </cell>
          <cell r="B63">
            <v>1.0063619362174301</v>
          </cell>
          <cell r="C63">
            <v>1.1483558236756299</v>
          </cell>
          <cell r="D63">
            <v>1.0286230286487901</v>
          </cell>
          <cell r="E63">
            <v>1.1056350119960301</v>
          </cell>
          <cell r="F63">
            <v>1.0610722190830399</v>
          </cell>
          <cell r="G63">
            <v>0.99306089008815801</v>
          </cell>
          <cell r="H63">
            <v>1.2678595939717601</v>
          </cell>
          <cell r="I63">
            <v>1</v>
          </cell>
          <cell r="J63">
            <v>1.0203969132039601</v>
          </cell>
          <cell r="K63">
            <v>0.93717286726379201</v>
          </cell>
          <cell r="L63">
            <v>0.98230801117898403</v>
          </cell>
          <cell r="M63">
            <v>1.05211982236626</v>
          </cell>
          <cell r="N63">
            <v>1.02876375533077</v>
          </cell>
          <cell r="O63">
            <v>0</v>
          </cell>
          <cell r="P63">
            <v>1.0828379459083399</v>
          </cell>
          <cell r="Q63">
            <v>0.996066618214828</v>
          </cell>
          <cell r="R63">
            <v>1.0092591142745799</v>
          </cell>
          <cell r="S63">
            <v>0.99427709840304701</v>
          </cell>
        </row>
        <row r="64">
          <cell r="A64">
            <v>20134</v>
          </cell>
          <cell r="B64">
            <v>1.02566855920125</v>
          </cell>
          <cell r="C64">
            <v>0.94365973893302502</v>
          </cell>
          <cell r="D64">
            <v>1.01973066901066</v>
          </cell>
          <cell r="E64">
            <v>0.93816765052607198</v>
          </cell>
          <cell r="F64">
            <v>0.99387344089979701</v>
          </cell>
          <cell r="G64">
            <v>1.0206950495059399</v>
          </cell>
          <cell r="H64">
            <v>0.82972823454809197</v>
          </cell>
          <cell r="I64">
            <v>1</v>
          </cell>
          <cell r="J64">
            <v>0.97812249217875402</v>
          </cell>
          <cell r="K64">
            <v>1.0080896425161501</v>
          </cell>
          <cell r="L64">
            <v>1.03868223033959</v>
          </cell>
          <cell r="M64">
            <v>0.98323383258166797</v>
          </cell>
          <cell r="N64">
            <v>0.99093114416338002</v>
          </cell>
          <cell r="O64">
            <v>0</v>
          </cell>
          <cell r="P64">
            <v>0.96875255288070905</v>
          </cell>
          <cell r="Q64">
            <v>1.00936657353632</v>
          </cell>
          <cell r="R64">
            <v>0.994953574744874</v>
          </cell>
          <cell r="S64">
            <v>0.99876255677225101</v>
          </cell>
        </row>
        <row r="65">
          <cell r="A65">
            <v>20141</v>
          </cell>
          <cell r="B65">
            <v>0.98444524991388405</v>
          </cell>
          <cell r="C65">
            <v>0.87419237640200897</v>
          </cell>
          <cell r="D65">
            <v>0.92541127331488304</v>
          </cell>
          <cell r="E65">
            <v>0.844772929806204</v>
          </cell>
          <cell r="F65">
            <v>0.90917626549696595</v>
          </cell>
          <cell r="G65">
            <v>0.99845284124631595</v>
          </cell>
          <cell r="H65">
            <v>0.69358261736334403</v>
          </cell>
          <cell r="I65">
            <v>1</v>
          </cell>
          <cell r="J65">
            <v>0.99170633831294697</v>
          </cell>
          <cell r="K65">
            <v>1.0832202836739699</v>
          </cell>
          <cell r="L65">
            <v>0.97571808504634105</v>
          </cell>
          <cell r="M65">
            <v>0.91938024815726405</v>
          </cell>
          <cell r="N65">
            <v>0.95871389029109999</v>
          </cell>
          <cell r="O65">
            <v>0</v>
          </cell>
          <cell r="P65">
            <v>0.87755167441905702</v>
          </cell>
          <cell r="Q65">
            <v>0.99301066508536895</v>
          </cell>
          <cell r="R65">
            <v>0.97923478897553595</v>
          </cell>
          <cell r="S65">
            <v>0.999215065487289</v>
          </cell>
        </row>
        <row r="66">
          <cell r="A66">
            <v>20142</v>
          </cell>
          <cell r="B66">
            <v>0.98363408526228402</v>
          </cell>
          <cell r="C66">
            <v>1.03352735548696</v>
          </cell>
          <cell r="D66">
            <v>1.0374729269015901</v>
          </cell>
          <cell r="E66">
            <v>1.11128020825438</v>
          </cell>
          <cell r="F66">
            <v>1.03642335982123</v>
          </cell>
          <cell r="G66">
            <v>0.98819811740471397</v>
          </cell>
          <cell r="H66">
            <v>1.2080271595668699</v>
          </cell>
          <cell r="I66">
            <v>1</v>
          </cell>
          <cell r="J66">
            <v>1.0123534811739601</v>
          </cell>
          <cell r="K66">
            <v>0.97161890146708796</v>
          </cell>
          <cell r="L66">
            <v>1.0041989274686001</v>
          </cell>
          <cell r="M66">
            <v>1.04532174915216</v>
          </cell>
          <cell r="N66">
            <v>1.0223053474739601</v>
          </cell>
          <cell r="O66">
            <v>0</v>
          </cell>
          <cell r="P66">
            <v>1.0715725452743201</v>
          </cell>
          <cell r="Q66">
            <v>1.00260348036623</v>
          </cell>
          <cell r="R66">
            <v>1.0158038597201999</v>
          </cell>
          <cell r="S66">
            <v>1.0066263410596501</v>
          </cell>
        </row>
        <row r="67">
          <cell r="A67">
            <v>20143</v>
          </cell>
          <cell r="B67">
            <v>1.0033426102188301</v>
          </cell>
          <cell r="C67">
            <v>1.1476947320863</v>
          </cell>
          <cell r="D67">
            <v>1.0355352638334001</v>
          </cell>
          <cell r="E67">
            <v>1.10517202157339</v>
          </cell>
          <cell r="F67">
            <v>1.0608500901056901</v>
          </cell>
          <cell r="G67">
            <v>0.99458508569162996</v>
          </cell>
          <cell r="H67">
            <v>1.2692631968589401</v>
          </cell>
          <cell r="I67">
            <v>1</v>
          </cell>
          <cell r="J67">
            <v>1.0156304813158401</v>
          </cell>
          <cell r="K67">
            <v>0.93646000561225795</v>
          </cell>
          <cell r="L67">
            <v>0.98067508273485904</v>
          </cell>
          <cell r="M67">
            <v>1.0517994354968601</v>
          </cell>
          <cell r="N67">
            <v>1.0280178976969401</v>
          </cell>
          <cell r="O67">
            <v>0</v>
          </cell>
          <cell r="P67">
            <v>1.0821409862373601</v>
          </cell>
          <cell r="Q67">
            <v>0.99522386648560301</v>
          </cell>
          <cell r="R67">
            <v>1.00969009639606</v>
          </cell>
          <cell r="S67">
            <v>0.99648034112315598</v>
          </cell>
        </row>
        <row r="68">
          <cell r="A68">
            <v>20144</v>
          </cell>
          <cell r="B68">
            <v>1.02855623859134</v>
          </cell>
          <cell r="C68">
            <v>0.94503746651447795</v>
          </cell>
          <cell r="D68">
            <v>1.0132367965384601</v>
          </cell>
          <cell r="E68">
            <v>0.93581245500701704</v>
          </cell>
          <cell r="F68">
            <v>0.99277314185087295</v>
          </cell>
          <cell r="G68">
            <v>1.0170742260490699</v>
          </cell>
          <cell r="H68">
            <v>0.82930757417076395</v>
          </cell>
          <cell r="I68">
            <v>1</v>
          </cell>
          <cell r="J68">
            <v>0.97922812745863097</v>
          </cell>
          <cell r="K68">
            <v>1.0084117984610801</v>
          </cell>
          <cell r="L68">
            <v>1.03880144031295</v>
          </cell>
          <cell r="M68">
            <v>0.98343125818020705</v>
          </cell>
          <cell r="N68">
            <v>0.99073891010843196</v>
          </cell>
          <cell r="O68">
            <v>0</v>
          </cell>
          <cell r="P68">
            <v>0.96837648504242502</v>
          </cell>
          <cell r="Q68">
            <v>1.0072438344519501</v>
          </cell>
          <cell r="R68">
            <v>0.99606070429900595</v>
          </cell>
          <cell r="S68">
            <v>0.99748847186443901</v>
          </cell>
        </row>
        <row r="69">
          <cell r="A69">
            <v>20151</v>
          </cell>
          <cell r="B69">
            <v>0.98609622900390803</v>
          </cell>
          <cell r="C69">
            <v>0.87409816778263505</v>
          </cell>
          <cell r="D69">
            <v>0.92504741636008203</v>
          </cell>
          <cell r="E69">
            <v>0.84437240122139201</v>
          </cell>
          <cell r="F69">
            <v>0.91023454306941798</v>
          </cell>
          <cell r="G69">
            <v>0.99987973313169998</v>
          </cell>
          <cell r="H69">
            <v>0.69349944307330302</v>
          </cell>
          <cell r="I69">
            <v>1</v>
          </cell>
          <cell r="J69">
            <v>0.99395087119910497</v>
          </cell>
          <cell r="K69">
            <v>1.0841664034287699</v>
          </cell>
          <cell r="L69">
            <v>0.97671199037550904</v>
          </cell>
          <cell r="M69">
            <v>0.91984501019265796</v>
          </cell>
          <cell r="N69">
            <v>0.95876045065658</v>
          </cell>
          <cell r="O69">
            <v>0</v>
          </cell>
          <cell r="P69">
            <v>0.87793395310392996</v>
          </cell>
          <cell r="Q69">
            <v>0.99579607239020496</v>
          </cell>
          <cell r="R69">
            <v>0.99863843137322605</v>
          </cell>
          <cell r="S69">
            <v>0.99977961956136296</v>
          </cell>
        </row>
        <row r="70">
          <cell r="A70">
            <v>20152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A71">
            <v>20153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A72">
            <v>20154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32"/>
      <sheetData sheetId="33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</row>
        <row r="6">
          <cell r="A6">
            <v>19992</v>
          </cell>
        </row>
        <row r="7">
          <cell r="A7">
            <v>19993</v>
          </cell>
        </row>
        <row r="8">
          <cell r="A8">
            <v>19994</v>
          </cell>
        </row>
        <row r="9">
          <cell r="A9">
            <v>20001</v>
          </cell>
        </row>
        <row r="10">
          <cell r="A10">
            <v>20002</v>
          </cell>
        </row>
        <row r="11">
          <cell r="A11">
            <v>20003</v>
          </cell>
        </row>
        <row r="12">
          <cell r="A12">
            <v>20004</v>
          </cell>
        </row>
        <row r="13">
          <cell r="A13">
            <v>20011</v>
          </cell>
        </row>
        <row r="14">
          <cell r="A14">
            <v>20012</v>
          </cell>
        </row>
        <row r="15">
          <cell r="A15">
            <v>20013</v>
          </cell>
        </row>
        <row r="16">
          <cell r="A16">
            <v>20014</v>
          </cell>
        </row>
        <row r="17">
          <cell r="A17">
            <v>20021</v>
          </cell>
        </row>
        <row r="18">
          <cell r="A18">
            <v>20022</v>
          </cell>
        </row>
        <row r="19">
          <cell r="A19">
            <v>20023</v>
          </cell>
        </row>
        <row r="20">
          <cell r="A20">
            <v>20024</v>
          </cell>
        </row>
        <row r="21">
          <cell r="A21">
            <v>20031</v>
          </cell>
        </row>
        <row r="22">
          <cell r="A22">
            <v>20032</v>
          </cell>
        </row>
        <row r="23">
          <cell r="A23">
            <v>20033</v>
          </cell>
        </row>
        <row r="24">
          <cell r="A24">
            <v>20034</v>
          </cell>
        </row>
        <row r="25">
          <cell r="A25">
            <v>20041</v>
          </cell>
        </row>
        <row r="26">
          <cell r="A26">
            <v>20042</v>
          </cell>
        </row>
        <row r="27">
          <cell r="A27">
            <v>20043</v>
          </cell>
        </row>
        <row r="28">
          <cell r="A28">
            <v>20044</v>
          </cell>
        </row>
        <row r="29">
          <cell r="A29">
            <v>20051</v>
          </cell>
        </row>
        <row r="30">
          <cell r="A30">
            <v>20052</v>
          </cell>
        </row>
        <row r="31">
          <cell r="A31">
            <v>20053</v>
          </cell>
        </row>
        <row r="32">
          <cell r="A32">
            <v>20054</v>
          </cell>
        </row>
        <row r="33">
          <cell r="A33">
            <v>20061</v>
          </cell>
        </row>
        <row r="34">
          <cell r="A34">
            <v>20062</v>
          </cell>
        </row>
        <row r="35">
          <cell r="A35">
            <v>20063</v>
          </cell>
        </row>
        <row r="36">
          <cell r="A36">
            <v>20064</v>
          </cell>
        </row>
        <row r="37">
          <cell r="A37">
            <v>20071</v>
          </cell>
        </row>
        <row r="38">
          <cell r="A38">
            <v>20072</v>
          </cell>
        </row>
        <row r="39">
          <cell r="A39">
            <v>20073</v>
          </cell>
        </row>
        <row r="40">
          <cell r="A40">
            <v>20074</v>
          </cell>
        </row>
        <row r="41">
          <cell r="A41">
            <v>20081</v>
          </cell>
        </row>
        <row r="42">
          <cell r="A42">
            <v>20082</v>
          </cell>
        </row>
        <row r="43">
          <cell r="A43">
            <v>20083</v>
          </cell>
        </row>
        <row r="44">
          <cell r="A44">
            <v>20084</v>
          </cell>
        </row>
        <row r="45">
          <cell r="A45">
            <v>20091</v>
          </cell>
        </row>
        <row r="46">
          <cell r="A46">
            <v>20092</v>
          </cell>
        </row>
        <row r="47">
          <cell r="A47">
            <v>20093</v>
          </cell>
        </row>
        <row r="48">
          <cell r="A48">
            <v>20094</v>
          </cell>
        </row>
        <row r="49">
          <cell r="A49">
            <v>20101</v>
          </cell>
        </row>
        <row r="50">
          <cell r="A50">
            <v>20102</v>
          </cell>
        </row>
        <row r="51">
          <cell r="A51">
            <v>20103</v>
          </cell>
        </row>
        <row r="52">
          <cell r="A52">
            <v>20104</v>
          </cell>
        </row>
        <row r="53">
          <cell r="A53">
            <v>20111</v>
          </cell>
        </row>
        <row r="54">
          <cell r="A54">
            <v>20112</v>
          </cell>
        </row>
        <row r="55">
          <cell r="A55">
            <v>20113</v>
          </cell>
        </row>
        <row r="56">
          <cell r="A56">
            <v>20114</v>
          </cell>
        </row>
        <row r="57">
          <cell r="A57">
            <v>20121</v>
          </cell>
        </row>
        <row r="58">
          <cell r="A58">
            <v>20122</v>
          </cell>
        </row>
        <row r="59">
          <cell r="A59">
            <v>20123</v>
          </cell>
        </row>
        <row r="60">
          <cell r="A60">
            <v>20124</v>
          </cell>
        </row>
        <row r="61">
          <cell r="A61">
            <v>20131</v>
          </cell>
        </row>
        <row r="62">
          <cell r="A62">
            <v>20132</v>
          </cell>
        </row>
        <row r="63">
          <cell r="A63">
            <v>20133</v>
          </cell>
        </row>
        <row r="64">
          <cell r="A64">
            <v>20134</v>
          </cell>
        </row>
        <row r="65">
          <cell r="A65">
            <v>20141</v>
          </cell>
        </row>
        <row r="66">
          <cell r="A66">
            <v>20142</v>
          </cell>
        </row>
        <row r="67">
          <cell r="A67">
            <v>20143</v>
          </cell>
        </row>
        <row r="68">
          <cell r="A68">
            <v>20144</v>
          </cell>
        </row>
        <row r="69">
          <cell r="A69">
            <v>20151</v>
          </cell>
        </row>
        <row r="70">
          <cell r="A70">
            <v>20152</v>
          </cell>
        </row>
        <row r="71">
          <cell r="A71">
            <v>20153</v>
          </cell>
        </row>
        <row r="72">
          <cell r="A72">
            <v>20154</v>
          </cell>
        </row>
        <row r="76">
          <cell r="A76" t="str">
            <v>20133 YTD</v>
          </cell>
        </row>
        <row r="77">
          <cell r="A77" t="str">
            <v>20143 YTD</v>
          </cell>
        </row>
        <row r="78">
          <cell r="A78" t="str">
            <v>$ Chg</v>
          </cell>
        </row>
        <row r="79">
          <cell r="A79" t="str">
            <v>% Chg</v>
          </cell>
        </row>
        <row r="500">
          <cell r="A500" t="str">
            <v>x</v>
          </cell>
        </row>
      </sheetData>
      <sheetData sheetId="34"/>
      <sheetData sheetId="35"/>
      <sheetData sheetId="36">
        <row r="22">
          <cell r="A22" t="str">
            <v>Fir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_services"/>
      <sheetName val="CA"/>
      <sheetName val="Goods_net"/>
      <sheetName val="Serv_net"/>
      <sheetName val="Trans_cr"/>
      <sheetName val="Trans_deb"/>
      <sheetName val="Trav_cr"/>
      <sheetName val="Trav_deb"/>
      <sheetName val="Prim_inc_net"/>
      <sheetName val="Sec_inc_net"/>
      <sheetName val="Oil_net"/>
      <sheetName val="Table"/>
      <sheetName val="CA-GDP"/>
      <sheetName val="GoodsGDP"/>
      <sheetName val="Serv_GDP"/>
      <sheetName val="Pr_inc_GDP"/>
      <sheetName val="Sec_inc_GDP"/>
      <sheetName val="OIl_GDP"/>
      <sheetName val="Travel balance"/>
      <sheetName val="Trans_balance"/>
      <sheetName val="TT balance"/>
      <sheetName val="GDP"/>
      <sheetName val="Serv_cr"/>
      <sheetName val="Serv_deb"/>
      <sheetName val="Goods_cr"/>
      <sheetName val="Goods_deb"/>
      <sheetName val="Tourism_share"/>
      <sheetName val="Travel_net_USD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6">
          <cell r="A6" t="str">
            <v>Afghanistan, Islamic Rep. of</v>
          </cell>
        </row>
        <row r="7">
          <cell r="A7" t="str">
            <v>Albania</v>
          </cell>
        </row>
        <row r="8">
          <cell r="A8" t="str">
            <v>Algeria</v>
          </cell>
        </row>
        <row r="9">
          <cell r="A9" t="str">
            <v>Andorra, Principality of</v>
          </cell>
        </row>
        <row r="10">
          <cell r="A10" t="str">
            <v>Angola</v>
          </cell>
        </row>
        <row r="11">
          <cell r="A11" t="str">
            <v>Anguilla</v>
          </cell>
        </row>
        <row r="12">
          <cell r="A12" t="str">
            <v>Antigua and Barbuda</v>
          </cell>
        </row>
        <row r="13">
          <cell r="A13" t="str">
            <v>Argentina</v>
          </cell>
        </row>
        <row r="14">
          <cell r="A14" t="str">
            <v>Armenia, Rep. of</v>
          </cell>
        </row>
        <row r="15">
          <cell r="A15" t="str">
            <v>Aruba, Kingdom of the Netherlands</v>
          </cell>
        </row>
        <row r="16">
          <cell r="A16" t="str">
            <v>Australia</v>
          </cell>
        </row>
        <row r="17">
          <cell r="A17" t="str">
            <v>Austria</v>
          </cell>
        </row>
        <row r="18">
          <cell r="A18" t="str">
            <v>Azerbaijan, Rep. of</v>
          </cell>
        </row>
        <row r="19">
          <cell r="A19" t="str">
            <v>Bahamas, The</v>
          </cell>
        </row>
        <row r="20">
          <cell r="A20" t="str">
            <v>Bahrain, Kingdom of</v>
          </cell>
        </row>
        <row r="21">
          <cell r="A21" t="str">
            <v>Bangladesh</v>
          </cell>
        </row>
        <row r="22">
          <cell r="A22" t="str">
            <v>Barbados</v>
          </cell>
        </row>
        <row r="23">
          <cell r="A23" t="str">
            <v>Belarus, Rep. of</v>
          </cell>
        </row>
        <row r="24">
          <cell r="A24" t="str">
            <v>Belgium</v>
          </cell>
        </row>
        <row r="25">
          <cell r="A25" t="str">
            <v>Belize</v>
          </cell>
        </row>
        <row r="26">
          <cell r="A26" t="str">
            <v>Benin</v>
          </cell>
        </row>
        <row r="27">
          <cell r="A27" t="str">
            <v>Bermuda</v>
          </cell>
        </row>
        <row r="28">
          <cell r="A28" t="str">
            <v>Bhutan</v>
          </cell>
        </row>
        <row r="29">
          <cell r="A29" t="str">
            <v>Bolivia</v>
          </cell>
        </row>
        <row r="30">
          <cell r="A30" t="str">
            <v>Bosnia and Herzegovina</v>
          </cell>
        </row>
        <row r="31">
          <cell r="A31" t="str">
            <v>Botswana</v>
          </cell>
        </row>
        <row r="32">
          <cell r="A32" t="str">
            <v>Brazil</v>
          </cell>
        </row>
        <row r="33">
          <cell r="A33" t="str">
            <v>Brunei Darussalam</v>
          </cell>
        </row>
        <row r="34">
          <cell r="A34" t="str">
            <v>Bulgaria</v>
          </cell>
        </row>
        <row r="35">
          <cell r="A35" t="str">
            <v>Burkina Faso</v>
          </cell>
        </row>
        <row r="36">
          <cell r="A36" t="str">
            <v>Burundi</v>
          </cell>
        </row>
        <row r="37">
          <cell r="A37" t="str">
            <v>Cabo Verde</v>
          </cell>
        </row>
        <row r="38">
          <cell r="A38" t="str">
            <v>Cambodia</v>
          </cell>
        </row>
        <row r="39">
          <cell r="A39" t="str">
            <v>Cameroon</v>
          </cell>
        </row>
        <row r="40">
          <cell r="A40" t="str">
            <v>Canada</v>
          </cell>
        </row>
        <row r="41">
          <cell r="A41" t="str">
            <v>Cayman Islands</v>
          </cell>
        </row>
        <row r="42">
          <cell r="A42" t="str">
            <v>Chile</v>
          </cell>
        </row>
        <row r="43">
          <cell r="A43" t="str">
            <v>China, P.R.: Hong Kong</v>
          </cell>
        </row>
        <row r="44">
          <cell r="A44" t="str">
            <v>China, P.R.: Macao</v>
          </cell>
        </row>
        <row r="45">
          <cell r="A45" t="str">
            <v>China, P.R.: Mainland</v>
          </cell>
        </row>
        <row r="46">
          <cell r="A46" t="str">
            <v>Colombia</v>
          </cell>
        </row>
        <row r="47">
          <cell r="A47" t="str">
            <v>Comoros, Union of the</v>
          </cell>
        </row>
        <row r="48">
          <cell r="A48" t="str">
            <v>Congo, Dem. Rep. of the</v>
          </cell>
        </row>
        <row r="49">
          <cell r="A49" t="str">
            <v>Congo, Rep. of</v>
          </cell>
        </row>
        <row r="50">
          <cell r="A50" t="str">
            <v>Costa Rica</v>
          </cell>
        </row>
        <row r="51">
          <cell r="A51" t="str">
            <v>Côte d'Ivoire</v>
          </cell>
        </row>
        <row r="52">
          <cell r="A52" t="str">
            <v>Croatia, Rep. of</v>
          </cell>
        </row>
        <row r="53">
          <cell r="A53" t="str">
            <v>Curaçao and Sint Maarten</v>
          </cell>
        </row>
        <row r="54">
          <cell r="A54" t="str">
            <v>Curaçao, Kingdom of the Netherlands</v>
          </cell>
        </row>
        <row r="55">
          <cell r="A55" t="str">
            <v>Cyprus</v>
          </cell>
        </row>
        <row r="56">
          <cell r="A56" t="str">
            <v>Czech Rep.</v>
          </cell>
        </row>
        <row r="57">
          <cell r="A57" t="str">
            <v>Denmark</v>
          </cell>
        </row>
        <row r="58">
          <cell r="A58" t="str">
            <v>Djibouti</v>
          </cell>
        </row>
        <row r="59">
          <cell r="A59" t="str">
            <v>Dominica</v>
          </cell>
        </row>
        <row r="60">
          <cell r="A60" t="str">
            <v>Dominican Rep.</v>
          </cell>
        </row>
        <row r="61">
          <cell r="A61" t="str">
            <v>Eastern Caribbean Currency Union</v>
          </cell>
        </row>
        <row r="62">
          <cell r="A62" t="str">
            <v>Ecuador</v>
          </cell>
        </row>
        <row r="63">
          <cell r="A63" t="str">
            <v>Egypt, Arab Rep. of</v>
          </cell>
        </row>
        <row r="64">
          <cell r="A64" t="str">
            <v>El Salvador</v>
          </cell>
        </row>
        <row r="65">
          <cell r="A65" t="str">
            <v>Estonia, Rep. of</v>
          </cell>
        </row>
        <row r="66">
          <cell r="A66" t="str">
            <v>Eswatini, Kingdom of</v>
          </cell>
        </row>
        <row r="67">
          <cell r="A67" t="str">
            <v>Ethiopia, The Federal Dem. Rep. of</v>
          </cell>
        </row>
        <row r="68">
          <cell r="A68" t="str">
            <v>Euro Area</v>
          </cell>
        </row>
        <row r="69">
          <cell r="A69" t="str">
            <v>Faroe Islands</v>
          </cell>
        </row>
        <row r="70">
          <cell r="A70" t="str">
            <v>Fiji, Rep. of</v>
          </cell>
        </row>
        <row r="71">
          <cell r="A71" t="str">
            <v>Finland</v>
          </cell>
        </row>
        <row r="72">
          <cell r="A72" t="str">
            <v>France</v>
          </cell>
        </row>
        <row r="73">
          <cell r="A73" t="str">
            <v>French Polynesia</v>
          </cell>
        </row>
        <row r="74">
          <cell r="A74" t="str">
            <v>Gabon</v>
          </cell>
        </row>
        <row r="75">
          <cell r="A75" t="str">
            <v>Gambia, The</v>
          </cell>
        </row>
        <row r="76">
          <cell r="A76" t="str">
            <v>Georgia</v>
          </cell>
        </row>
        <row r="77">
          <cell r="A77" t="str">
            <v>Germany</v>
          </cell>
        </row>
        <row r="78">
          <cell r="A78" t="str">
            <v>Ghana</v>
          </cell>
        </row>
        <row r="79">
          <cell r="A79" t="str">
            <v>Greece</v>
          </cell>
        </row>
        <row r="80">
          <cell r="A80" t="str">
            <v>Grenada</v>
          </cell>
        </row>
        <row r="81">
          <cell r="A81" t="str">
            <v>Guatemala</v>
          </cell>
        </row>
        <row r="82">
          <cell r="A82" t="str">
            <v>Guinea</v>
          </cell>
        </row>
        <row r="83">
          <cell r="A83" t="str">
            <v>Guinea-Bissau</v>
          </cell>
        </row>
        <row r="84">
          <cell r="A84" t="str">
            <v>Guyana</v>
          </cell>
        </row>
        <row r="85">
          <cell r="A85" t="str">
            <v>Haiti</v>
          </cell>
        </row>
        <row r="86">
          <cell r="A86" t="str">
            <v>Honduras</v>
          </cell>
        </row>
        <row r="87">
          <cell r="A87" t="str">
            <v>Hungary</v>
          </cell>
        </row>
        <row r="88">
          <cell r="A88" t="str">
            <v>Iceland</v>
          </cell>
        </row>
        <row r="89">
          <cell r="A89" t="str">
            <v>India</v>
          </cell>
        </row>
        <row r="90">
          <cell r="A90" t="str">
            <v>Indonesia</v>
          </cell>
        </row>
        <row r="91">
          <cell r="A91" t="str">
            <v>Iraq</v>
          </cell>
        </row>
        <row r="92">
          <cell r="A92" t="str">
            <v>Ireland</v>
          </cell>
        </row>
        <row r="93">
          <cell r="A93" t="str">
            <v>Israel</v>
          </cell>
        </row>
        <row r="94">
          <cell r="A94" t="str">
            <v>Italy</v>
          </cell>
        </row>
        <row r="95">
          <cell r="A95" t="str">
            <v>Jamaica</v>
          </cell>
        </row>
        <row r="96">
          <cell r="A96" t="str">
            <v>Japan</v>
          </cell>
        </row>
        <row r="97">
          <cell r="A97" t="str">
            <v>Jordan</v>
          </cell>
        </row>
        <row r="98">
          <cell r="A98" t="str">
            <v>Kazakhstan, Rep. of</v>
          </cell>
        </row>
        <row r="99">
          <cell r="A99" t="str">
            <v>Kenya</v>
          </cell>
        </row>
        <row r="100">
          <cell r="A100" t="str">
            <v>Kiribati</v>
          </cell>
        </row>
        <row r="101">
          <cell r="A101" t="str">
            <v>Korea, Rep. of</v>
          </cell>
        </row>
        <row r="102">
          <cell r="A102" t="str">
            <v>Kosovo, Rep. of</v>
          </cell>
        </row>
        <row r="103">
          <cell r="A103" t="str">
            <v>Kuwait</v>
          </cell>
        </row>
        <row r="104">
          <cell r="A104" t="str">
            <v>Kyrgyz Rep.</v>
          </cell>
        </row>
        <row r="105">
          <cell r="A105" t="str">
            <v>Lao People's Dem. Rep.</v>
          </cell>
        </row>
        <row r="106">
          <cell r="A106" t="str">
            <v>Latvia</v>
          </cell>
        </row>
        <row r="107">
          <cell r="A107" t="str">
            <v>Lebanon</v>
          </cell>
        </row>
        <row r="108">
          <cell r="A108" t="str">
            <v>Lesotho, Kingdom of</v>
          </cell>
        </row>
        <row r="109">
          <cell r="A109" t="str">
            <v>Liberia</v>
          </cell>
        </row>
        <row r="110">
          <cell r="A110" t="str">
            <v>Libya</v>
          </cell>
        </row>
        <row r="111">
          <cell r="A111" t="str">
            <v>Lithuania</v>
          </cell>
        </row>
        <row r="112">
          <cell r="A112" t="str">
            <v>Luxembourg</v>
          </cell>
        </row>
        <row r="113">
          <cell r="A113" t="str">
            <v>Madagascar, Rep. of</v>
          </cell>
        </row>
        <row r="114">
          <cell r="A114" t="str">
            <v>Malawi</v>
          </cell>
        </row>
        <row r="115">
          <cell r="A115" t="str">
            <v>Malaysia</v>
          </cell>
        </row>
        <row r="116">
          <cell r="A116" t="str">
            <v>Maldives</v>
          </cell>
        </row>
        <row r="117">
          <cell r="A117" t="str">
            <v>Mali</v>
          </cell>
        </row>
        <row r="118">
          <cell r="A118" t="str">
            <v>Malta</v>
          </cell>
        </row>
        <row r="119">
          <cell r="A119" t="str">
            <v>Marshall Islands, Rep. of the</v>
          </cell>
        </row>
        <row r="120">
          <cell r="A120" t="str">
            <v>Mauritania, Islamic Rep. of</v>
          </cell>
        </row>
        <row r="121">
          <cell r="A121" t="str">
            <v>Mauritius</v>
          </cell>
        </row>
        <row r="122">
          <cell r="A122" t="str">
            <v>Mexico</v>
          </cell>
        </row>
        <row r="123">
          <cell r="A123" t="str">
            <v>Micronesia, Federated States of</v>
          </cell>
        </row>
        <row r="124">
          <cell r="A124" t="str">
            <v>Moldova, Rep. of</v>
          </cell>
        </row>
        <row r="125">
          <cell r="A125" t="str">
            <v>Mongolia</v>
          </cell>
        </row>
        <row r="126">
          <cell r="A126" t="str">
            <v>Montenegro</v>
          </cell>
        </row>
        <row r="127">
          <cell r="A127" t="str">
            <v>Montserrat</v>
          </cell>
        </row>
        <row r="128">
          <cell r="A128" t="str">
            <v>Morocco</v>
          </cell>
        </row>
        <row r="129">
          <cell r="A129" t="str">
            <v>Mozambique, Rep. of</v>
          </cell>
        </row>
        <row r="130">
          <cell r="A130" t="str">
            <v>Myanmar</v>
          </cell>
        </row>
        <row r="131">
          <cell r="A131" t="str">
            <v>Namibia</v>
          </cell>
        </row>
        <row r="132">
          <cell r="A132" t="str">
            <v>Nauru, Rep. of</v>
          </cell>
        </row>
        <row r="133">
          <cell r="A133" t="str">
            <v>Nepal</v>
          </cell>
        </row>
        <row r="134">
          <cell r="A134" t="str">
            <v>Netherlands Antilles</v>
          </cell>
        </row>
        <row r="135">
          <cell r="A135" t="str">
            <v>Netherlands, The</v>
          </cell>
        </row>
        <row r="136">
          <cell r="A136" t="str">
            <v>New Caledonia</v>
          </cell>
        </row>
        <row r="137">
          <cell r="A137" t="str">
            <v>New Zealand</v>
          </cell>
        </row>
        <row r="138">
          <cell r="A138" t="str">
            <v>Nicaragua</v>
          </cell>
        </row>
        <row r="139">
          <cell r="A139" t="str">
            <v>Niger</v>
          </cell>
        </row>
        <row r="140">
          <cell r="A140" t="str">
            <v>Nigeria</v>
          </cell>
        </row>
        <row r="141">
          <cell r="A141" t="str">
            <v>North Macedonia, Republic of</v>
          </cell>
        </row>
        <row r="142">
          <cell r="A142" t="str">
            <v>Norway</v>
          </cell>
        </row>
        <row r="143">
          <cell r="A143" t="str">
            <v>Oman</v>
          </cell>
        </row>
        <row r="144">
          <cell r="A144" t="str">
            <v>Pakistan</v>
          </cell>
        </row>
        <row r="145">
          <cell r="A145" t="str">
            <v>Palau, Rep. of</v>
          </cell>
        </row>
        <row r="146">
          <cell r="A146" t="str">
            <v>Panama</v>
          </cell>
        </row>
        <row r="147">
          <cell r="A147" t="str">
            <v>Papua New Guinea</v>
          </cell>
        </row>
        <row r="148">
          <cell r="A148" t="str">
            <v>Paraguay</v>
          </cell>
        </row>
        <row r="149">
          <cell r="A149" t="str">
            <v>Peru</v>
          </cell>
        </row>
        <row r="150">
          <cell r="A150" t="str">
            <v>Philippines</v>
          </cell>
        </row>
        <row r="151">
          <cell r="A151" t="str">
            <v>Poland, Rep. of</v>
          </cell>
        </row>
        <row r="152">
          <cell r="A152" t="str">
            <v>Portugal</v>
          </cell>
        </row>
        <row r="153">
          <cell r="A153" t="str">
            <v>Qatar</v>
          </cell>
        </row>
        <row r="154">
          <cell r="A154" t="str">
            <v>Romania</v>
          </cell>
        </row>
        <row r="155">
          <cell r="A155" t="str">
            <v>Russian Federation</v>
          </cell>
        </row>
        <row r="156">
          <cell r="A156" t="str">
            <v>Rwanda</v>
          </cell>
        </row>
        <row r="157">
          <cell r="A157" t="str">
            <v>Samoa</v>
          </cell>
        </row>
        <row r="158">
          <cell r="A158" t="str">
            <v>São Tomé and Príncipe, Dem. Rep. of</v>
          </cell>
        </row>
        <row r="159">
          <cell r="A159" t="str">
            <v>Saudi Arabia</v>
          </cell>
        </row>
        <row r="160">
          <cell r="A160" t="str">
            <v>Senegal</v>
          </cell>
        </row>
        <row r="161">
          <cell r="A161" t="str">
            <v>Serbia, Rep. of</v>
          </cell>
        </row>
        <row r="162">
          <cell r="A162" t="str">
            <v>Seychelles</v>
          </cell>
        </row>
        <row r="163">
          <cell r="A163" t="str">
            <v>Sierra Leone</v>
          </cell>
        </row>
        <row r="164">
          <cell r="A164" t="str">
            <v>Singapore</v>
          </cell>
        </row>
        <row r="165">
          <cell r="A165" t="str">
            <v>Sint Maarten, Kingdom of the Netherlands</v>
          </cell>
        </row>
        <row r="166">
          <cell r="A166" t="str">
            <v>Slovak Rep.</v>
          </cell>
        </row>
        <row r="167">
          <cell r="A167" t="str">
            <v>Slovenia, Rep. of</v>
          </cell>
        </row>
        <row r="168">
          <cell r="A168" t="str">
            <v>Solomon Islands</v>
          </cell>
        </row>
        <row r="169">
          <cell r="A169" t="str">
            <v>Somalia</v>
          </cell>
        </row>
        <row r="170">
          <cell r="A170" t="str">
            <v>South Africa</v>
          </cell>
        </row>
        <row r="171">
          <cell r="A171" t="str">
            <v>South Sudan, Rep. of</v>
          </cell>
        </row>
        <row r="172">
          <cell r="A172" t="str">
            <v>Spain</v>
          </cell>
        </row>
        <row r="173">
          <cell r="A173" t="str">
            <v>Sri Lanka</v>
          </cell>
        </row>
        <row r="174">
          <cell r="A174" t="str">
            <v>St. Kitts and Nevis</v>
          </cell>
        </row>
        <row r="175">
          <cell r="A175" t="str">
            <v>St. Lucia</v>
          </cell>
        </row>
        <row r="176">
          <cell r="A176" t="str">
            <v>St. Vincent and the Grenadines</v>
          </cell>
        </row>
        <row r="177">
          <cell r="A177" t="str">
            <v>Sudan</v>
          </cell>
        </row>
        <row r="178">
          <cell r="A178" t="str">
            <v>Suriname</v>
          </cell>
        </row>
        <row r="179">
          <cell r="A179" t="str">
            <v>Sweden</v>
          </cell>
        </row>
        <row r="180">
          <cell r="A180" t="str">
            <v>Switzerland</v>
          </cell>
        </row>
        <row r="181">
          <cell r="A181" t="str">
            <v>Syrian Arab Rep.</v>
          </cell>
        </row>
        <row r="182">
          <cell r="A182" t="str">
            <v>Taiwan Province of China</v>
          </cell>
        </row>
        <row r="183">
          <cell r="A183" t="str">
            <v>Tajikistan, Rep. of</v>
          </cell>
        </row>
        <row r="184">
          <cell r="A184" t="str">
            <v>Tanzania, United Rep. of</v>
          </cell>
        </row>
        <row r="185">
          <cell r="A185" t="str">
            <v>Thailand</v>
          </cell>
        </row>
        <row r="186">
          <cell r="A186" t="str">
            <v>Timor-Leste, Dem. Rep. of</v>
          </cell>
        </row>
        <row r="187">
          <cell r="A187" t="str">
            <v>Togo</v>
          </cell>
        </row>
        <row r="188">
          <cell r="A188" t="str">
            <v>Tonga</v>
          </cell>
        </row>
        <row r="189">
          <cell r="A189" t="str">
            <v>Trinidad and Tobago</v>
          </cell>
        </row>
        <row r="190">
          <cell r="A190" t="str">
            <v>Tunisia</v>
          </cell>
        </row>
        <row r="191">
          <cell r="A191" t="str">
            <v>Turkey</v>
          </cell>
        </row>
        <row r="192">
          <cell r="A192" t="str">
            <v>Turkmenistan</v>
          </cell>
        </row>
        <row r="193">
          <cell r="A193" t="str">
            <v>Turks and Caicos Islands</v>
          </cell>
        </row>
        <row r="194">
          <cell r="A194" t="str">
            <v>Tuvalu</v>
          </cell>
        </row>
        <row r="195">
          <cell r="A195" t="str">
            <v>Uganda</v>
          </cell>
        </row>
        <row r="196">
          <cell r="A196" t="str">
            <v>Ukraine</v>
          </cell>
        </row>
        <row r="197">
          <cell r="A197" t="str">
            <v>United Arab Emirates</v>
          </cell>
        </row>
        <row r="198">
          <cell r="A198" t="str">
            <v>United Kingdom</v>
          </cell>
        </row>
        <row r="199">
          <cell r="A199" t="str">
            <v>United States</v>
          </cell>
        </row>
        <row r="200">
          <cell r="A200" t="str">
            <v>Uruguay</v>
          </cell>
        </row>
        <row r="201">
          <cell r="A201" t="str">
            <v>Uzbekistan, Rep. of</v>
          </cell>
        </row>
        <row r="202">
          <cell r="A202" t="str">
            <v>Vanuatu</v>
          </cell>
        </row>
        <row r="203">
          <cell r="A203" t="str">
            <v>Venezuela, Rep. Bolivariana de</v>
          </cell>
        </row>
        <row r="204">
          <cell r="A204" t="str">
            <v>Vietnam</v>
          </cell>
        </row>
        <row r="205">
          <cell r="A205" t="str">
            <v>West Bank and Gaza</v>
          </cell>
        </row>
        <row r="206">
          <cell r="A206" t="str">
            <v>Yemen, Rep. of</v>
          </cell>
        </row>
        <row r="207">
          <cell r="A207" t="str">
            <v>Zambia</v>
          </cell>
        </row>
      </sheetData>
      <sheetData sheetId="21"/>
      <sheetData sheetId="22" refreshError="1"/>
      <sheetData sheetId="23" refreshError="1"/>
      <sheetData sheetId="24" refreshError="1"/>
      <sheetData sheetId="25" refreshError="1"/>
      <sheetData sheetId="26">
        <row r="1">
          <cell r="I1" t="str">
            <v>CA_1519</v>
          </cell>
        </row>
      </sheetData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2930-08B6-42F9-BFBE-DCC27EF5E52A}">
  <dimension ref="A1:AH223"/>
  <sheetViews>
    <sheetView showGridLines="0" workbookViewId="0">
      <pane xSplit="1" ySplit="5" topLeftCell="K209" activePane="bottomRight" state="frozen"/>
      <selection pane="topRight"/>
      <selection pane="bottomLeft"/>
      <selection pane="bottomRight" activeCell="K90" sqref="K90"/>
    </sheetView>
  </sheetViews>
  <sheetFormatPr defaultColWidth="10.1796875" defaultRowHeight="14.5" customHeight="1" x14ac:dyDescent="0.25"/>
  <cols>
    <col min="1" max="1" width="34" style="15" customWidth="1"/>
    <col min="2" max="3" width="10.26953125" style="15" customWidth="1"/>
    <col min="4" max="4" width="8.81640625" style="15" customWidth="1"/>
    <col min="5" max="5" width="11.1796875" style="15" customWidth="1"/>
    <col min="6" max="6" width="10.26953125" style="15" customWidth="1"/>
    <col min="7" max="7" width="9.7265625" style="15" customWidth="1"/>
    <col min="8" max="9" width="10.26953125" style="15" customWidth="1"/>
    <col min="10" max="17" width="9.7265625" style="15" customWidth="1"/>
    <col min="18" max="18" width="9.453125" style="15" customWidth="1"/>
    <col min="19" max="21" width="10.26953125" style="15" customWidth="1"/>
    <col min="22" max="22" width="9.453125" style="15" customWidth="1"/>
    <col min="23" max="26" width="10.26953125" style="15" customWidth="1"/>
    <col min="27" max="27" width="11.54296875" style="15" customWidth="1"/>
    <col min="28" max="28" width="10.26953125" customWidth="1"/>
    <col min="29" max="29" width="11.54296875" style="15" customWidth="1"/>
    <col min="30" max="30" width="10.26953125" style="15" customWidth="1"/>
    <col min="31" max="34" width="11.54296875" style="15" customWidth="1"/>
    <col min="35" max="16384" width="10.1796875" style="15"/>
  </cols>
  <sheetData>
    <row r="1" spans="1:34" ht="19.5" customHeight="1" x14ac:dyDescent="0.25">
      <c r="A1" s="47" t="s">
        <v>492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41"/>
      <c r="AA1" s="16"/>
      <c r="AB1" s="14"/>
      <c r="AC1" s="16"/>
      <c r="AD1" s="16"/>
      <c r="AE1" s="16"/>
      <c r="AF1" s="16"/>
      <c r="AG1" s="16"/>
      <c r="AH1" s="16"/>
    </row>
    <row r="2" spans="1:34" ht="16.5" customHeight="1" x14ac:dyDescent="0.25">
      <c r="A2" s="30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41"/>
      <c r="AA2" s="16"/>
      <c r="AB2" s="14"/>
      <c r="AC2" s="16"/>
      <c r="AD2" s="16"/>
      <c r="AE2" s="16"/>
      <c r="AF2" s="16"/>
      <c r="AG2" s="16"/>
      <c r="AH2" s="16"/>
    </row>
    <row r="3" spans="1:34" ht="11.25" customHeight="1" x14ac:dyDescent="0.25">
      <c r="A3" s="30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41"/>
      <c r="AA3" s="16"/>
      <c r="AB3" s="14"/>
      <c r="AC3" s="16"/>
      <c r="AD3" s="16"/>
      <c r="AE3" s="16"/>
      <c r="AF3" s="16"/>
      <c r="AG3" s="16"/>
      <c r="AH3" s="16"/>
    </row>
    <row r="4" spans="1:34" ht="17.25" customHeight="1" x14ac:dyDescent="0.25">
      <c r="A4" s="48" t="s">
        <v>2</v>
      </c>
      <c r="B4" s="48"/>
      <c r="C4" s="29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>
        <v>2019</v>
      </c>
      <c r="T4" s="28">
        <v>2019</v>
      </c>
      <c r="U4" s="28">
        <v>2020</v>
      </c>
      <c r="V4" s="28"/>
      <c r="W4" s="28"/>
      <c r="X4" s="28"/>
      <c r="Y4" s="28"/>
      <c r="Z4" s="28"/>
      <c r="AA4" s="28"/>
      <c r="AB4" s="4">
        <v>2020</v>
      </c>
      <c r="AC4" s="28"/>
      <c r="AD4" s="28"/>
      <c r="AE4" s="28"/>
      <c r="AF4" s="28"/>
      <c r="AG4" s="28"/>
      <c r="AH4" s="28"/>
    </row>
    <row r="5" spans="1:34" ht="14.25" customHeight="1" x14ac:dyDescent="0.25">
      <c r="A5" s="27"/>
      <c r="B5" s="6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7" t="s">
        <v>15</v>
      </c>
      <c r="O5" s="7" t="s">
        <v>16</v>
      </c>
      <c r="P5" s="7" t="s">
        <v>17</v>
      </c>
      <c r="Q5" s="8" t="s">
        <v>18</v>
      </c>
      <c r="R5" s="16"/>
      <c r="S5" s="58" t="s">
        <v>780</v>
      </c>
      <c r="T5" s="16" t="s">
        <v>781</v>
      </c>
      <c r="U5" s="41" t="s">
        <v>781</v>
      </c>
      <c r="V5" s="16"/>
      <c r="W5" s="16"/>
      <c r="X5" s="16"/>
      <c r="Y5" s="16"/>
      <c r="Z5" s="41"/>
      <c r="AA5" s="16"/>
      <c r="AB5" s="14" t="s">
        <v>784</v>
      </c>
      <c r="AC5" s="16"/>
      <c r="AD5" s="16"/>
      <c r="AE5" s="16"/>
      <c r="AF5" s="16"/>
      <c r="AG5" s="16"/>
      <c r="AH5" s="16"/>
    </row>
    <row r="6" spans="1:34" ht="14.25" customHeight="1" x14ac:dyDescent="0.25">
      <c r="A6" s="23" t="s">
        <v>19</v>
      </c>
      <c r="B6" s="67"/>
      <c r="C6" s="67"/>
      <c r="D6" s="67"/>
      <c r="E6" s="67">
        <v>148</v>
      </c>
      <c r="F6" s="67">
        <v>116.13722646333329</v>
      </c>
      <c r="G6" s="67">
        <v>199.32436801845381</v>
      </c>
      <c r="H6" s="67">
        <v>269.31172236000003</v>
      </c>
      <c r="I6" s="67">
        <v>256.77861018779527</v>
      </c>
      <c r="J6" s="67">
        <v>262.64029650604351</v>
      </c>
      <c r="K6" s="67">
        <v>197.82917896434518</v>
      </c>
      <c r="L6" s="67">
        <v>94.543731877552702</v>
      </c>
      <c r="M6" s="67">
        <v>100.18573282853221</v>
      </c>
      <c r="N6" s="67">
        <v>102.9853971144464</v>
      </c>
      <c r="O6" s="67">
        <v>181.14549061450248</v>
      </c>
      <c r="P6" s="67">
        <v>106.5510026502202</v>
      </c>
      <c r="Q6" s="67">
        <v>86.573383282680894</v>
      </c>
      <c r="R6" s="16"/>
      <c r="S6" s="31">
        <f>IF(P6="","",P6-Pass_Cr_A!P6-Freight_Cr_A!P6-Oth_Cr_A!P6)</f>
        <v>2.8421709430404007E-14</v>
      </c>
      <c r="T6" s="40">
        <f>IF(P6="","",(P6-Trans_deb!P6)/GDP!S2/10)</f>
        <v>-4.3189152599424174</v>
      </c>
      <c r="U6" s="40">
        <f>IF(Q6="","",(Q6-Trans_deb!Q6)/GDP!T2/10)</f>
        <v>-4.3876728417457453</v>
      </c>
      <c r="V6" s="16"/>
      <c r="W6" s="16"/>
      <c r="X6" s="16"/>
      <c r="Y6" s="16"/>
      <c r="Z6" s="41"/>
      <c r="AA6" s="16"/>
      <c r="AB6" s="14">
        <f>IF(Q6="",0, 1)</f>
        <v>1</v>
      </c>
      <c r="AC6" s="16">
        <f>AB6-Pass_Cr_A!AB6</f>
        <v>0</v>
      </c>
      <c r="AD6" s="16"/>
      <c r="AE6" s="16"/>
      <c r="AF6" s="16"/>
      <c r="AG6" s="16"/>
      <c r="AH6" s="16"/>
    </row>
    <row r="7" spans="1:34" ht="14.25" customHeight="1" x14ac:dyDescent="0.25">
      <c r="A7" s="22" t="s">
        <v>20</v>
      </c>
      <c r="B7" s="68">
        <v>126.29086627077919</v>
      </c>
      <c r="C7" s="68">
        <v>163.44161126532671</v>
      </c>
      <c r="D7" s="68">
        <v>158.453994980201</v>
      </c>
      <c r="E7" s="68">
        <v>217.2</v>
      </c>
      <c r="F7" s="68">
        <v>262.74443784377377</v>
      </c>
      <c r="G7" s="68">
        <v>249.68098791486273</v>
      </c>
      <c r="H7" s="68">
        <v>320.20636676785682</v>
      </c>
      <c r="I7" s="68">
        <v>275.37714215502541</v>
      </c>
      <c r="J7" s="68">
        <v>253.21907300119804</v>
      </c>
      <c r="K7" s="68">
        <v>192.77028363790345</v>
      </c>
      <c r="L7" s="68">
        <v>174.9536751391708</v>
      </c>
      <c r="M7" s="68">
        <v>202.42698405931321</v>
      </c>
      <c r="N7" s="68">
        <v>268.30696824264396</v>
      </c>
      <c r="O7" s="68">
        <v>305.75469802838882</v>
      </c>
      <c r="P7" s="68">
        <v>272.42260493912386</v>
      </c>
      <c r="Q7" s="68">
        <v>208.76656202696176</v>
      </c>
      <c r="R7" s="16"/>
      <c r="S7" s="31">
        <f>IF(P7="","",P7-Pass_Cr_A!P7-Freight_Cr_A!P7-Oth_Cr_A!P7)</f>
        <v>-2.2190486742459825E-2</v>
      </c>
      <c r="T7" s="40">
        <f>IF(P7="","",(P7-Trans_deb!P7)/GDP!S3/10)</f>
        <v>0.14551458945624188</v>
      </c>
      <c r="U7" s="40">
        <f>IF(Q7="","",(Q7-Trans_deb!Q7)/GDP!T3/10)</f>
        <v>1.9271234388998394E-2</v>
      </c>
      <c r="V7" s="16"/>
      <c r="W7" s="16"/>
      <c r="X7" s="16"/>
      <c r="Y7" s="16"/>
      <c r="Z7" s="41"/>
      <c r="AA7" s="16"/>
      <c r="AB7" s="14">
        <f t="shared" ref="AB7:AB70" si="0">IF(Q7="",0, 1)</f>
        <v>1</v>
      </c>
      <c r="AC7" s="17">
        <f>AB7-Pass_Cr_A!AB7</f>
        <v>0</v>
      </c>
      <c r="AD7" s="16"/>
      <c r="AE7" s="16"/>
      <c r="AF7" s="16"/>
      <c r="AG7" s="16"/>
      <c r="AH7" s="16"/>
    </row>
    <row r="8" spans="1:34" ht="14.25" customHeight="1" x14ac:dyDescent="0.25">
      <c r="A8" s="22" t="s">
        <v>21</v>
      </c>
      <c r="B8" s="67">
        <v>850.99999999995987</v>
      </c>
      <c r="C8" s="67">
        <v>832.00000000003729</v>
      </c>
      <c r="D8" s="67">
        <v>978.41712015485246</v>
      </c>
      <c r="E8" s="67">
        <v>992.59349267864502</v>
      </c>
      <c r="F8" s="67">
        <v>775.61150961580847</v>
      </c>
      <c r="G8" s="67">
        <v>759.1</v>
      </c>
      <c r="H8" s="67">
        <v>701.66341544506054</v>
      </c>
      <c r="I8" s="67">
        <v>737.90546025576839</v>
      </c>
      <c r="J8" s="67">
        <v>786.73293231309947</v>
      </c>
      <c r="K8" s="67">
        <v>839.91567350551338</v>
      </c>
      <c r="L8" s="67">
        <v>680.63405696375946</v>
      </c>
      <c r="M8" s="67">
        <v>672.78288481198149</v>
      </c>
      <c r="N8" s="67">
        <v>708.95461846022215</v>
      </c>
      <c r="O8" s="67">
        <v>715.62345575469953</v>
      </c>
      <c r="P8" s="67">
        <v>646.65416881635963</v>
      </c>
      <c r="Q8" s="67">
        <v>538.14160635479664</v>
      </c>
      <c r="R8" s="16"/>
      <c r="S8" s="31">
        <f>IF(P8="","",P8-Pass_Cr_A!P8-Freight_Cr_A!P8-Oth_Cr_A!P8)</f>
        <v>1.752455002554143E-2</v>
      </c>
      <c r="T8" s="40">
        <f>IF(P8="","",(P8-Trans_deb!P8)/GDP!S4/10)</f>
        <v>-1.6273143082843862</v>
      </c>
      <c r="U8" s="40">
        <f>IF(Q8="","",(Q8-Trans_deb!Q8)/GDP!T4/10)</f>
        <v>-1.4140601524901035</v>
      </c>
      <c r="V8" s="16"/>
      <c r="W8" s="16"/>
      <c r="X8" s="16"/>
      <c r="Y8" s="16"/>
      <c r="Z8" s="41"/>
      <c r="AA8" s="16"/>
      <c r="AB8" s="14">
        <f t="shared" si="0"/>
        <v>1</v>
      </c>
      <c r="AC8" s="17">
        <f>AB8-Pass_Cr_A!AB8</f>
        <v>0</v>
      </c>
      <c r="AD8" s="16"/>
      <c r="AE8" s="16"/>
      <c r="AF8" s="16"/>
      <c r="AG8" s="16"/>
      <c r="AH8" s="16"/>
    </row>
    <row r="9" spans="1:34" ht="14.25" customHeight="1" x14ac:dyDescent="0.25">
      <c r="A9" s="22" t="s">
        <v>22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>
        <v>38.799999999999997</v>
      </c>
      <c r="Q9" s="68"/>
      <c r="R9" s="16"/>
      <c r="S9" s="31">
        <f>IF(P9="","",P9-Pass_Cr_A!P9-Freight_Cr_A!P9-Oth_Cr_A!P9)</f>
        <v>-3.5527136788005009E-15</v>
      </c>
      <c r="T9" s="40">
        <f>IF(P9="","",(P9-Trans_deb!P9)/GDP!S5/10)</f>
        <v>-1.7754457547703659</v>
      </c>
      <c r="U9" s="40" t="str">
        <f>IF(Q9="","",(Q9-Trans_deb!Q9)/GDP!T5/10)</f>
        <v/>
      </c>
      <c r="V9" s="16"/>
      <c r="W9" s="16"/>
      <c r="X9" s="16"/>
      <c r="Y9" s="16"/>
      <c r="Z9" s="41"/>
      <c r="AA9" s="16"/>
      <c r="AB9" s="14">
        <f t="shared" si="0"/>
        <v>0</v>
      </c>
      <c r="AC9" s="17">
        <f>AB9-Pass_Cr_A!AB9</f>
        <v>0</v>
      </c>
      <c r="AD9" s="16"/>
      <c r="AE9" s="16"/>
      <c r="AF9" s="16"/>
      <c r="AG9" s="16"/>
      <c r="AH9" s="16"/>
    </row>
    <row r="10" spans="1:34" ht="14.25" customHeight="1" x14ac:dyDescent="0.25">
      <c r="A10" s="22" t="s">
        <v>23</v>
      </c>
      <c r="B10" s="67">
        <v>18.079239999999999</v>
      </c>
      <c r="C10" s="67">
        <v>20.199560999999999</v>
      </c>
      <c r="D10" s="67">
        <v>16.745604019999998</v>
      </c>
      <c r="E10" s="67">
        <v>14.473072380000001</v>
      </c>
      <c r="F10" s="67">
        <v>32</v>
      </c>
      <c r="G10" s="67">
        <v>42.707718110000002</v>
      </c>
      <c r="H10" s="67">
        <v>26.3682916844772</v>
      </c>
      <c r="I10" s="67">
        <v>21.3669456634968</v>
      </c>
      <c r="J10" s="67">
        <v>24.667494453870159</v>
      </c>
      <c r="K10" s="67">
        <v>25.1875693285014</v>
      </c>
      <c r="L10" s="67">
        <v>25.29755243</v>
      </c>
      <c r="M10" s="67">
        <v>32.634214489999998</v>
      </c>
      <c r="N10" s="67">
        <v>23.111939079999999</v>
      </c>
      <c r="O10" s="67">
        <v>27.902711239999999</v>
      </c>
      <c r="P10" s="67">
        <v>31.837859250000001</v>
      </c>
      <c r="Q10" s="67">
        <v>7.7243038099999994</v>
      </c>
      <c r="R10" s="16"/>
      <c r="S10" s="31">
        <f>IF(P10="","",P10-Pass_Cr_A!P10-Freight_Cr_A!P10-Oth_Cr_A!P10)</f>
        <v>0</v>
      </c>
      <c r="T10" s="40">
        <f>IF(P10="","",(P10-Trans_deb!P10)/GDP!S6/10)</f>
        <v>-3.4521579969962111</v>
      </c>
      <c r="U10" s="40">
        <f>IF(Q10="","",(Q10-Trans_deb!Q10)/GDP!T6/10)</f>
        <v>-3.2611107084822231</v>
      </c>
      <c r="V10" s="16"/>
      <c r="W10" s="16"/>
      <c r="X10" s="16"/>
      <c r="Y10" s="16"/>
      <c r="Z10" s="41"/>
      <c r="AA10" s="16"/>
      <c r="AB10" s="14">
        <f t="shared" si="0"/>
        <v>1</v>
      </c>
      <c r="AC10" s="17">
        <f>AB10-Pass_Cr_A!AB10</f>
        <v>0</v>
      </c>
      <c r="AD10" s="16"/>
      <c r="AE10" s="16"/>
      <c r="AF10" s="16"/>
      <c r="AG10" s="16"/>
      <c r="AH10" s="16"/>
    </row>
    <row r="11" spans="1:34" ht="14.25" customHeight="1" x14ac:dyDescent="0.25">
      <c r="A11" s="22" t="s">
        <v>24</v>
      </c>
      <c r="B11" s="68">
        <v>1.914711111111111</v>
      </c>
      <c r="C11" s="68">
        <v>2.3855666666666666</v>
      </c>
      <c r="D11" s="68">
        <v>3.4107777777777777</v>
      </c>
      <c r="E11" s="68">
        <v>3.2910740740740736</v>
      </c>
      <c r="F11" s="68">
        <v>5.4205888888888891</v>
      </c>
      <c r="G11" s="68">
        <v>5.3647524814814807</v>
      </c>
      <c r="H11" s="68">
        <v>7.9686925925925927</v>
      </c>
      <c r="I11" s="68">
        <v>6.4952267777777779</v>
      </c>
      <c r="J11" s="68">
        <v>6.5796647037037035</v>
      </c>
      <c r="K11" s="68">
        <v>5.0668281431111106</v>
      </c>
      <c r="L11" s="68">
        <v>12.441186115069351</v>
      </c>
      <c r="M11" s="68">
        <v>15.274775538751852</v>
      </c>
      <c r="N11" s="68">
        <v>16.446361418337819</v>
      </c>
      <c r="O11" s="68">
        <v>12.225257594030992</v>
      </c>
      <c r="P11" s="68">
        <v>12.598740578786222</v>
      </c>
      <c r="Q11" s="68">
        <v>3.5455180062461831</v>
      </c>
      <c r="R11" s="16"/>
      <c r="S11" s="31">
        <f>IF(P11="","",P11-Pass_Cr_A!P11-Freight_Cr_A!P11-Oth_Cr_A!P11)</f>
        <v>12.598740578786222</v>
      </c>
      <c r="T11" s="40">
        <f>IF(P11="","",(P11-Trans_deb!P11)/GDP!S7/10)</f>
        <v>-4.6884836979795725</v>
      </c>
      <c r="U11" s="40">
        <f>IF(Q11="","",(Q11-Trans_deb!Q11)/GDP!T7/10)</f>
        <v>-4.4819546540521662</v>
      </c>
      <c r="V11" s="16"/>
      <c r="W11" s="16"/>
      <c r="X11" s="16"/>
      <c r="Y11" s="16"/>
      <c r="Z11" s="41"/>
      <c r="AA11" s="16"/>
      <c r="AB11" s="14">
        <f t="shared" si="0"/>
        <v>1</v>
      </c>
      <c r="AC11" s="17">
        <f>AB11-Pass_Cr_A!AB11</f>
        <v>1</v>
      </c>
      <c r="AD11" s="16"/>
      <c r="AE11" s="16"/>
      <c r="AF11" s="16"/>
      <c r="AG11" s="16"/>
      <c r="AH11" s="16"/>
    </row>
    <row r="12" spans="1:34" ht="14.25" customHeight="1" x14ac:dyDescent="0.25">
      <c r="A12" s="22" t="s">
        <v>25</v>
      </c>
      <c r="B12" s="67">
        <v>84.629914814814811</v>
      </c>
      <c r="C12" s="67">
        <v>80.145321481481474</v>
      </c>
      <c r="D12" s="67">
        <v>96.019325555555554</v>
      </c>
      <c r="E12" s="67">
        <v>135.78083592592591</v>
      </c>
      <c r="F12" s="67">
        <v>140.02195296296296</v>
      </c>
      <c r="G12" s="67">
        <v>119.44734296296295</v>
      </c>
      <c r="H12" s="67">
        <v>108.49364296296295</v>
      </c>
      <c r="I12" s="67">
        <v>106.64302518518518</v>
      </c>
      <c r="J12" s="67">
        <v>108.02938444444443</v>
      </c>
      <c r="K12" s="67">
        <v>131.31171113224164</v>
      </c>
      <c r="L12" s="67">
        <v>132.14336658448246</v>
      </c>
      <c r="M12" s="67">
        <v>135.17854848965882</v>
      </c>
      <c r="N12" s="67">
        <v>125.2885113308499</v>
      </c>
      <c r="O12" s="67">
        <v>119.16233107760242</v>
      </c>
      <c r="P12" s="67">
        <v>125.91057116619342</v>
      </c>
      <c r="Q12" s="67">
        <v>52.092976214602452</v>
      </c>
      <c r="R12" s="16"/>
      <c r="S12" s="31">
        <f>IF(P12="","",P12-Pass_Cr_A!P12-Freight_Cr_A!P12-Oth_Cr_A!P12)</f>
        <v>125.91057116619342</v>
      </c>
      <c r="T12" s="40">
        <f>IF(P12="","",(P12-Trans_deb!P12)/GDP!S8/10)</f>
        <v>0.86021871292651964</v>
      </c>
      <c r="U12" s="40">
        <f>IF(Q12="","",(Q12-Trans_deb!Q12)/GDP!T8/10)</f>
        <v>-0.75703029504762587</v>
      </c>
      <c r="V12" s="16"/>
      <c r="W12" s="16"/>
      <c r="X12" s="16"/>
      <c r="Y12" s="16"/>
      <c r="Z12" s="41"/>
      <c r="AA12" s="16"/>
      <c r="AB12" s="14">
        <f t="shared" si="0"/>
        <v>1</v>
      </c>
      <c r="AC12" s="17">
        <f>AB12-Pass_Cr_A!AB12</f>
        <v>1</v>
      </c>
      <c r="AD12" s="16"/>
      <c r="AE12" s="16"/>
      <c r="AF12" s="16"/>
      <c r="AG12" s="16"/>
      <c r="AH12" s="16"/>
    </row>
    <row r="13" spans="1:34" ht="14.25" customHeight="1" x14ac:dyDescent="0.25">
      <c r="A13" s="22" t="s">
        <v>26</v>
      </c>
      <c r="B13" s="68">
        <v>1304.4100000000001</v>
      </c>
      <c r="C13" s="68">
        <v>1440.2</v>
      </c>
      <c r="D13" s="68">
        <v>1715.2405990034699</v>
      </c>
      <c r="E13" s="68">
        <v>1734.5941592279339</v>
      </c>
      <c r="F13" s="68">
        <v>1526.6243101768912</v>
      </c>
      <c r="G13" s="68">
        <v>1977.0604571041972</v>
      </c>
      <c r="H13" s="68">
        <v>2146.4230202727799</v>
      </c>
      <c r="I13" s="68">
        <v>2304.1064837247727</v>
      </c>
      <c r="J13" s="68">
        <v>2511.3463915995962</v>
      </c>
      <c r="K13" s="68">
        <v>2455.7371513217149</v>
      </c>
      <c r="L13" s="68">
        <v>2329.7777881126599</v>
      </c>
      <c r="M13" s="68">
        <v>2022.379928732337</v>
      </c>
      <c r="N13" s="68">
        <v>1926.8219581325432</v>
      </c>
      <c r="O13" s="68">
        <v>1935.9626140744738</v>
      </c>
      <c r="P13" s="68">
        <v>1908.6178496294899</v>
      </c>
      <c r="Q13" s="68">
        <v>1283.3475071807918</v>
      </c>
      <c r="R13" s="16"/>
      <c r="S13" s="31">
        <f>IF(P13="","",P13-Pass_Cr_A!P13-Freight_Cr_A!P13-Oth_Cr_A!P13)</f>
        <v>2.2737367544323206E-13</v>
      </c>
      <c r="T13" s="40">
        <f>IF(P13="","",(P13-Trans_deb!P13)/GDP!S9/10)</f>
        <v>-0.44588055601556731</v>
      </c>
      <c r="U13" s="40">
        <f>IF(Q13="","",(Q13-Trans_deb!Q13)/GDP!T9/10)</f>
        <v>-0.20872537129065699</v>
      </c>
      <c r="V13" s="16"/>
      <c r="W13" s="16"/>
      <c r="X13" s="16"/>
      <c r="Y13" s="16"/>
      <c r="Z13" s="41"/>
      <c r="AA13" s="16"/>
      <c r="AB13" s="14">
        <f t="shared" si="0"/>
        <v>1</v>
      </c>
      <c r="AC13" s="17">
        <f>AB13-Pass_Cr_A!AB13</f>
        <v>0</v>
      </c>
      <c r="AD13" s="16"/>
      <c r="AE13" s="16"/>
      <c r="AF13" s="16"/>
      <c r="AG13" s="16"/>
      <c r="AH13" s="16"/>
    </row>
    <row r="14" spans="1:34" ht="14.25" customHeight="1" x14ac:dyDescent="0.25">
      <c r="A14" s="22" t="s">
        <v>27</v>
      </c>
      <c r="B14" s="67">
        <v>93.353468813480006</v>
      </c>
      <c r="C14" s="67">
        <v>103.44071685528581</v>
      </c>
      <c r="D14" s="67">
        <v>132.48150000000001</v>
      </c>
      <c r="E14" s="67">
        <v>136.80330815863999</v>
      </c>
      <c r="F14" s="67">
        <v>106.88457903810608</v>
      </c>
      <c r="G14" s="67">
        <v>154.55622</v>
      </c>
      <c r="H14" s="67">
        <v>176.74023031699062</v>
      </c>
      <c r="I14" s="67">
        <v>173.77719137365239</v>
      </c>
      <c r="J14" s="67">
        <v>171.5466810412868</v>
      </c>
      <c r="K14" s="67">
        <v>181.72981520039701</v>
      </c>
      <c r="L14" s="67">
        <v>163.50169894737272</v>
      </c>
      <c r="M14" s="67">
        <v>188.69570012578779</v>
      </c>
      <c r="N14" s="67">
        <v>231.56684512450059</v>
      </c>
      <c r="O14" s="67">
        <v>256.30141609578072</v>
      </c>
      <c r="P14" s="67">
        <v>273.74892266723549</v>
      </c>
      <c r="Q14" s="67">
        <v>232.3918417430715</v>
      </c>
      <c r="R14" s="16"/>
      <c r="S14" s="31">
        <f>IF(P14="","",P14-Pass_Cr_A!P14-Freight_Cr_A!P14-Oth_Cr_A!P14)</f>
        <v>-0.29299999999996729</v>
      </c>
      <c r="T14" s="40">
        <f>IF(P14="","",(P14-Trans_deb!P14)/GDP!S10/10)</f>
        <v>-2.7314716544052771</v>
      </c>
      <c r="U14" s="40">
        <f>IF(Q14="","",(Q14-Trans_deb!Q14)/GDP!T10/10)</f>
        <v>-1.4710664745427224</v>
      </c>
      <c r="V14" s="16"/>
      <c r="W14" s="16"/>
      <c r="X14" s="16"/>
      <c r="Y14" s="16"/>
      <c r="Z14" s="41"/>
      <c r="AA14" s="16"/>
      <c r="AB14" s="14">
        <f t="shared" si="0"/>
        <v>1</v>
      </c>
      <c r="AC14" s="17">
        <f>AB14-Pass_Cr_A!AB14</f>
        <v>0</v>
      </c>
      <c r="AD14" s="16"/>
      <c r="AE14" s="16"/>
      <c r="AF14" s="16"/>
      <c r="AG14" s="16"/>
      <c r="AH14" s="16"/>
    </row>
    <row r="15" spans="1:34" ht="14.25" customHeight="1" x14ac:dyDescent="0.25">
      <c r="A15" s="22" t="s">
        <v>28</v>
      </c>
      <c r="B15" s="68">
        <v>56.620489366789265</v>
      </c>
      <c r="C15" s="68">
        <v>53.528442564997377</v>
      </c>
      <c r="D15" s="68">
        <v>56.871508379888269</v>
      </c>
      <c r="E15" s="68">
        <v>57.541899441340782</v>
      </c>
      <c r="F15" s="68">
        <v>61.620111731843579</v>
      </c>
      <c r="G15" s="68">
        <v>51.899441340782118</v>
      </c>
      <c r="H15" s="68">
        <v>65.195530726256976</v>
      </c>
      <c r="I15" s="68">
        <v>60.11173184357542</v>
      </c>
      <c r="J15" s="68">
        <v>74.014146368715075</v>
      </c>
      <c r="K15" s="68">
        <v>113.10739569832401</v>
      </c>
      <c r="L15" s="68">
        <v>115.15347318435752</v>
      </c>
      <c r="M15" s="68">
        <v>115</v>
      </c>
      <c r="N15" s="68">
        <v>130.49899860179849</v>
      </c>
      <c r="O15" s="68">
        <v>138.83649699761602</v>
      </c>
      <c r="P15" s="68">
        <v>124.08670672442435</v>
      </c>
      <c r="Q15" s="68">
        <v>51.782013519610167</v>
      </c>
      <c r="R15" s="16"/>
      <c r="S15" s="31">
        <f>IF(P15="","",P15-Pass_Cr_A!P15-Freight_Cr_A!P15-Oth_Cr_A!P15)</f>
        <v>4.9787482883260736E-2</v>
      </c>
      <c r="T15" s="40">
        <f>IF(P15="","",(P15-Trans_deb!P15)/GDP!S11/10)</f>
        <v>-0.43281500703792641</v>
      </c>
      <c r="U15" s="40">
        <f>IF(Q15="","",(Q15-Trans_deb!Q15)/GDP!T11/10)</f>
        <v>-1.8358020627152798</v>
      </c>
      <c r="V15" s="16"/>
      <c r="W15" s="16"/>
      <c r="X15" s="16"/>
      <c r="Y15" s="16"/>
      <c r="Z15" s="41"/>
      <c r="AA15" s="16"/>
      <c r="AB15" s="14">
        <f t="shared" si="0"/>
        <v>1</v>
      </c>
      <c r="AC15" s="17">
        <f>AB15-Pass_Cr_A!AB15</f>
        <v>0</v>
      </c>
      <c r="AD15" s="16"/>
      <c r="AE15" s="16"/>
      <c r="AF15" s="16"/>
      <c r="AG15" s="16"/>
      <c r="AH15" s="16"/>
    </row>
    <row r="16" spans="1:34" ht="14.25" customHeight="1" x14ac:dyDescent="0.25">
      <c r="A16" s="22" t="s">
        <v>29</v>
      </c>
      <c r="B16" s="67">
        <v>5630.9418571704582</v>
      </c>
      <c r="C16" s="67">
        <v>5834.7519168472154</v>
      </c>
      <c r="D16" s="67">
        <v>6608.1282532011055</v>
      </c>
      <c r="E16" s="67">
        <v>7349.4989247038993</v>
      </c>
      <c r="F16" s="67">
        <v>5162.294283649202</v>
      </c>
      <c r="G16" s="67">
        <v>5911.1502933057791</v>
      </c>
      <c r="H16" s="67">
        <v>6478.7607454211702</v>
      </c>
      <c r="I16" s="67">
        <v>6391.6649341223665</v>
      </c>
      <c r="J16" s="67">
        <v>6064.7207401209453</v>
      </c>
      <c r="K16" s="67">
        <v>5946.6081636646059</v>
      </c>
      <c r="L16" s="67">
        <v>5078.1800909273852</v>
      </c>
      <c r="M16" s="67">
        <v>5386.1440032711998</v>
      </c>
      <c r="N16" s="67">
        <v>5820.2848471807501</v>
      </c>
      <c r="O16" s="67">
        <v>5643.7540535430107</v>
      </c>
      <c r="P16" s="67">
        <v>5516.8417926310294</v>
      </c>
      <c r="Q16" s="67">
        <v>3203.4567925138608</v>
      </c>
      <c r="R16" s="16"/>
      <c r="S16" s="31">
        <f>IF(P16="","",P16-Pass_Cr_A!P16-Freight_Cr_A!P16-Oth_Cr_A!P16)</f>
        <v>9.0949470177292824E-13</v>
      </c>
      <c r="T16" s="40">
        <f>IF(P16="","",(P16-Trans_deb!P16)/GDP!S12/10)</f>
        <v>-0.54027073938446679</v>
      </c>
      <c r="U16" s="40">
        <f>IF(Q16="","",(Q16-Trans_deb!Q16)/GDP!T12/10)</f>
        <v>-0.44243385044728417</v>
      </c>
      <c r="V16" s="16"/>
      <c r="W16" s="16"/>
      <c r="X16" s="16"/>
      <c r="Y16" s="16"/>
      <c r="Z16" s="41"/>
      <c r="AA16" s="16"/>
      <c r="AB16" s="14">
        <f t="shared" si="0"/>
        <v>1</v>
      </c>
      <c r="AC16" s="17">
        <f>AB16-Pass_Cr_A!AB16</f>
        <v>0</v>
      </c>
      <c r="AD16" s="16"/>
      <c r="AE16" s="16"/>
      <c r="AF16" s="16"/>
      <c r="AG16" s="16"/>
      <c r="AH16" s="16"/>
    </row>
    <row r="17" spans="1:34" ht="14.25" customHeight="1" x14ac:dyDescent="0.25">
      <c r="A17" s="22" t="s">
        <v>30</v>
      </c>
      <c r="B17" s="68">
        <v>8965.4412579130949</v>
      </c>
      <c r="C17" s="68">
        <v>11777.7</v>
      </c>
      <c r="D17" s="68">
        <v>13829.439390787064</v>
      </c>
      <c r="E17" s="68">
        <v>15622.959837302971</v>
      </c>
      <c r="F17" s="68">
        <v>12483.712941363003</v>
      </c>
      <c r="G17" s="68">
        <v>13379.303149494946</v>
      </c>
      <c r="H17" s="68">
        <v>15078.404917539216</v>
      </c>
      <c r="I17" s="68">
        <v>14158.5970220813</v>
      </c>
      <c r="J17" s="68">
        <v>15668.276542727031</v>
      </c>
      <c r="K17" s="68">
        <v>16306.725362291412</v>
      </c>
      <c r="L17" s="68">
        <v>14206.149189422214</v>
      </c>
      <c r="M17" s="68">
        <v>14288.688651953857</v>
      </c>
      <c r="N17" s="68">
        <v>15847.805842686963</v>
      </c>
      <c r="O17" s="68">
        <v>17243.152409359005</v>
      </c>
      <c r="P17" s="68">
        <v>17947.477972159119</v>
      </c>
      <c r="Q17" s="68">
        <v>15859.990418322916</v>
      </c>
      <c r="R17" s="16"/>
      <c r="S17" s="31">
        <f>IF(P17="","",P17-Pass_Cr_A!P17-Freight_Cr_A!P17-Oth_Cr_A!P17)</f>
        <v>961.83438089827041</v>
      </c>
      <c r="T17" s="40">
        <f>IF(P17="","",(P17-Trans_deb!P17)/GDP!S13/10)</f>
        <v>-6.0487137544661597E-2</v>
      </c>
      <c r="U17" s="40">
        <f>IF(Q17="","",(Q17-Trans_deb!Q17)/GDP!T13/10)</f>
        <v>-1.2307735036680761E-2</v>
      </c>
      <c r="V17" s="16"/>
      <c r="W17" s="16"/>
      <c r="X17" s="16"/>
      <c r="Y17" s="16"/>
      <c r="Z17" s="41"/>
      <c r="AA17" s="16"/>
      <c r="AB17" s="14">
        <f t="shared" si="0"/>
        <v>1</v>
      </c>
      <c r="AC17" s="17">
        <f>AB17-Pass_Cr_A!AB17</f>
        <v>0</v>
      </c>
      <c r="AD17" s="16"/>
      <c r="AE17" s="16"/>
      <c r="AF17" s="16"/>
      <c r="AG17" s="16"/>
      <c r="AH17" s="16"/>
    </row>
    <row r="18" spans="1:34" ht="14.25" customHeight="1" x14ac:dyDescent="0.25">
      <c r="A18" s="22" t="s">
        <v>31</v>
      </c>
      <c r="B18" s="67">
        <v>239.197</v>
      </c>
      <c r="C18" s="67">
        <v>437.81400000000002</v>
      </c>
      <c r="D18" s="67">
        <v>638.16300000000001</v>
      </c>
      <c r="E18" s="67">
        <v>793.92899999999997</v>
      </c>
      <c r="F18" s="67">
        <v>662.47400000000005</v>
      </c>
      <c r="G18" s="67">
        <v>644.32600000000002</v>
      </c>
      <c r="H18" s="67">
        <v>768.78599999999994</v>
      </c>
      <c r="I18" s="67">
        <v>741.04700000000003</v>
      </c>
      <c r="J18" s="67">
        <v>815.7</v>
      </c>
      <c r="K18" s="67">
        <v>1113.6199999999999</v>
      </c>
      <c r="L18" s="67">
        <v>1518.2850000000001</v>
      </c>
      <c r="M18" s="67">
        <v>1095.425</v>
      </c>
      <c r="N18" s="67">
        <v>971.39599999999996</v>
      </c>
      <c r="O18" s="67">
        <v>1223.8219999999999</v>
      </c>
      <c r="P18" s="67">
        <v>1107.9702599695202</v>
      </c>
      <c r="Q18" s="67">
        <v>1644.68</v>
      </c>
      <c r="R18" s="16"/>
      <c r="S18" s="31">
        <f>IF(P18="","",P18-Pass_Cr_A!P18-Freight_Cr_A!P18-Oth_Cr_A!P18)</f>
        <v>-6.8212102632969618E-13</v>
      </c>
      <c r="T18" s="40">
        <f>IF(P18="","",(P18-Trans_deb!P18)/GDP!S14/10)</f>
        <v>-0.72942857152064167</v>
      </c>
      <c r="U18" s="40">
        <f>IF(Q18="","",(Q18-Trans_deb!Q18)/GDP!T14/10)</f>
        <v>0.80431149811063896</v>
      </c>
      <c r="V18" s="16"/>
      <c r="W18" s="16"/>
      <c r="X18" s="16"/>
      <c r="Y18" s="16"/>
      <c r="Z18" s="41"/>
      <c r="AA18" s="16"/>
      <c r="AB18" s="14">
        <f t="shared" si="0"/>
        <v>1</v>
      </c>
      <c r="AC18" s="17">
        <f>AB18-Pass_Cr_A!AB18</f>
        <v>0</v>
      </c>
      <c r="AD18" s="16"/>
      <c r="AE18" s="16"/>
      <c r="AF18" s="16"/>
      <c r="AG18" s="16"/>
      <c r="AH18" s="16"/>
    </row>
    <row r="19" spans="1:34" ht="14.25" customHeight="1" x14ac:dyDescent="0.25">
      <c r="A19" s="22" t="s">
        <v>32</v>
      </c>
      <c r="B19" s="68">
        <v>55.637149999999998</v>
      </c>
      <c r="C19" s="68">
        <v>57.41</v>
      </c>
      <c r="D19" s="68">
        <v>57.53</v>
      </c>
      <c r="E19" s="68">
        <v>52.72</v>
      </c>
      <c r="F19" s="68">
        <v>79.233000000000004</v>
      </c>
      <c r="G19" s="68">
        <v>118.233</v>
      </c>
      <c r="H19" s="68">
        <v>131.52600000000001</v>
      </c>
      <c r="I19" s="68">
        <v>123.663</v>
      </c>
      <c r="J19" s="68">
        <v>127.45</v>
      </c>
      <c r="K19" s="68">
        <v>122.31292074</v>
      </c>
      <c r="L19" s="68">
        <v>108.47890725000001</v>
      </c>
      <c r="M19" s="68">
        <v>81.479170699999983</v>
      </c>
      <c r="N19" s="68">
        <v>79.729604990000013</v>
      </c>
      <c r="O19" s="68">
        <v>76.454926740000005</v>
      </c>
      <c r="P19" s="68">
        <v>81.734129190000004</v>
      </c>
      <c r="Q19" s="68">
        <v>40.775199999999998</v>
      </c>
      <c r="R19" s="16"/>
      <c r="S19" s="31">
        <f>IF(P19="","",P19-Pass_Cr_A!P19-Freight_Cr_A!P19-Oth_Cr_A!P19)</f>
        <v>0</v>
      </c>
      <c r="T19" s="40">
        <f>IF(P19="","",(P19-Trans_deb!P19)/GDP!S15/10)</f>
        <v>-2.7376424246273268</v>
      </c>
      <c r="U19" s="40">
        <f>IF(Q19="","",(Q19-Trans_deb!Q19)/GDP!T15/10)</f>
        <v>-1.7772320000000001</v>
      </c>
      <c r="V19" s="16"/>
      <c r="W19" s="16"/>
      <c r="X19" s="16"/>
      <c r="Y19" s="16"/>
      <c r="Z19" s="41"/>
      <c r="AA19" s="16"/>
      <c r="AB19" s="14">
        <f t="shared" si="0"/>
        <v>1</v>
      </c>
      <c r="AC19" s="17">
        <f>AB19-Pass_Cr_A!AB19</f>
        <v>0</v>
      </c>
      <c r="AD19" s="16"/>
      <c r="AE19" s="16"/>
      <c r="AF19" s="16"/>
      <c r="AG19" s="16"/>
      <c r="AH19" s="16"/>
    </row>
    <row r="20" spans="1:34" ht="14.25" customHeight="1" x14ac:dyDescent="0.25">
      <c r="A20" s="22" t="s">
        <v>33</v>
      </c>
      <c r="B20" s="67">
        <v>682.97872340425522</v>
      </c>
      <c r="C20" s="67">
        <v>737.5</v>
      </c>
      <c r="D20" s="67">
        <v>749.20212765957456</v>
      </c>
      <c r="E20" s="67">
        <v>761.17021276595744</v>
      </c>
      <c r="F20" s="67">
        <v>755.31914893617022</v>
      </c>
      <c r="G20" s="67">
        <v>801.06382978723411</v>
      </c>
      <c r="H20" s="67">
        <v>731.38297872340434</v>
      </c>
      <c r="I20" s="67">
        <v>692.81914893617022</v>
      </c>
      <c r="J20" s="67">
        <v>699.73404255319156</v>
      </c>
      <c r="K20" s="67">
        <v>704.78723404255322</v>
      </c>
      <c r="L20" s="67">
        <v>797.9</v>
      </c>
      <c r="M20" s="67">
        <v>175.53191489361703</v>
      </c>
      <c r="N20" s="67">
        <v>193.88297872340425</v>
      </c>
      <c r="O20" s="67">
        <v>0</v>
      </c>
      <c r="P20" s="67"/>
      <c r="Q20" s="67"/>
      <c r="R20" s="16"/>
      <c r="S20" s="31" t="str">
        <f>IF(P20="","",P20-Pass_Cr_A!P20-Freight_Cr_A!P20-Oth_Cr_A!P20)</f>
        <v/>
      </c>
      <c r="T20" s="40" t="str">
        <f>IF(P20="","",(P20-Trans_deb!P20)/GDP!S16/10)</f>
        <v/>
      </c>
      <c r="U20" s="40" t="str">
        <f>IF(Q20="","",(Q20-Trans_deb!Q20)/GDP!T16/10)</f>
        <v/>
      </c>
      <c r="V20" s="16"/>
      <c r="W20" s="16"/>
      <c r="X20" s="16"/>
      <c r="Y20" s="16"/>
      <c r="Z20" s="41"/>
      <c r="AA20" s="16"/>
      <c r="AB20" s="14">
        <f t="shared" si="0"/>
        <v>0</v>
      </c>
      <c r="AC20" s="17">
        <f>AB20-Pass_Cr_A!AB20</f>
        <v>0</v>
      </c>
      <c r="AD20" s="16"/>
      <c r="AE20" s="16"/>
      <c r="AF20" s="16"/>
      <c r="AG20" s="16"/>
      <c r="AH20" s="16"/>
    </row>
    <row r="21" spans="1:34" ht="14.25" customHeight="1" x14ac:dyDescent="0.25">
      <c r="A21" s="22" t="s">
        <v>34</v>
      </c>
      <c r="B21" s="68">
        <v>117.7</v>
      </c>
      <c r="C21" s="68">
        <v>92.097960858722004</v>
      </c>
      <c r="D21" s="68">
        <v>83.420841156875809</v>
      </c>
      <c r="E21" s="68">
        <v>117.51563958812908</v>
      </c>
      <c r="F21" s="68">
        <v>146.82373596948017</v>
      </c>
      <c r="G21" s="68">
        <v>175.77012672245738</v>
      </c>
      <c r="H21" s="68">
        <v>276.02212622302079</v>
      </c>
      <c r="I21" s="68">
        <v>377.38094514173468</v>
      </c>
      <c r="J21" s="68">
        <v>496.50738934519927</v>
      </c>
      <c r="K21" s="68">
        <v>391.91595844953986</v>
      </c>
      <c r="L21" s="68">
        <v>401.36151523905835</v>
      </c>
      <c r="M21" s="68">
        <v>417.98743381403858</v>
      </c>
      <c r="N21" s="68">
        <v>488.60434017991076</v>
      </c>
      <c r="O21" s="68">
        <v>655.62256822578388</v>
      </c>
      <c r="P21" s="68">
        <v>621.6305519365975</v>
      </c>
      <c r="Q21" s="68">
        <v>685.12786117691633</v>
      </c>
      <c r="R21" s="16"/>
      <c r="S21" s="31">
        <f>IF(P21="","",P21-Pass_Cr_A!P21-Freight_Cr_A!P21-Oth_Cr_A!P21)</f>
        <v>-2.0129376032535902</v>
      </c>
      <c r="T21" s="40">
        <f>IF(P21="","",(P21-Trans_deb!P21)/GDP!S17/10)</f>
        <v>-1.674695645414733</v>
      </c>
      <c r="U21" s="40">
        <f>IF(Q21="","",(Q21-Trans_deb!Q21)/GDP!T17/10)</f>
        <v>-1.3451573467470666</v>
      </c>
      <c r="V21" s="16"/>
      <c r="W21" s="16"/>
      <c r="X21" s="16"/>
      <c r="Y21" s="16"/>
      <c r="Z21" s="41"/>
      <c r="AA21" s="16"/>
      <c r="AB21" s="14">
        <f t="shared" si="0"/>
        <v>1</v>
      </c>
      <c r="AC21" s="17">
        <f>AB21-Pass_Cr_A!AB21</f>
        <v>0</v>
      </c>
      <c r="AD21" s="16"/>
      <c r="AE21" s="16"/>
      <c r="AF21" s="16"/>
      <c r="AG21" s="16"/>
      <c r="AH21" s="16"/>
    </row>
    <row r="22" spans="1:34" ht="14.25" customHeight="1" x14ac:dyDescent="0.25">
      <c r="A22" s="22" t="s">
        <v>35</v>
      </c>
      <c r="B22" s="67">
        <v>25.748500745000001</v>
      </c>
      <c r="C22" s="67">
        <v>30.774819989999997</v>
      </c>
      <c r="D22" s="67">
        <v>36.930159854999999</v>
      </c>
      <c r="E22" s="67">
        <v>25.225052363260851</v>
      </c>
      <c r="F22" s="67">
        <v>38.698559075000006</v>
      </c>
      <c r="G22" s="67">
        <v>24.63214923</v>
      </c>
      <c r="H22" s="67">
        <v>47.250738570000003</v>
      </c>
      <c r="I22" s="67">
        <v>48.898332275000001</v>
      </c>
      <c r="J22" s="67">
        <v>57.463212060000004</v>
      </c>
      <c r="K22" s="67">
        <v>55.436307820000003</v>
      </c>
      <c r="L22" s="67">
        <v>59.478631454999999</v>
      </c>
      <c r="M22" s="67">
        <v>66.005264838333503</v>
      </c>
      <c r="N22" s="67"/>
      <c r="O22" s="67"/>
      <c r="P22" s="67"/>
      <c r="Q22" s="67"/>
      <c r="R22" s="16"/>
      <c r="S22" s="31" t="str">
        <f>IF(P22="","",P22-Pass_Cr_A!P22-Freight_Cr_A!P22-Oth_Cr_A!P22)</f>
        <v/>
      </c>
      <c r="T22" s="40" t="str">
        <f>IF(P22="","",(P22-Trans_deb!P22)/GDP!S18/10)</f>
        <v/>
      </c>
      <c r="U22" s="40" t="str">
        <f>IF(Q22="","",(Q22-Trans_deb!Q22)/GDP!T18/10)</f>
        <v/>
      </c>
      <c r="V22" s="16"/>
      <c r="W22" s="16"/>
      <c r="X22" s="16"/>
      <c r="Y22" s="16"/>
      <c r="Z22" s="41"/>
      <c r="AA22" s="16"/>
      <c r="AB22" s="14">
        <f t="shared" si="0"/>
        <v>0</v>
      </c>
      <c r="AC22" s="17">
        <f>AB22-Pass_Cr_A!AB22</f>
        <v>0</v>
      </c>
      <c r="AD22" s="16"/>
      <c r="AE22" s="16"/>
      <c r="AF22" s="16"/>
      <c r="AG22" s="16"/>
      <c r="AH22" s="16"/>
    </row>
    <row r="23" spans="1:34" ht="14.25" customHeight="1" x14ac:dyDescent="0.25">
      <c r="A23" s="22" t="s">
        <v>36</v>
      </c>
      <c r="B23" s="68">
        <v>1341.2</v>
      </c>
      <c r="C23" s="68">
        <v>1714.1</v>
      </c>
      <c r="D23" s="68">
        <v>2351.3000000000002</v>
      </c>
      <c r="E23" s="68">
        <v>2991.4</v>
      </c>
      <c r="F23" s="68">
        <v>2282.3000000000002</v>
      </c>
      <c r="G23" s="68">
        <v>2998.9</v>
      </c>
      <c r="H23" s="68">
        <v>3541.9</v>
      </c>
      <c r="I23" s="68">
        <v>3625.4</v>
      </c>
      <c r="J23" s="68">
        <v>3857.8</v>
      </c>
      <c r="K23" s="68">
        <v>3798.7</v>
      </c>
      <c r="L23" s="68">
        <v>2984.5</v>
      </c>
      <c r="M23" s="68">
        <v>2988.4</v>
      </c>
      <c r="N23" s="68">
        <v>3520.2</v>
      </c>
      <c r="O23" s="68">
        <v>3923.4</v>
      </c>
      <c r="P23" s="68">
        <v>4018.6</v>
      </c>
      <c r="Q23" s="68">
        <v>3682.2</v>
      </c>
      <c r="R23" s="16"/>
      <c r="S23" s="31">
        <f>IF(P23="","",P23-Pass_Cr_A!P23-Freight_Cr_A!P23-Oth_Cr_A!P23)</f>
        <v>1.7053025658242404E-13</v>
      </c>
      <c r="T23" s="40">
        <f>IF(P23="","",(P23-Trans_deb!P23)/GDP!S19/10)</f>
        <v>3.2182444810134441</v>
      </c>
      <c r="U23" s="40">
        <f>IF(Q23="","",(Q23-Trans_deb!Q23)/GDP!T19/10)</f>
        <v>3.0635703725851728</v>
      </c>
      <c r="V23" s="16"/>
      <c r="W23" s="16"/>
      <c r="X23" s="16"/>
      <c r="Y23" s="16"/>
      <c r="Z23" s="41"/>
      <c r="AA23" s="16"/>
      <c r="AB23" s="14">
        <f t="shared" si="0"/>
        <v>1</v>
      </c>
      <c r="AC23" s="17">
        <f>AB23-Pass_Cr_A!AB23</f>
        <v>0</v>
      </c>
      <c r="AD23" s="16"/>
      <c r="AE23" s="16"/>
      <c r="AF23" s="16"/>
      <c r="AG23" s="16"/>
      <c r="AH23" s="16"/>
    </row>
    <row r="24" spans="1:34" ht="14.25" customHeight="1" x14ac:dyDescent="0.25">
      <c r="A24" s="22" t="s">
        <v>37</v>
      </c>
      <c r="B24" s="67">
        <v>14651.99368721974</v>
      </c>
      <c r="C24" s="67">
        <v>16368.80775637363</v>
      </c>
      <c r="D24" s="67">
        <v>24011.960893370033</v>
      </c>
      <c r="E24" s="67">
        <v>29622.6</v>
      </c>
      <c r="F24" s="67">
        <v>22378.345120551294</v>
      </c>
      <c r="G24" s="67">
        <v>26674.57708297257</v>
      </c>
      <c r="H24" s="67">
        <v>27041.14848533547</v>
      </c>
      <c r="I24" s="67">
        <v>26635.574769085044</v>
      </c>
      <c r="J24" s="67">
        <v>24645.223885989879</v>
      </c>
      <c r="K24" s="67">
        <v>25861.334027138557</v>
      </c>
      <c r="L24" s="67">
        <v>22695.90605965619</v>
      </c>
      <c r="M24" s="67">
        <v>22291.016757182562</v>
      </c>
      <c r="N24" s="67">
        <v>24418.217025037175</v>
      </c>
      <c r="O24" s="67">
        <v>26328.429190183197</v>
      </c>
      <c r="P24" s="67">
        <v>24971.784363257615</v>
      </c>
      <c r="Q24" s="67">
        <v>23377.021470739368</v>
      </c>
      <c r="R24" s="16"/>
      <c r="S24" s="31">
        <f>IF(P24="","",P24-Pass_Cr_A!P24-Freight_Cr_A!P24-Oth_Cr_A!P24)</f>
        <v>-746.66958425324265</v>
      </c>
      <c r="T24" s="40">
        <f>IF(P24="","",(P24-Trans_deb!P24)/GDP!S20/10)</f>
        <v>-0.25272695197897727</v>
      </c>
      <c r="U24" s="40">
        <f>IF(Q24="","",(Q24-Trans_deb!Q24)/GDP!T20/10)</f>
        <v>-0.13622453802269674</v>
      </c>
      <c r="V24" s="16"/>
      <c r="W24" s="16"/>
      <c r="X24" s="16"/>
      <c r="Y24" s="16"/>
      <c r="Z24" s="41"/>
      <c r="AA24" s="16"/>
      <c r="AB24" s="14">
        <f t="shared" si="0"/>
        <v>1</v>
      </c>
      <c r="AC24" s="17">
        <f>AB24-Pass_Cr_A!AB24</f>
        <v>0</v>
      </c>
      <c r="AD24" s="16"/>
      <c r="AE24" s="16"/>
      <c r="AF24" s="16"/>
      <c r="AG24" s="16"/>
      <c r="AH24" s="16"/>
    </row>
    <row r="25" spans="1:34" ht="14.25" customHeight="1" x14ac:dyDescent="0.25">
      <c r="A25" s="22" t="s">
        <v>39</v>
      </c>
      <c r="B25" s="67">
        <v>30.183519620000002</v>
      </c>
      <c r="C25" s="67">
        <v>28.668570446249998</v>
      </c>
      <c r="D25" s="67">
        <v>30.262197782902501</v>
      </c>
      <c r="E25" s="67">
        <v>25.13647001</v>
      </c>
      <c r="F25" s="67">
        <v>16.884664167500002</v>
      </c>
      <c r="G25" s="67">
        <v>19.87130506083335</v>
      </c>
      <c r="H25" s="67">
        <v>22.1</v>
      </c>
      <c r="I25" s="67">
        <v>22.36665895834</v>
      </c>
      <c r="J25" s="67">
        <v>23.078375991250002</v>
      </c>
      <c r="K25" s="67">
        <v>24.64037599125</v>
      </c>
      <c r="L25" s="67">
        <v>25.021970605509999</v>
      </c>
      <c r="M25" s="67">
        <v>27.97723739125</v>
      </c>
      <c r="N25" s="67">
        <v>29.366237391249999</v>
      </c>
      <c r="O25" s="67">
        <v>25.181227391250001</v>
      </c>
      <c r="P25" s="67">
        <v>28.679227391249999</v>
      </c>
      <c r="Q25" s="67">
        <v>28.461237391249998</v>
      </c>
      <c r="R25" s="16"/>
      <c r="S25" s="31">
        <f>IF(P25="","",P25-Pass_Cr_A!P25-Freight_Cr_A!P25-Oth_Cr_A!P25)</f>
        <v>0</v>
      </c>
      <c r="T25" s="40">
        <f>IF(P25="","",(P25-Trans_deb!P25)/GDP!S21/10)</f>
        <v>-1.7539198514737369</v>
      </c>
      <c r="U25" s="40">
        <f>IF(Q25="","",(Q25-Trans_deb!Q25)/GDP!T21/10)</f>
        <v>-2.1678605346699431</v>
      </c>
      <c r="V25" s="16"/>
      <c r="W25" s="16"/>
      <c r="X25" s="16"/>
      <c r="Y25" s="16"/>
      <c r="Z25" s="41"/>
      <c r="AA25" s="16"/>
      <c r="AB25" s="14">
        <f t="shared" si="0"/>
        <v>1</v>
      </c>
      <c r="AC25" s="17">
        <f>AB25-Pass_Cr_A!AB25</f>
        <v>0</v>
      </c>
      <c r="AD25" s="16"/>
      <c r="AE25" s="16"/>
      <c r="AF25" s="16"/>
      <c r="AG25" s="16"/>
      <c r="AH25" s="16"/>
    </row>
    <row r="26" spans="1:34" ht="14.25" customHeight="1" x14ac:dyDescent="0.25">
      <c r="A26" s="22" t="s">
        <v>40</v>
      </c>
      <c r="B26" s="68">
        <v>32.790376075056962</v>
      </c>
      <c r="C26" s="68">
        <v>29.252010758596136</v>
      </c>
      <c r="D26" s="68">
        <v>12.629699427033843</v>
      </c>
      <c r="E26" s="68">
        <v>13.051568294253672</v>
      </c>
      <c r="F26" s="68">
        <v>18.007906510425801</v>
      </c>
      <c r="G26" s="68">
        <v>101.29260548582739</v>
      </c>
      <c r="H26" s="68">
        <v>114.1</v>
      </c>
      <c r="I26" s="68">
        <v>112.29299429241595</v>
      </c>
      <c r="J26" s="68">
        <v>142.0449148205648</v>
      </c>
      <c r="K26" s="68">
        <v>146.85351611551948</v>
      </c>
      <c r="L26" s="68">
        <v>143.36370590977904</v>
      </c>
      <c r="M26" s="68">
        <v>142.44633843204937</v>
      </c>
      <c r="N26" s="68">
        <v>143.66943992162703</v>
      </c>
      <c r="O26" s="68">
        <v>187.37757424925621</v>
      </c>
      <c r="P26" s="68">
        <v>169.29071121848676</v>
      </c>
      <c r="Q26" s="68"/>
      <c r="R26" s="16"/>
      <c r="S26" s="31">
        <f>IF(P26="","",P26-Pass_Cr_A!P26-Freight_Cr_A!P26-Oth_Cr_A!P26)</f>
        <v>2.8421709430404007E-14</v>
      </c>
      <c r="T26" s="40">
        <f>IF(P26="","",(P26-Trans_deb!P26)/GDP!S22/10)</f>
        <v>-2.0779184698737088</v>
      </c>
      <c r="U26" s="40" t="str">
        <f>IF(Q26="","",(Q26-Trans_deb!Q26)/GDP!T22/10)</f>
        <v/>
      </c>
      <c r="V26" s="16"/>
      <c r="W26" s="16"/>
      <c r="X26" s="16"/>
      <c r="Y26" s="16"/>
      <c r="Z26" s="41"/>
      <c r="AA26" s="16"/>
      <c r="AB26" s="14">
        <f t="shared" si="0"/>
        <v>0</v>
      </c>
      <c r="AC26" s="17">
        <f>AB26-Pass_Cr_A!AB26</f>
        <v>0</v>
      </c>
      <c r="AD26" s="16"/>
      <c r="AE26" s="16"/>
      <c r="AF26" s="16"/>
      <c r="AG26" s="16"/>
      <c r="AH26" s="16"/>
    </row>
    <row r="27" spans="1:34" ht="14.25" customHeight="1" x14ac:dyDescent="0.25">
      <c r="A27" s="22" t="s">
        <v>41</v>
      </c>
      <c r="B27" s="67"/>
      <c r="C27" s="67">
        <v>55</v>
      </c>
      <c r="D27" s="67">
        <v>69.992351123110907</v>
      </c>
      <c r="E27" s="67">
        <v>66.994127683243704</v>
      </c>
      <c r="F27" s="67">
        <v>53.3101430068293</v>
      </c>
      <c r="G27" s="67">
        <v>36.523672531236002</v>
      </c>
      <c r="H27" s="67">
        <v>40.461427865005398</v>
      </c>
      <c r="I27" s="67">
        <v>44.398359283086798</v>
      </c>
      <c r="J27" s="67">
        <v>42.391089635383757</v>
      </c>
      <c r="K27" s="67">
        <v>32.776632541971843</v>
      </c>
      <c r="L27" s="67">
        <v>34.829674700000005</v>
      </c>
      <c r="M27" s="67">
        <v>35.133136674478799</v>
      </c>
      <c r="N27" s="67">
        <v>35.386468495990229</v>
      </c>
      <c r="O27" s="67">
        <v>42.446954559272797</v>
      </c>
      <c r="P27" s="67">
        <v>57.136990122084796</v>
      </c>
      <c r="Q27" s="67">
        <v>41</v>
      </c>
      <c r="R27" s="16"/>
      <c r="S27" s="31">
        <f>IF(P27="","",P27-Pass_Cr_A!P27-Freight_Cr_A!P27-Oth_Cr_A!P27)</f>
        <v>2.7000623958883807E-13</v>
      </c>
      <c r="T27" s="40">
        <f>IF(P27="","",(P27-Trans_deb!P27)/GDP!S23/10)</f>
        <v>-2.4406253061498626</v>
      </c>
      <c r="U27" s="40" t="e">
        <f>IF(Q27="","",(Q27-Trans_deb!Q27)/GDP!T23/10)</f>
        <v>#DIV/0!</v>
      </c>
      <c r="V27" s="16"/>
      <c r="W27" s="16"/>
      <c r="X27" s="16"/>
      <c r="Y27" s="16"/>
      <c r="Z27" s="41"/>
      <c r="AA27" s="16"/>
      <c r="AB27" s="14">
        <f t="shared" si="0"/>
        <v>1</v>
      </c>
      <c r="AC27" s="17">
        <f>AB27-Pass_Cr_A!AB27</f>
        <v>1</v>
      </c>
      <c r="AD27" s="16"/>
      <c r="AE27" s="16"/>
      <c r="AF27" s="16"/>
      <c r="AG27" s="16"/>
      <c r="AH27" s="16"/>
    </row>
    <row r="28" spans="1:34" ht="14.25" customHeight="1" x14ac:dyDescent="0.25">
      <c r="A28" s="22" t="s">
        <v>42</v>
      </c>
      <c r="B28" s="68"/>
      <c r="C28" s="68">
        <v>12.5</v>
      </c>
      <c r="D28" s="68">
        <v>18.608741917269423</v>
      </c>
      <c r="E28" s="68">
        <v>10.216868037587027</v>
      </c>
      <c r="F28" s="68">
        <v>8.6827510218026518</v>
      </c>
      <c r="G28" s="68">
        <v>23.637250404338776</v>
      </c>
      <c r="H28" s="68">
        <v>29.684268924982636</v>
      </c>
      <c r="I28" s="68">
        <v>32.507177028890986</v>
      </c>
      <c r="J28" s="68">
        <v>33.361730186449812</v>
      </c>
      <c r="K28" s="68">
        <v>35.866013740086366</v>
      </c>
      <c r="L28" s="68">
        <v>26.264156277946462</v>
      </c>
      <c r="M28" s="68">
        <v>46.934768013691382</v>
      </c>
      <c r="N28" s="68">
        <v>48.058661837988801</v>
      </c>
      <c r="O28" s="68">
        <v>72.223317336124893</v>
      </c>
      <c r="P28" s="68">
        <v>38.3110501989106</v>
      </c>
      <c r="Q28" s="68">
        <v>38.203031108007238</v>
      </c>
      <c r="R28" s="16"/>
      <c r="S28" s="31">
        <f>IF(P28="","",P28-Pass_Cr_A!P28-Freight_Cr_A!P28-Oth_Cr_A!P28)</f>
        <v>38.248530305710688</v>
      </c>
      <c r="T28" s="40">
        <f>IF(P28="","",(P28-Trans_deb!P28)/GDP!S24/10)</f>
        <v>-0.66550213869525698</v>
      </c>
      <c r="U28" s="40">
        <f>IF(Q28="","",(Q28-Trans_deb!Q28)/GDP!T24/10)</f>
        <v>-0.78637258272805488</v>
      </c>
      <c r="V28" s="16"/>
      <c r="W28" s="16"/>
      <c r="X28" s="16"/>
      <c r="Y28" s="16"/>
      <c r="Z28" s="41"/>
      <c r="AA28" s="16"/>
      <c r="AB28" s="14">
        <f t="shared" si="0"/>
        <v>1</v>
      </c>
      <c r="AC28" s="17">
        <f>AB28-Pass_Cr_A!AB28</f>
        <v>1</v>
      </c>
      <c r="AD28" s="16"/>
      <c r="AE28" s="16"/>
      <c r="AF28" s="16"/>
      <c r="AG28" s="16"/>
      <c r="AH28" s="16"/>
    </row>
    <row r="29" spans="1:34" ht="14.25" customHeight="1" x14ac:dyDescent="0.25">
      <c r="A29" s="22" t="s">
        <v>43</v>
      </c>
      <c r="B29" s="67">
        <v>144.4105386217596</v>
      </c>
      <c r="C29" s="67">
        <v>112.59399999999999</v>
      </c>
      <c r="D29" s="67">
        <v>66.569999999999993</v>
      </c>
      <c r="E29" s="67">
        <v>64.19</v>
      </c>
      <c r="F29" s="67">
        <v>65.47</v>
      </c>
      <c r="G29" s="67">
        <v>67.692499999999995</v>
      </c>
      <c r="H29" s="67">
        <v>220.40054000000001</v>
      </c>
      <c r="I29" s="67">
        <v>159.19841498914701</v>
      </c>
      <c r="J29" s="67">
        <v>251.60564576374369</v>
      </c>
      <c r="K29" s="67">
        <v>295.89999999999998</v>
      </c>
      <c r="L29" s="67">
        <v>303.62041878156953</v>
      </c>
      <c r="M29" s="67">
        <v>298.55805606582572</v>
      </c>
      <c r="N29" s="67">
        <v>419.22751001748696</v>
      </c>
      <c r="O29" s="67">
        <v>445.98505839651398</v>
      </c>
      <c r="P29" s="67">
        <v>452.97625176202899</v>
      </c>
      <c r="Q29" s="67">
        <v>311.12597117463497</v>
      </c>
      <c r="R29" s="16"/>
      <c r="S29" s="31">
        <f>IF(P29="","",P29-Pass_Cr_A!P29-Freight_Cr_A!P29-Oth_Cr_A!P29)</f>
        <v>7.3896444519050419E-13</v>
      </c>
      <c r="T29" s="40">
        <f>IF(P29="","",(P29-Trans_deb!P29)/GDP!S25/10)</f>
        <v>-0.82648552267319686</v>
      </c>
      <c r="U29" s="40">
        <f>IF(Q29="","",(Q29-Trans_deb!Q29)/GDP!T25/10)</f>
        <v>-0.53151350278858611</v>
      </c>
      <c r="V29" s="16"/>
      <c r="W29" s="16"/>
      <c r="X29" s="16"/>
      <c r="Y29" s="16"/>
      <c r="Z29" s="41"/>
      <c r="AA29" s="16"/>
      <c r="AB29" s="14">
        <f t="shared" si="0"/>
        <v>1</v>
      </c>
      <c r="AC29" s="17">
        <f>AB29-Pass_Cr_A!AB29</f>
        <v>0</v>
      </c>
      <c r="AD29" s="16"/>
      <c r="AE29" s="16"/>
      <c r="AF29" s="16"/>
      <c r="AG29" s="16"/>
      <c r="AH29" s="16"/>
    </row>
    <row r="30" spans="1:34" ht="14.25" customHeight="1" x14ac:dyDescent="0.25">
      <c r="A30" s="22" t="s">
        <v>44</v>
      </c>
      <c r="B30" s="68">
        <v>110.71248312871644</v>
      </c>
      <c r="C30" s="68">
        <v>130.20690980155163</v>
      </c>
      <c r="D30" s="68">
        <v>258.60000000000002</v>
      </c>
      <c r="E30" s="68">
        <v>306.27917558010364</v>
      </c>
      <c r="F30" s="68">
        <v>282.97767136907902</v>
      </c>
      <c r="G30" s="68">
        <v>281.47151573500503</v>
      </c>
      <c r="H30" s="68">
        <v>326.40063702296152</v>
      </c>
      <c r="I30" s="68">
        <v>302.38021708056107</v>
      </c>
      <c r="J30" s="68">
        <v>333.83342221207079</v>
      </c>
      <c r="K30" s="68">
        <v>334.46753897476145</v>
      </c>
      <c r="L30" s="68">
        <v>345.36122240149473</v>
      </c>
      <c r="M30" s="68">
        <v>354.93354628208726</v>
      </c>
      <c r="N30" s="68">
        <v>437.01969690048048</v>
      </c>
      <c r="O30" s="68">
        <v>492.74456063306894</v>
      </c>
      <c r="P30" s="68">
        <v>483.43637024811829</v>
      </c>
      <c r="Q30" s="68">
        <v>356.42795187126711</v>
      </c>
      <c r="R30" s="16"/>
      <c r="S30" s="31">
        <f>IF(P30="","",P30-Pass_Cr_A!P30-Freight_Cr_A!P30-Oth_Cr_A!P30)</f>
        <v>1.2789769243681803E-12</v>
      </c>
      <c r="T30" s="40">
        <f>IF(P30="","",(P30-Trans_deb!P30)/GDP!S26/10)</f>
        <v>0.97249121073422418</v>
      </c>
      <c r="U30" s="40">
        <f>IF(Q30="","",(Q30-Trans_deb!Q30)/GDP!T26/10)</f>
        <v>0.80283322479036134</v>
      </c>
      <c r="V30" s="16"/>
      <c r="W30" s="16"/>
      <c r="X30" s="16"/>
      <c r="Y30" s="16"/>
      <c r="Z30" s="41"/>
      <c r="AA30" s="16"/>
      <c r="AB30" s="14">
        <f t="shared" si="0"/>
        <v>1</v>
      </c>
      <c r="AC30" s="17">
        <f>AB30-Pass_Cr_A!AB30</f>
        <v>0</v>
      </c>
      <c r="AD30" s="16"/>
      <c r="AE30" s="16"/>
      <c r="AF30" s="16"/>
      <c r="AG30" s="16"/>
      <c r="AH30" s="16"/>
    </row>
    <row r="31" spans="1:34" ht="14.25" customHeight="1" x14ac:dyDescent="0.25">
      <c r="A31" s="22" t="s">
        <v>45</v>
      </c>
      <c r="B31" s="67">
        <v>84.844872233351253</v>
      </c>
      <c r="C31" s="67">
        <v>80.990686585595938</v>
      </c>
      <c r="D31" s="67">
        <v>82.551116812357037</v>
      </c>
      <c r="E31" s="67">
        <v>21.698530119048133</v>
      </c>
      <c r="F31" s="67">
        <v>17.155449605462358</v>
      </c>
      <c r="G31" s="67">
        <v>35.5</v>
      </c>
      <c r="H31" s="67">
        <v>31.375221496198904</v>
      </c>
      <c r="I31" s="67">
        <v>41.232402375404554</v>
      </c>
      <c r="J31" s="67">
        <v>80.614067257671678</v>
      </c>
      <c r="K31" s="67">
        <v>47.379158403807637</v>
      </c>
      <c r="L31" s="67">
        <v>45.191232065387908</v>
      </c>
      <c r="M31" s="67">
        <v>33.152588343313248</v>
      </c>
      <c r="N31" s="67">
        <v>51.244894949081711</v>
      </c>
      <c r="O31" s="67">
        <v>60.010137052718854</v>
      </c>
      <c r="P31" s="67">
        <v>64.019344382864972</v>
      </c>
      <c r="Q31" s="67">
        <v>51.360265839862926</v>
      </c>
      <c r="R31" s="16"/>
      <c r="S31" s="31">
        <f>IF(P31="","",P31-Pass_Cr_A!P31-Freight_Cr_A!P31-Oth_Cr_A!P31)</f>
        <v>10.915562561705952</v>
      </c>
      <c r="T31" s="40">
        <f>IF(P31="","",(P31-Trans_deb!P31)/GDP!S27/10)</f>
        <v>-1.0905187148124731</v>
      </c>
      <c r="U31" s="40">
        <f>IF(Q31="","",(Q31-Trans_deb!Q31)/GDP!T27/10)</f>
        <v>-1.1970561396528532</v>
      </c>
      <c r="V31" s="16"/>
      <c r="W31" s="16"/>
      <c r="X31" s="16"/>
      <c r="Y31" s="16"/>
      <c r="Z31" s="41"/>
      <c r="AA31" s="16"/>
      <c r="AB31" s="14">
        <f t="shared" si="0"/>
        <v>1</v>
      </c>
      <c r="AC31" s="17">
        <f>AB31-Pass_Cr_A!AB31</f>
        <v>1</v>
      </c>
      <c r="AD31" s="16"/>
      <c r="AE31" s="16"/>
      <c r="AF31" s="16"/>
      <c r="AG31" s="16"/>
      <c r="AH31" s="16"/>
    </row>
    <row r="32" spans="1:34" ht="14.25" customHeight="1" x14ac:dyDescent="0.25">
      <c r="A32" s="22" t="s">
        <v>46</v>
      </c>
      <c r="B32" s="68">
        <v>3139.9153575538335</v>
      </c>
      <c r="C32" s="68">
        <v>3446.5123055887966</v>
      </c>
      <c r="D32" s="68">
        <v>4128.6843991729911</v>
      </c>
      <c r="E32" s="68">
        <v>5412.9090628561398</v>
      </c>
      <c r="F32" s="68">
        <v>4043.9037387600001</v>
      </c>
      <c r="G32" s="68">
        <v>4931</v>
      </c>
      <c r="H32" s="68">
        <v>5818.3634659999998</v>
      </c>
      <c r="I32" s="68">
        <v>5422.8151189799992</v>
      </c>
      <c r="J32" s="68">
        <v>5373.5683824999996</v>
      </c>
      <c r="K32" s="68">
        <v>5811.8447682100004</v>
      </c>
      <c r="L32" s="68">
        <v>4920.4634730400003</v>
      </c>
      <c r="M32" s="68">
        <v>5009.3442299199996</v>
      </c>
      <c r="N32" s="68">
        <v>5769.5536130500004</v>
      </c>
      <c r="O32" s="68">
        <v>5814.0048038500008</v>
      </c>
      <c r="P32" s="68">
        <v>5524.9321373999992</v>
      </c>
      <c r="Q32" s="68">
        <v>5059.24925609</v>
      </c>
      <c r="R32" s="16"/>
      <c r="S32" s="31">
        <f>IF(P32="","",P32-Pass_Cr_A!P32-Freight_Cr_A!P32-Oth_Cr_A!P32)</f>
        <v>-4.5474735088646412E-13</v>
      </c>
      <c r="T32" s="40">
        <f>IF(P32="","",(P32-Trans_deb!P32)/GDP!S28/10)</f>
        <v>-0.33760144689602634</v>
      </c>
      <c r="U32" s="40">
        <f>IF(Q32="","",(Q32-Trans_deb!Q32)/GDP!T28/10)</f>
        <v>-0.22638277811000776</v>
      </c>
      <c r="V32" s="16"/>
      <c r="W32" s="16"/>
      <c r="X32" s="16"/>
      <c r="Y32" s="16"/>
      <c r="Z32" s="41"/>
      <c r="AA32" s="16"/>
      <c r="AB32" s="14">
        <f t="shared" si="0"/>
        <v>1</v>
      </c>
      <c r="AC32" s="17">
        <f>AB32-Pass_Cr_A!AB32</f>
        <v>0</v>
      </c>
      <c r="AD32" s="16"/>
      <c r="AE32" s="16"/>
      <c r="AF32" s="16"/>
      <c r="AG32" s="16"/>
      <c r="AH32" s="16"/>
    </row>
    <row r="33" spans="1:34" ht="14.25" customHeight="1" x14ac:dyDescent="0.25">
      <c r="A33" s="22" t="s">
        <v>47</v>
      </c>
      <c r="B33" s="67">
        <v>313.07377418317719</v>
      </c>
      <c r="C33" s="67">
        <v>380.91419857937609</v>
      </c>
      <c r="D33" s="67">
        <v>406.25927686739431</v>
      </c>
      <c r="E33" s="67">
        <v>428.73061001745276</v>
      </c>
      <c r="F33" s="67">
        <v>451.74167610187601</v>
      </c>
      <c r="G33" s="67"/>
      <c r="H33" s="67"/>
      <c r="I33" s="67"/>
      <c r="J33" s="67"/>
      <c r="K33" s="67">
        <v>432.24943413799014</v>
      </c>
      <c r="L33" s="67">
        <v>465.95202656829542</v>
      </c>
      <c r="M33" s="67">
        <v>344.88517490267299</v>
      </c>
      <c r="N33" s="67">
        <v>347.33943525125136</v>
      </c>
      <c r="O33" s="67">
        <v>303.30271408179556</v>
      </c>
      <c r="P33" s="67">
        <v>277.88302074663926</v>
      </c>
      <c r="Q33" s="67">
        <v>145.09467006817084</v>
      </c>
      <c r="R33" s="16"/>
      <c r="S33" s="31">
        <f>IF(P33="","",P33-Pass_Cr_A!P33-Freight_Cr_A!P33-Oth_Cr_A!P33)</f>
        <v>277.88302074663926</v>
      </c>
      <c r="T33" s="40">
        <f>IF(P33="","",(P33-Trans_deb!P33)/GDP!S29/10)</f>
        <v>0.32292667817522569</v>
      </c>
      <c r="U33" s="40">
        <f>IF(Q33="","",(Q33-Trans_deb!Q33)/GDP!T29/10)</f>
        <v>-0.69022872024506654</v>
      </c>
      <c r="V33" s="16"/>
      <c r="W33" s="16"/>
      <c r="X33" s="16"/>
      <c r="Y33" s="16"/>
      <c r="Z33" s="41"/>
      <c r="AA33" s="16"/>
      <c r="AB33" s="14">
        <f t="shared" si="0"/>
        <v>1</v>
      </c>
      <c r="AC33" s="17">
        <f>AB33-Pass_Cr_A!AB33</f>
        <v>1</v>
      </c>
      <c r="AD33" s="16"/>
      <c r="AE33" s="16"/>
      <c r="AF33" s="16"/>
      <c r="AG33" s="16"/>
      <c r="AH33" s="16"/>
    </row>
    <row r="34" spans="1:34" ht="14.25" customHeight="1" x14ac:dyDescent="0.25">
      <c r="A34" s="22" t="s">
        <v>48</v>
      </c>
      <c r="B34" s="68">
        <v>1199.5471485548699</v>
      </c>
      <c r="C34" s="68">
        <v>1595.7578731391859</v>
      </c>
      <c r="D34" s="68">
        <v>1596.3914191342799</v>
      </c>
      <c r="E34" s="68">
        <v>1803.5618727211399</v>
      </c>
      <c r="F34" s="68">
        <v>1428.78631792448</v>
      </c>
      <c r="G34" s="68">
        <v>1295.3</v>
      </c>
      <c r="H34" s="68">
        <v>1552.54</v>
      </c>
      <c r="I34" s="68">
        <v>1471.13</v>
      </c>
      <c r="J34" s="68">
        <v>1650.87</v>
      </c>
      <c r="K34" s="68">
        <v>2120.66</v>
      </c>
      <c r="L34" s="68">
        <v>1713.26</v>
      </c>
      <c r="M34" s="68">
        <v>1886.07</v>
      </c>
      <c r="N34" s="68">
        <v>2055.98</v>
      </c>
      <c r="O34" s="68">
        <v>2317.5</v>
      </c>
      <c r="P34" s="68">
        <v>2323.34</v>
      </c>
      <c r="Q34" s="68">
        <v>1680.2</v>
      </c>
      <c r="R34" s="16"/>
      <c r="S34" s="31">
        <f>IF(P34="","",P34-Pass_Cr_A!P34-Freight_Cr_A!P34-Oth_Cr_A!P34)</f>
        <v>-48.869999999999891</v>
      </c>
      <c r="T34" s="40">
        <f>IF(P34="","",(P34-Trans_deb!P34)/GDP!S30/10)</f>
        <v>1.1074632090194423</v>
      </c>
      <c r="U34" s="40">
        <f>IF(Q34="","",(Q34-Trans_deb!Q34)/GDP!T30/10)</f>
        <v>0.58560989483817327</v>
      </c>
      <c r="V34" s="16"/>
      <c r="W34" s="16"/>
      <c r="X34" s="16"/>
      <c r="Y34" s="16"/>
      <c r="Z34" s="41"/>
      <c r="AA34" s="16"/>
      <c r="AB34" s="14">
        <f t="shared" si="0"/>
        <v>1</v>
      </c>
      <c r="AC34" s="17">
        <f>AB34-Pass_Cr_A!AB34</f>
        <v>0</v>
      </c>
      <c r="AD34" s="16"/>
      <c r="AE34" s="16"/>
      <c r="AF34" s="16"/>
      <c r="AG34" s="16"/>
      <c r="AH34" s="16"/>
    </row>
    <row r="35" spans="1:34" ht="14.25" customHeight="1" x14ac:dyDescent="0.25">
      <c r="A35" s="22" t="s">
        <v>49</v>
      </c>
      <c r="B35" s="67">
        <v>1.3162427552831009</v>
      </c>
      <c r="C35" s="67">
        <v>2.1036487255396645</v>
      </c>
      <c r="D35" s="67">
        <v>4.8742909451232359</v>
      </c>
      <c r="E35" s="67">
        <v>21.11658996654889</v>
      </c>
      <c r="F35" s="67">
        <v>36.89186184388803</v>
      </c>
      <c r="G35" s="67">
        <v>43.64440263106691</v>
      </c>
      <c r="H35" s="67">
        <v>53.3</v>
      </c>
      <c r="I35" s="67">
        <v>55.555083472030169</v>
      </c>
      <c r="J35" s="67">
        <v>60.872692644517443</v>
      </c>
      <c r="K35" s="67">
        <v>64.541826666244319</v>
      </c>
      <c r="L35" s="67">
        <v>57.138585239890908</v>
      </c>
      <c r="M35" s="67">
        <v>65.17994264345981</v>
      </c>
      <c r="N35" s="67">
        <v>75.771098900044564</v>
      </c>
      <c r="O35" s="67">
        <v>79.870884635640863</v>
      </c>
      <c r="P35" s="67">
        <v>77.989658791296833</v>
      </c>
      <c r="Q35" s="67"/>
      <c r="R35" s="16"/>
      <c r="S35" s="31">
        <f>IF(P35="","",P35-Pass_Cr_A!P35-Freight_Cr_A!P35-Oth_Cr_A!P35)</f>
        <v>-1.706743818611578E-3</v>
      </c>
      <c r="T35" s="40">
        <f>IF(P35="","",(P35-Trans_deb!P35)/GDP!S31/10)</f>
        <v>-3.8723444013031711</v>
      </c>
      <c r="U35" s="40" t="str">
        <f>IF(Q35="","",(Q35-Trans_deb!Q35)/GDP!T31/10)</f>
        <v/>
      </c>
      <c r="V35" s="16"/>
      <c r="W35" s="16"/>
      <c r="X35" s="16"/>
      <c r="Y35" s="16"/>
      <c r="Z35" s="41"/>
      <c r="AA35" s="16"/>
      <c r="AB35" s="14">
        <f t="shared" si="0"/>
        <v>0</v>
      </c>
      <c r="AC35" s="17">
        <f>AB35-Pass_Cr_A!AB35</f>
        <v>0</v>
      </c>
      <c r="AD35" s="16"/>
      <c r="AE35" s="16"/>
      <c r="AF35" s="16"/>
      <c r="AG35" s="16"/>
      <c r="AH35" s="16"/>
    </row>
    <row r="36" spans="1:34" ht="14.25" customHeight="1" x14ac:dyDescent="0.25">
      <c r="A36" s="22" t="s">
        <v>50</v>
      </c>
      <c r="B36" s="68">
        <v>1.7</v>
      </c>
      <c r="C36" s="68">
        <v>0.81745255627704194</v>
      </c>
      <c r="D36" s="68">
        <v>1.3902783526795059</v>
      </c>
      <c r="E36" s="68">
        <v>0.8858127013154804</v>
      </c>
      <c r="F36" s="68">
        <v>0.53780783964395296</v>
      </c>
      <c r="G36" s="68">
        <v>0.74507515075516584</v>
      </c>
      <c r="H36" s="68">
        <v>2.38947245996797</v>
      </c>
      <c r="I36" s="68">
        <v>2.6451889918973452</v>
      </c>
      <c r="J36" s="68">
        <v>1.8090904657766547</v>
      </c>
      <c r="K36" s="68">
        <v>2.628780662319016</v>
      </c>
      <c r="L36" s="68">
        <v>2.5697590705081703</v>
      </c>
      <c r="M36" s="68">
        <v>2.2041225815289609</v>
      </c>
      <c r="N36" s="68">
        <v>1.873161929493278</v>
      </c>
      <c r="O36" s="68">
        <v>2.2171469356233588</v>
      </c>
      <c r="P36" s="68"/>
      <c r="Q36" s="68"/>
      <c r="R36" s="16"/>
      <c r="S36" s="31" t="str">
        <f>IF(P36="","",P36-Pass_Cr_A!P36-Freight_Cr_A!P36-Oth_Cr_A!P36)</f>
        <v/>
      </c>
      <c r="T36" s="40" t="str">
        <f>IF(P36="","",(P36-Trans_deb!P36)/GDP!S32/10)</f>
        <v/>
      </c>
      <c r="U36" s="40" t="str">
        <f>IF(Q36="","",(Q36-Trans_deb!Q36)/GDP!T32/10)</f>
        <v/>
      </c>
      <c r="V36" s="16"/>
      <c r="W36" s="16"/>
      <c r="X36" s="16"/>
      <c r="Y36" s="16"/>
      <c r="Z36" s="41"/>
      <c r="AA36" s="16"/>
      <c r="AB36" s="14">
        <f t="shared" si="0"/>
        <v>0</v>
      </c>
      <c r="AC36" s="17">
        <f>AB36-Pass_Cr_A!AB36</f>
        <v>0</v>
      </c>
      <c r="AD36" s="16"/>
      <c r="AE36" s="16"/>
      <c r="AF36" s="16"/>
      <c r="AG36" s="16"/>
      <c r="AH36" s="16"/>
    </row>
    <row r="37" spans="1:34" ht="14.25" customHeight="1" x14ac:dyDescent="0.25">
      <c r="A37" s="22" t="s">
        <v>51</v>
      </c>
      <c r="B37" s="67">
        <v>105.88919048851577</v>
      </c>
      <c r="C37" s="67">
        <v>123.50428982946306</v>
      </c>
      <c r="D37" s="67">
        <v>126.62043941552844</v>
      </c>
      <c r="E37" s="67">
        <v>179.52327142437937</v>
      </c>
      <c r="F37" s="67">
        <v>139.58862384258904</v>
      </c>
      <c r="G37" s="67">
        <v>171.85970396257065</v>
      </c>
      <c r="H37" s="67">
        <v>148.42125140646351</v>
      </c>
      <c r="I37" s="67">
        <v>127</v>
      </c>
      <c r="J37" s="67">
        <v>135.21165529586321</v>
      </c>
      <c r="K37" s="67">
        <v>115.02533373449391</v>
      </c>
      <c r="L37" s="67">
        <v>85.760369001928055</v>
      </c>
      <c r="M37" s="67">
        <v>95.579575342979084</v>
      </c>
      <c r="N37" s="67">
        <v>91.867583345667285</v>
      </c>
      <c r="O37" s="67">
        <v>118.46469603959004</v>
      </c>
      <c r="P37" s="67">
        <v>154.19311491590054</v>
      </c>
      <c r="Q37" s="67">
        <v>53.162803256156145</v>
      </c>
      <c r="R37" s="16"/>
      <c r="S37" s="31">
        <f>IF(P37="","",P37-Pass_Cr_A!P37-Freight_Cr_A!P37-Oth_Cr_A!P37)</f>
        <v>-1.4210854715202004E-14</v>
      </c>
      <c r="T37" s="40">
        <f>IF(P37="","",(P37-Trans_deb!P37)/GDP!S33/10)</f>
        <v>2.1211096582577147</v>
      </c>
      <c r="U37" s="40">
        <f>IF(Q37="","",(Q37-Trans_deb!Q37)/GDP!T33/10)</f>
        <v>-0.43187591650973822</v>
      </c>
      <c r="V37" s="16"/>
      <c r="W37" s="16"/>
      <c r="X37" s="16"/>
      <c r="Y37" s="16"/>
      <c r="Z37" s="41"/>
      <c r="AA37" s="16"/>
      <c r="AB37" s="14">
        <f t="shared" si="0"/>
        <v>1</v>
      </c>
      <c r="AC37" s="17">
        <f>AB37-Pass_Cr_A!AB37</f>
        <v>0</v>
      </c>
      <c r="AD37" s="16"/>
      <c r="AE37" s="16"/>
      <c r="AF37" s="16"/>
      <c r="AG37" s="16"/>
      <c r="AH37" s="16"/>
    </row>
    <row r="38" spans="1:34" ht="14.25" customHeight="1" x14ac:dyDescent="0.25">
      <c r="A38" s="22" t="s">
        <v>52</v>
      </c>
      <c r="B38" s="68">
        <v>135.86048772300589</v>
      </c>
      <c r="C38" s="68">
        <v>170.81216864300001</v>
      </c>
      <c r="D38" s="68">
        <v>217.42721881712001</v>
      </c>
      <c r="E38" s="68">
        <v>243.89009098599999</v>
      </c>
      <c r="F38" s="68">
        <v>257.38446078516</v>
      </c>
      <c r="G38" s="68">
        <v>226</v>
      </c>
      <c r="H38" s="68">
        <v>275.99810201550002</v>
      </c>
      <c r="I38" s="68">
        <v>312.85527460335999</v>
      </c>
      <c r="J38" s="68">
        <v>343.67704992243569</v>
      </c>
      <c r="K38" s="68">
        <v>392.29272380122586</v>
      </c>
      <c r="L38" s="68">
        <v>419.42489538208099</v>
      </c>
      <c r="M38" s="68">
        <v>456.07772847313038</v>
      </c>
      <c r="N38" s="68">
        <v>562.17745851528002</v>
      </c>
      <c r="O38" s="68">
        <v>687.92349749076493</v>
      </c>
      <c r="P38" s="68">
        <v>786.38127437143203</v>
      </c>
      <c r="Q38" s="68">
        <v>459.44352659458173</v>
      </c>
      <c r="R38" s="16"/>
      <c r="S38" s="31">
        <f>IF(P38="","",P38-Pass_Cr_A!P38-Freight_Cr_A!P38-Oth_Cr_A!P38)</f>
        <v>-7.673861546209082E-13</v>
      </c>
      <c r="T38" s="40">
        <f>IF(P38="","",(P38-Trans_deb!P38)/GDP!S34/10)</f>
        <v>-3.3570418428401383</v>
      </c>
      <c r="U38" s="40">
        <f>IF(Q38="","",(Q38-Trans_deb!Q38)/GDP!T34/10)</f>
        <v>-3.3496834393057275</v>
      </c>
      <c r="V38" s="16"/>
      <c r="W38" s="16"/>
      <c r="X38" s="16"/>
      <c r="Y38" s="16"/>
      <c r="Z38" s="41"/>
      <c r="AA38" s="16"/>
      <c r="AB38" s="14">
        <f t="shared" si="0"/>
        <v>1</v>
      </c>
      <c r="AC38" s="17">
        <f>AB38-Pass_Cr_A!AB38</f>
        <v>0</v>
      </c>
      <c r="AD38" s="16"/>
      <c r="AE38" s="16"/>
      <c r="AF38" s="16"/>
      <c r="AG38" s="16"/>
      <c r="AH38" s="16"/>
    </row>
    <row r="39" spans="1:34" ht="14.25" customHeight="1" x14ac:dyDescent="0.25">
      <c r="A39" s="22" t="s">
        <v>53</v>
      </c>
      <c r="B39" s="67">
        <v>425.03640695960229</v>
      </c>
      <c r="C39" s="67">
        <v>503.0055714681435</v>
      </c>
      <c r="D39" s="67">
        <v>619.36505631840464</v>
      </c>
      <c r="E39" s="67">
        <v>555.39905154320377</v>
      </c>
      <c r="F39" s="67">
        <v>492.54356642756323</v>
      </c>
      <c r="G39" s="67">
        <v>478.63934180645128</v>
      </c>
      <c r="H39" s="67">
        <v>549.17507633083858</v>
      </c>
      <c r="I39" s="67">
        <v>536.89275669341691</v>
      </c>
      <c r="J39" s="67">
        <v>567.89019297555319</v>
      </c>
      <c r="K39" s="67">
        <v>609.52816655096706</v>
      </c>
      <c r="L39" s="67">
        <v>464.97726776726597</v>
      </c>
      <c r="M39" s="67">
        <v>484.8</v>
      </c>
      <c r="N39" s="67">
        <v>591.8444601883424</v>
      </c>
      <c r="O39" s="67">
        <v>665.75430713075684</v>
      </c>
      <c r="P39" s="67">
        <v>673.95897390032314</v>
      </c>
      <c r="Q39" s="67"/>
      <c r="R39" s="16"/>
      <c r="S39" s="31">
        <f>IF(P39="","",P39-Pass_Cr_A!P39-Freight_Cr_A!P39-Oth_Cr_A!P39)</f>
        <v>8.5265128291212022E-14</v>
      </c>
      <c r="T39" s="40">
        <f>IF(P39="","",(P39-Trans_deb!P39)/GDP!S35/10)</f>
        <v>-1.0025983078105218</v>
      </c>
      <c r="U39" s="40" t="str">
        <f>IF(Q39="","",(Q39-Trans_deb!Q39)/GDP!T35/10)</f>
        <v/>
      </c>
      <c r="V39" s="16"/>
      <c r="W39" s="16"/>
      <c r="X39" s="16"/>
      <c r="Y39" s="16"/>
      <c r="Z39" s="41"/>
      <c r="AA39" s="16"/>
      <c r="AB39" s="14">
        <f t="shared" si="0"/>
        <v>0</v>
      </c>
      <c r="AC39" s="17">
        <f>AB39-Pass_Cr_A!AB39</f>
        <v>0</v>
      </c>
      <c r="AD39" s="16"/>
      <c r="AE39" s="16"/>
      <c r="AF39" s="16"/>
      <c r="AG39" s="16"/>
      <c r="AH39" s="16"/>
    </row>
    <row r="40" spans="1:34" ht="14.25" customHeight="1" x14ac:dyDescent="0.25">
      <c r="A40" s="22" t="s">
        <v>54</v>
      </c>
      <c r="B40" s="68">
        <v>10634.922272510055</v>
      </c>
      <c r="C40" s="68">
        <v>11471.891205936865</v>
      </c>
      <c r="D40" s="68">
        <v>11985.840875506608</v>
      </c>
      <c r="E40" s="68">
        <v>12490.165081983409</v>
      </c>
      <c r="F40" s="68">
        <v>10238.15766765737</v>
      </c>
      <c r="G40" s="68">
        <v>12386.510204022781</v>
      </c>
      <c r="H40" s="68">
        <v>13747.579255899394</v>
      </c>
      <c r="I40" s="68">
        <v>14039.586771862942</v>
      </c>
      <c r="J40" s="68">
        <v>14024.661747496371</v>
      </c>
      <c r="K40" s="68">
        <v>13747.34227633</v>
      </c>
      <c r="L40" s="68">
        <v>12167.029079135513</v>
      </c>
      <c r="M40" s="68">
        <v>12339.427352600273</v>
      </c>
      <c r="N40" s="68">
        <v>13435.074814131618</v>
      </c>
      <c r="O40" s="68">
        <v>13797.967454990616</v>
      </c>
      <c r="P40" s="68">
        <v>14002.551936202108</v>
      </c>
      <c r="Q40" s="68">
        <v>10189.358857192092</v>
      </c>
      <c r="R40" s="16"/>
      <c r="S40" s="31">
        <f>IF(P40="","",P40-Pass_Cr_A!P40-Freight_Cr_A!P40-Oth_Cr_A!P40)</f>
        <v>14002.551936202108</v>
      </c>
      <c r="T40" s="40">
        <f>IF(P40="","",(P40-Trans_deb!P40)/GDP!S36/10)</f>
        <v>-0.59880736773369259</v>
      </c>
      <c r="U40" s="40">
        <f>IF(Q40="","",(Q40-Trans_deb!Q40)/GDP!T36/10)</f>
        <v>-0.44115619700720166</v>
      </c>
      <c r="V40" s="16"/>
      <c r="W40" s="16"/>
      <c r="X40" s="16"/>
      <c r="Y40" s="16"/>
      <c r="Z40" s="41"/>
      <c r="AA40" s="16"/>
      <c r="AB40" s="14">
        <f t="shared" si="0"/>
        <v>1</v>
      </c>
      <c r="AC40" s="17">
        <f>AB40-Pass_Cr_A!AB40</f>
        <v>1</v>
      </c>
      <c r="AD40" s="16"/>
      <c r="AE40" s="16"/>
      <c r="AF40" s="16"/>
      <c r="AG40" s="16"/>
      <c r="AH40" s="16"/>
    </row>
    <row r="41" spans="1:34" ht="14.25" customHeight="1" x14ac:dyDescent="0.25">
      <c r="A41" s="22" t="s">
        <v>55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>
        <v>83.2</v>
      </c>
      <c r="N41" s="67">
        <v>88.923137539038677</v>
      </c>
      <c r="O41" s="67">
        <v>101.25010045385477</v>
      </c>
      <c r="P41" s="67">
        <v>110.87549673474349</v>
      </c>
      <c r="Q41" s="67"/>
      <c r="R41" s="41"/>
      <c r="S41" s="31">
        <f>IF(P41="","",P41-Pass_Cr_A!P41-Freight_Cr_A!P41-Oth_Cr_A!P41)</f>
        <v>-8.5265128291212022E-14</v>
      </c>
      <c r="T41" s="40">
        <f>IF(P41="","",(P41-Trans_deb!P41)/GDP!S37/10)</f>
        <v>-1.2328857885652362</v>
      </c>
      <c r="U41" s="40" t="str">
        <f>IF(Q41="","",(Q41-Trans_deb!Q41)/GDP!T37/10)</f>
        <v/>
      </c>
      <c r="V41" s="41"/>
      <c r="W41" s="41"/>
      <c r="X41" s="41"/>
      <c r="Y41" s="41"/>
      <c r="Z41" s="41"/>
      <c r="AA41" s="41"/>
      <c r="AB41" s="42">
        <f t="shared" si="0"/>
        <v>0</v>
      </c>
      <c r="AC41" s="41">
        <f>AB41-Pass_Cr_A!AB41</f>
        <v>0</v>
      </c>
      <c r="AD41" s="41"/>
      <c r="AE41" s="41"/>
      <c r="AF41" s="41"/>
      <c r="AG41" s="41"/>
      <c r="AH41" s="41"/>
    </row>
    <row r="42" spans="1:34" ht="14.25" customHeight="1" x14ac:dyDescent="0.25">
      <c r="A42" s="22" t="s">
        <v>58</v>
      </c>
      <c r="B42" s="68">
        <v>4260.3572853347705</v>
      </c>
      <c r="C42" s="68">
        <v>4616.9595320840099</v>
      </c>
      <c r="D42" s="68">
        <v>5135.7121242572903</v>
      </c>
      <c r="E42" s="68">
        <v>6393.9558247748701</v>
      </c>
      <c r="F42" s="68">
        <v>4653.8922955551698</v>
      </c>
      <c r="G42" s="68">
        <v>6386.7281401018399</v>
      </c>
      <c r="H42" s="68">
        <v>7508.7146661593397</v>
      </c>
      <c r="I42" s="68">
        <v>6244.6936524188795</v>
      </c>
      <c r="J42" s="68">
        <v>5907.2166620798107</v>
      </c>
      <c r="K42" s="68">
        <v>4670.6334474703845</v>
      </c>
      <c r="L42" s="68">
        <v>3186.0286084570816</v>
      </c>
      <c r="M42" s="68">
        <v>3007.9646238229343</v>
      </c>
      <c r="N42" s="68">
        <v>2958.7905854170817</v>
      </c>
      <c r="O42" s="68">
        <v>3038.064429723921</v>
      </c>
      <c r="P42" s="68">
        <v>3079.3120763631018</v>
      </c>
      <c r="Q42" s="68">
        <v>2445.0440858963107</v>
      </c>
      <c r="R42" s="16"/>
      <c r="S42" s="31">
        <f>IF(P42="","",P42-Pass_Cr_A!P42-Freight_Cr_A!P42-Oth_Cr_A!P42)</f>
        <v>-1.1368683772161603E-12</v>
      </c>
      <c r="T42" s="40">
        <f>IF(P42="","",(P42-Trans_deb!P42)/GDP!S38/10)</f>
        <v>-0.65221981137038654</v>
      </c>
      <c r="U42" s="40">
        <f>IF(Q42="","",(Q42-Trans_deb!Q42)/GDP!T38/10)</f>
        <v>-0.76019462842304608</v>
      </c>
      <c r="V42" s="16"/>
      <c r="W42" s="16"/>
      <c r="X42" s="16"/>
      <c r="Y42" s="16"/>
      <c r="Z42" s="41"/>
      <c r="AA42" s="16"/>
      <c r="AB42" s="14">
        <f t="shared" si="0"/>
        <v>1</v>
      </c>
      <c r="AC42" s="17">
        <f>AB42-Pass_Cr_A!AB42</f>
        <v>0</v>
      </c>
      <c r="AD42" s="16"/>
      <c r="AE42" s="16"/>
      <c r="AF42" s="16"/>
      <c r="AG42" s="16"/>
      <c r="AH42" s="16"/>
    </row>
    <row r="43" spans="1:34" ht="14.25" customHeight="1" x14ac:dyDescent="0.25">
      <c r="A43" s="22" t="s">
        <v>59</v>
      </c>
      <c r="B43" s="67">
        <v>20468.43392229452</v>
      </c>
      <c r="C43" s="67">
        <v>22550.658735936628</v>
      </c>
      <c r="D43" s="67">
        <v>25705.705763260943</v>
      </c>
      <c r="E43" s="67">
        <v>28963.59494928272</v>
      </c>
      <c r="F43" s="67">
        <v>23691.249984953552</v>
      </c>
      <c r="G43" s="67">
        <v>29857.069227331231</v>
      </c>
      <c r="H43" s="67">
        <v>32126.765897405221</v>
      </c>
      <c r="I43" s="67">
        <v>32036.621076242627</v>
      </c>
      <c r="J43" s="67">
        <v>31252.836861248572</v>
      </c>
      <c r="K43" s="67">
        <v>31945.997603162461</v>
      </c>
      <c r="L43" s="67">
        <v>29783.735598654381</v>
      </c>
      <c r="M43" s="67">
        <v>28174.406478274108</v>
      </c>
      <c r="N43" s="67">
        <v>30462.028313459832</v>
      </c>
      <c r="O43" s="67">
        <v>33020.808814091448</v>
      </c>
      <c r="P43" s="67">
        <v>31488.136719304635</v>
      </c>
      <c r="Q43" s="67">
        <v>22908.754601746758</v>
      </c>
      <c r="R43" s="16"/>
      <c r="S43" s="31">
        <f>IF(P43="","",P43-Pass_Cr_A!P43-Freight_Cr_A!P43-Oth_Cr_A!P43)</f>
        <v>31488.136719304635</v>
      </c>
      <c r="T43" s="40">
        <f>IF(P43="","",(P43-Trans_deb!P43)/GDP!S39/10)</f>
        <v>3.5958030964360885</v>
      </c>
      <c r="U43" s="40">
        <f>IF(Q43="","",(Q43-Trans_deb!Q43)/GDP!T39/10)</f>
        <v>2.1834464912564102</v>
      </c>
      <c r="V43" s="16"/>
      <c r="W43" s="16"/>
      <c r="X43" s="16"/>
      <c r="Y43" s="16"/>
      <c r="Z43" s="41"/>
      <c r="AA43" s="16"/>
      <c r="AB43" s="14">
        <f t="shared" si="0"/>
        <v>1</v>
      </c>
      <c r="AC43" s="17">
        <f>AB43-Pass_Cr_A!AB43</f>
        <v>1</v>
      </c>
      <c r="AD43" s="16"/>
      <c r="AE43" s="16"/>
      <c r="AF43" s="16"/>
      <c r="AG43" s="16"/>
      <c r="AH43" s="16"/>
    </row>
    <row r="44" spans="1:34" ht="14.25" customHeight="1" x14ac:dyDescent="0.25">
      <c r="A44" s="22" t="s">
        <v>60</v>
      </c>
      <c r="B44" s="68">
        <v>398.97901031151986</v>
      </c>
      <c r="C44" s="68">
        <v>457.43899671885555</v>
      </c>
      <c r="D44" s="68">
        <v>473.10174032842605</v>
      </c>
      <c r="E44" s="68">
        <v>446.09657575453622</v>
      </c>
      <c r="F44" s="68">
        <v>351.34756920366482</v>
      </c>
      <c r="G44" s="68">
        <v>500.35648455740375</v>
      </c>
      <c r="H44" s="68">
        <v>597.66955419176168</v>
      </c>
      <c r="I44" s="68">
        <v>584.25051554385129</v>
      </c>
      <c r="J44" s="68">
        <v>620.49101551642343</v>
      </c>
      <c r="K44" s="68">
        <v>626.68148529966152</v>
      </c>
      <c r="L44" s="68">
        <v>579.47212115693515</v>
      </c>
      <c r="M44" s="68">
        <v>588.74041568834173</v>
      </c>
      <c r="N44" s="68">
        <v>583.55083530266177</v>
      </c>
      <c r="O44" s="68">
        <v>685.65815840222842</v>
      </c>
      <c r="P44" s="68">
        <v>674.31723235791628</v>
      </c>
      <c r="Q44" s="68"/>
      <c r="R44" s="41"/>
      <c r="S44" s="31">
        <f>IF(P44="","",P44-Pass_Cr_A!P44-Freight_Cr_A!P44-Oth_Cr_A!P44)</f>
        <v>7.1054273576010019E-14</v>
      </c>
      <c r="T44" s="40">
        <f>IF(P44="","",(P44-Trans_deb!P44)/GDP!S40/10)</f>
        <v>0.40760663490027327</v>
      </c>
      <c r="U44" s="40" t="str">
        <f>IF(Q44="","",(Q44-Trans_deb!Q44)/GDP!T40/10)</f>
        <v/>
      </c>
      <c r="V44" s="41"/>
      <c r="W44" s="41"/>
      <c r="X44" s="41"/>
      <c r="Y44" s="41"/>
      <c r="Z44" s="41"/>
      <c r="AA44" s="41"/>
      <c r="AB44" s="42">
        <f t="shared" si="0"/>
        <v>0</v>
      </c>
      <c r="AC44" s="41">
        <f>AB44-Pass_Cr_A!AB44</f>
        <v>0</v>
      </c>
      <c r="AD44" s="41"/>
      <c r="AE44" s="41"/>
      <c r="AF44" s="41"/>
      <c r="AG44" s="41"/>
      <c r="AH44" s="41"/>
    </row>
    <row r="45" spans="1:34" ht="14.25" customHeight="1" x14ac:dyDescent="0.25">
      <c r="A45" s="22" t="s">
        <v>61</v>
      </c>
      <c r="B45" s="67">
        <v>15426.5</v>
      </c>
      <c r="C45" s="67">
        <v>21015.285161441774</v>
      </c>
      <c r="D45" s="67">
        <v>31323.8226895433</v>
      </c>
      <c r="E45" s="67">
        <v>38417.555931306837</v>
      </c>
      <c r="F45" s="67">
        <v>23568.9426986</v>
      </c>
      <c r="G45" s="67">
        <v>34210.511456699998</v>
      </c>
      <c r="H45" s="67">
        <v>35569.898537599998</v>
      </c>
      <c r="I45" s="67">
        <v>38912.164511499999</v>
      </c>
      <c r="J45" s="67">
        <v>37645.658863300006</v>
      </c>
      <c r="K45" s="67">
        <v>38242.778006401997</v>
      </c>
      <c r="L45" s="67">
        <v>38594.332045605006</v>
      </c>
      <c r="M45" s="67">
        <v>33827.133238308998</v>
      </c>
      <c r="N45" s="67">
        <v>37291.263644737999</v>
      </c>
      <c r="O45" s="67">
        <v>42303.792764585</v>
      </c>
      <c r="P45" s="67">
        <v>46173.138302416002</v>
      </c>
      <c r="Q45" s="67">
        <v>56641.334825956998</v>
      </c>
      <c r="R45" s="16"/>
      <c r="S45" s="31">
        <f>IF(P45="","",P45-Pass_Cr_A!P45-Freight_Cr_A!P45-Oth_Cr_A!P45)</f>
        <v>46173.138302416002</v>
      </c>
      <c r="T45" s="40">
        <f>IF(P45="","",(P45-Trans_deb!P45)/GDP!S41/10)</f>
        <v>-0.41128743085129421</v>
      </c>
      <c r="U45" s="40">
        <f>IF(Q45="","",(Q45-Trans_deb!Q45)/GDP!T41/10)</f>
        <v>-0.25851146323411711</v>
      </c>
      <c r="V45" s="16"/>
      <c r="W45" s="16"/>
      <c r="X45" s="16"/>
      <c r="Y45" s="16"/>
      <c r="Z45" s="41"/>
      <c r="AA45" s="16"/>
      <c r="AB45" s="14">
        <f t="shared" si="0"/>
        <v>1</v>
      </c>
      <c r="AC45" s="17">
        <f>AB45-Pass_Cr_A!AB45</f>
        <v>1</v>
      </c>
      <c r="AD45" s="16"/>
      <c r="AE45" s="16"/>
      <c r="AF45" s="16"/>
      <c r="AG45" s="16"/>
      <c r="AH45" s="16"/>
    </row>
    <row r="46" spans="1:34" ht="14.25" customHeight="1" x14ac:dyDescent="0.25">
      <c r="A46" s="22" t="s">
        <v>62</v>
      </c>
      <c r="B46" s="68">
        <v>770.49777251464798</v>
      </c>
      <c r="C46" s="68">
        <v>897.42886422851598</v>
      </c>
      <c r="D46" s="68">
        <v>1193.3078226660152</v>
      </c>
      <c r="E46" s="68">
        <v>1252.498993149414</v>
      </c>
      <c r="F46" s="68">
        <v>1170.6213236621102</v>
      </c>
      <c r="G46" s="68">
        <v>1285.2803900585941</v>
      </c>
      <c r="H46" s="68">
        <v>1624.28421477539</v>
      </c>
      <c r="I46" s="68">
        <v>1651.684900976564</v>
      </c>
      <c r="J46" s="68">
        <v>1905.161528398437</v>
      </c>
      <c r="K46" s="68">
        <v>1963.447777148438</v>
      </c>
      <c r="L46" s="68">
        <v>1780.6840006005868</v>
      </c>
      <c r="M46" s="68">
        <v>1796.7507065625</v>
      </c>
      <c r="N46" s="68">
        <v>1816.5141095898439</v>
      </c>
      <c r="O46" s="68">
        <v>1953.9259461914071</v>
      </c>
      <c r="P46" s="68">
        <v>2036.3440970410152</v>
      </c>
      <c r="Q46" s="68">
        <v>1183.61290033203</v>
      </c>
      <c r="R46" s="41"/>
      <c r="S46" s="31">
        <f>IF(P46="","",P46-Pass_Cr_A!P46-Freight_Cr_A!P46-Oth_Cr_A!P46)</f>
        <v>-1.5916157281026244E-12</v>
      </c>
      <c r="T46" s="40">
        <f>IF(P46="","",(P46-Trans_deb!P46)/GDP!S42/10)</f>
        <v>-0.32520399527988519</v>
      </c>
      <c r="U46" s="40">
        <f>IF(Q46="","",(Q46-Trans_deb!Q46)/GDP!T42/10)</f>
        <v>-0.39723716756339533</v>
      </c>
      <c r="V46" s="41"/>
      <c r="W46" s="41"/>
      <c r="X46" s="41"/>
      <c r="Y46" s="41"/>
      <c r="Z46" s="41"/>
      <c r="AA46" s="41"/>
      <c r="AB46" s="42">
        <f t="shared" si="0"/>
        <v>1</v>
      </c>
      <c r="AC46" s="41">
        <f>AB46-Pass_Cr_A!AB46</f>
        <v>0</v>
      </c>
      <c r="AD46" s="41"/>
      <c r="AE46" s="41"/>
      <c r="AF46" s="41"/>
      <c r="AG46" s="41"/>
      <c r="AH46" s="41"/>
    </row>
    <row r="47" spans="1:34" ht="14.25" customHeight="1" x14ac:dyDescent="0.25">
      <c r="A47" s="22" t="s">
        <v>63</v>
      </c>
      <c r="B47" s="67">
        <v>4.7667965296995991</v>
      </c>
      <c r="C47" s="67">
        <v>4.6832822703855443</v>
      </c>
      <c r="D47" s="67">
        <v>5.8488705634409222</v>
      </c>
      <c r="E47" s="67">
        <v>6.9384149010212104</v>
      </c>
      <c r="F47" s="67">
        <v>3.9141521200131977</v>
      </c>
      <c r="G47" s="67">
        <v>4.4939890572095482</v>
      </c>
      <c r="H47" s="67">
        <v>3.8425774304821814</v>
      </c>
      <c r="I47" s="67">
        <v>6.6463314840830874</v>
      </c>
      <c r="J47" s="67"/>
      <c r="K47" s="67">
        <v>6.5855194233378613</v>
      </c>
      <c r="L47" s="67">
        <v>5.3919565280161903</v>
      </c>
      <c r="M47" s="67">
        <v>5.2692593553608793</v>
      </c>
      <c r="N47" s="67">
        <v>5.347475423144</v>
      </c>
      <c r="O47" s="67">
        <v>6.1429113320682367</v>
      </c>
      <c r="P47" s="67">
        <v>6.3565911162992261</v>
      </c>
      <c r="Q47" s="67"/>
      <c r="R47" s="16"/>
      <c r="S47" s="31">
        <f>IF(P47="","",P47-Pass_Cr_A!P47-Freight_Cr_A!P47-Oth_Cr_A!P47)</f>
        <v>1.7763568394002505E-15</v>
      </c>
      <c r="T47" s="40">
        <f>IF(P47="","",(P47-Trans_deb!P47)/GDP!S43/10)</f>
        <v>-3.878103730484658</v>
      </c>
      <c r="U47" s="40" t="str">
        <f>IF(Q47="","",(Q47-Trans_deb!Q47)/GDP!T43/10)</f>
        <v/>
      </c>
      <c r="V47" s="16"/>
      <c r="W47" s="16"/>
      <c r="X47" s="16"/>
      <c r="Y47" s="16"/>
      <c r="Z47" s="41"/>
      <c r="AA47" s="16"/>
      <c r="AB47" s="14">
        <f t="shared" si="0"/>
        <v>0</v>
      </c>
      <c r="AC47" s="17">
        <f>AB47-Pass_Cr_A!AB47</f>
        <v>0</v>
      </c>
      <c r="AD47" s="16"/>
      <c r="AE47" s="16"/>
      <c r="AF47" s="16"/>
      <c r="AG47" s="16"/>
      <c r="AH47" s="16"/>
    </row>
    <row r="48" spans="1:34" ht="14.25" customHeight="1" x14ac:dyDescent="0.25">
      <c r="A48" s="22" t="s">
        <v>64</v>
      </c>
      <c r="B48" s="68">
        <v>11.5</v>
      </c>
      <c r="C48" s="68">
        <v>2.7</v>
      </c>
      <c r="D48" s="68">
        <v>21.8</v>
      </c>
      <c r="E48" s="68">
        <v>37</v>
      </c>
      <c r="F48" s="68">
        <v>52.4</v>
      </c>
      <c r="G48" s="68">
        <v>88.7</v>
      </c>
      <c r="H48" s="68">
        <v>114.5</v>
      </c>
      <c r="I48" s="68">
        <v>91.292297174393809</v>
      </c>
      <c r="J48" s="68">
        <v>91.846000673248</v>
      </c>
      <c r="K48" s="68">
        <v>131.72785721625598</v>
      </c>
      <c r="L48" s="68">
        <v>90.333438225696099</v>
      </c>
      <c r="M48" s="68">
        <v>63.938025610178599</v>
      </c>
      <c r="N48" s="68">
        <v>34.5682351599322</v>
      </c>
      <c r="O48" s="68">
        <v>18.46054131865785</v>
      </c>
      <c r="P48" s="68">
        <v>20.354500502024592</v>
      </c>
      <c r="Q48" s="68">
        <v>23.546972754381898</v>
      </c>
      <c r="R48" s="16"/>
      <c r="S48" s="31">
        <f>IF(P48="","",P48-Pass_Cr_A!P48-Freight_Cr_A!P48-Oth_Cr_A!P48)</f>
        <v>0</v>
      </c>
      <c r="T48" s="40">
        <f>IF(P48="","",(P48-Trans_deb!P48)/GDP!S44/10)</f>
        <v>-2.0450920237114234</v>
      </c>
      <c r="U48" s="40">
        <f>IF(Q48="","",(Q48-Trans_deb!Q48)/GDP!T44/10)</f>
        <v>-2.144620093955556</v>
      </c>
      <c r="V48" s="16"/>
      <c r="W48" s="16"/>
      <c r="X48" s="16"/>
      <c r="Y48" s="16"/>
      <c r="Z48" s="41"/>
      <c r="AA48" s="16"/>
      <c r="AB48" s="14">
        <f t="shared" si="0"/>
        <v>1</v>
      </c>
      <c r="AC48" s="17">
        <f>AB48-Pass_Cr_A!AB48</f>
        <v>1</v>
      </c>
      <c r="AD48" s="16"/>
      <c r="AE48" s="16"/>
      <c r="AF48" s="16"/>
      <c r="AG48" s="16"/>
      <c r="AH48" s="16"/>
    </row>
    <row r="49" spans="1:34" ht="14.25" customHeight="1" x14ac:dyDescent="0.25">
      <c r="A49" s="22" t="s">
        <v>65</v>
      </c>
      <c r="B49" s="67">
        <v>9.8584152817307604</v>
      </c>
      <c r="C49" s="67">
        <v>12.622154978054809</v>
      </c>
      <c r="D49" s="67">
        <v>45.6</v>
      </c>
      <c r="E49" s="67">
        <v>50.872560598852381</v>
      </c>
      <c r="F49" s="67">
        <v>95.898591057370226</v>
      </c>
      <c r="G49" s="67">
        <v>103.43706202511875</v>
      </c>
      <c r="H49" s="67">
        <v>58.978594073385111</v>
      </c>
      <c r="I49" s="67">
        <v>64.81340103800801</v>
      </c>
      <c r="J49" s="67">
        <v>138.9462286391425</v>
      </c>
      <c r="K49" s="67">
        <v>187.7592889577499</v>
      </c>
      <c r="L49" s="67">
        <v>69.446333928865059</v>
      </c>
      <c r="M49" s="67">
        <v>134.06392013626336</v>
      </c>
      <c r="N49" s="67"/>
      <c r="O49" s="67"/>
      <c r="P49" s="67"/>
      <c r="Q49" s="67"/>
      <c r="R49" s="16"/>
      <c r="S49" s="31" t="str">
        <f>IF(P49="","",P49-Pass_Cr_A!P49-Freight_Cr_A!P49-Oth_Cr_A!P49)</f>
        <v/>
      </c>
      <c r="T49" s="40" t="str">
        <f>IF(P49="","",(P49-Trans_deb!P49)/GDP!S45/10)</f>
        <v/>
      </c>
      <c r="U49" s="40" t="str">
        <f>IF(Q49="","",(Q49-Trans_deb!Q49)/GDP!T45/10)</f>
        <v/>
      </c>
      <c r="V49" s="16"/>
      <c r="W49" s="16"/>
      <c r="X49" s="16"/>
      <c r="Y49" s="16"/>
      <c r="Z49" s="41"/>
      <c r="AA49" s="16"/>
      <c r="AB49" s="14">
        <f t="shared" si="0"/>
        <v>0</v>
      </c>
      <c r="AC49" s="17">
        <f>AB49-Pass_Cr_A!AB49</f>
        <v>0</v>
      </c>
      <c r="AD49" s="16"/>
      <c r="AE49" s="16"/>
      <c r="AF49" s="16"/>
      <c r="AG49" s="16"/>
      <c r="AH49" s="16"/>
    </row>
    <row r="50" spans="1:34" ht="14.25" customHeight="1" x14ac:dyDescent="0.25">
      <c r="A50" s="22" t="s">
        <v>66</v>
      </c>
      <c r="B50" s="68">
        <v>280.35942330327737</v>
      </c>
      <c r="C50" s="68">
        <v>315.00241545801737</v>
      </c>
      <c r="D50" s="68">
        <v>370.089584214105</v>
      </c>
      <c r="E50" s="68">
        <v>444.28247599516499</v>
      </c>
      <c r="F50" s="68">
        <v>400.667577962373</v>
      </c>
      <c r="G50" s="68">
        <v>408.08657660019043</v>
      </c>
      <c r="H50" s="68">
        <v>484.21240915925199</v>
      </c>
      <c r="I50" s="68">
        <v>540.29446129439293</v>
      </c>
      <c r="J50" s="68">
        <v>540.53522894623404</v>
      </c>
      <c r="K50" s="68">
        <v>436.36683451055995</v>
      </c>
      <c r="L50" s="68">
        <v>496.06562514631099</v>
      </c>
      <c r="M50" s="68">
        <v>503.33732692825902</v>
      </c>
      <c r="N50" s="68">
        <v>454.73947866677997</v>
      </c>
      <c r="O50" s="68">
        <v>851.08114965410107</v>
      </c>
      <c r="P50" s="68">
        <v>808.08742087319308</v>
      </c>
      <c r="Q50" s="68">
        <v>500.8126809909603</v>
      </c>
      <c r="R50" s="16"/>
      <c r="S50" s="31">
        <f>IF(P50="","",P50-Pass_Cr_A!P50-Freight_Cr_A!P50-Oth_Cr_A!P50)</f>
        <v>-16.977653859318707</v>
      </c>
      <c r="T50" s="40">
        <f>IF(P50="","",(P50-Trans_deb!P50)/GDP!S46/10)</f>
        <v>-0.81098981594397002</v>
      </c>
      <c r="U50" s="40">
        <f>IF(Q50="","",(Q50-Trans_deb!Q50)/GDP!T46/10)</f>
        <v>-1.3140726872552757</v>
      </c>
      <c r="V50" s="16"/>
      <c r="W50" s="16"/>
      <c r="X50" s="16"/>
      <c r="Y50" s="16"/>
      <c r="Z50" s="41"/>
      <c r="AA50" s="16"/>
      <c r="AB50" s="14">
        <f t="shared" si="0"/>
        <v>1</v>
      </c>
      <c r="AC50" s="17">
        <f>AB50-Pass_Cr_A!AB50</f>
        <v>0</v>
      </c>
      <c r="AD50" s="16"/>
      <c r="AE50" s="16"/>
      <c r="AF50" s="16"/>
      <c r="AG50" s="16"/>
      <c r="AH50" s="16"/>
    </row>
    <row r="51" spans="1:34" ht="14.25" customHeight="1" x14ac:dyDescent="0.25">
      <c r="A51" s="22" t="s">
        <v>67</v>
      </c>
      <c r="B51" s="67">
        <v>188.72341730144126</v>
      </c>
      <c r="C51" s="67">
        <v>202.42881466853657</v>
      </c>
      <c r="D51" s="67">
        <v>210.90789236046109</v>
      </c>
      <c r="E51" s="67">
        <v>236.25118674101492</v>
      </c>
      <c r="F51" s="67">
        <v>241.59138381421968</v>
      </c>
      <c r="G51" s="67">
        <v>236.50802899149676</v>
      </c>
      <c r="H51" s="67">
        <v>148</v>
      </c>
      <c r="I51" s="67">
        <v>141.30444726489816</v>
      </c>
      <c r="J51" s="67">
        <v>138.74896417646727</v>
      </c>
      <c r="K51" s="67">
        <v>141.22838443250956</v>
      </c>
      <c r="L51" s="67">
        <v>165.05975834542841</v>
      </c>
      <c r="M51" s="67">
        <v>204.56431211355959</v>
      </c>
      <c r="N51" s="67">
        <v>228.25934615256818</v>
      </c>
      <c r="O51" s="67">
        <v>384.60409058336393</v>
      </c>
      <c r="P51" s="67">
        <v>391.8284804954269</v>
      </c>
      <c r="Q51" s="67"/>
      <c r="R51" s="16"/>
      <c r="S51" s="31">
        <f>IF(P51="","",P51-Pass_Cr_A!P51-Freight_Cr_A!P51-Oth_Cr_A!P51)</f>
        <v>2.8421709430404007E-14</v>
      </c>
      <c r="T51" s="40">
        <f>IF(P51="","",(P51-Trans_deb!P51)/GDP!S47/10)</f>
        <v>-2.3546294412420972</v>
      </c>
      <c r="U51" s="40" t="str">
        <f>IF(Q51="","",(Q51-Trans_deb!Q51)/GDP!T47/10)</f>
        <v/>
      </c>
      <c r="V51" s="16"/>
      <c r="W51" s="16"/>
      <c r="X51" s="16"/>
      <c r="Y51" s="16"/>
      <c r="Z51" s="41"/>
      <c r="AA51" s="16"/>
      <c r="AB51" s="14">
        <f t="shared" si="0"/>
        <v>0</v>
      </c>
      <c r="AC51" s="17">
        <f>AB51-Pass_Cr_A!AB51</f>
        <v>0</v>
      </c>
      <c r="AD51" s="16"/>
      <c r="AE51" s="16"/>
      <c r="AF51" s="16"/>
      <c r="AG51" s="16"/>
      <c r="AH51" s="16"/>
    </row>
    <row r="52" spans="1:34" ht="14.25" customHeight="1" x14ac:dyDescent="0.25">
      <c r="A52" s="22" t="s">
        <v>68</v>
      </c>
      <c r="B52" s="68">
        <v>1096.3293186605815</v>
      </c>
      <c r="C52" s="68">
        <v>1308.739099999246</v>
      </c>
      <c r="D52" s="68">
        <v>1601.7004874414297</v>
      </c>
      <c r="E52" s="68">
        <v>1790.6615406123867</v>
      </c>
      <c r="F52" s="68">
        <v>1313.9932280493572</v>
      </c>
      <c r="G52" s="68">
        <v>1317.2602006319232</v>
      </c>
      <c r="H52" s="68">
        <v>1366.0635941013941</v>
      </c>
      <c r="I52" s="68">
        <v>1238.4889187880719</v>
      </c>
      <c r="J52" s="68">
        <v>1240.1290959609701</v>
      </c>
      <c r="K52" s="68">
        <v>1326.0875488197905</v>
      </c>
      <c r="L52" s="68">
        <v>1129.0222723538473</v>
      </c>
      <c r="M52" s="68">
        <v>1193.9319114301938</v>
      </c>
      <c r="N52" s="68">
        <v>1299.2744762258219</v>
      </c>
      <c r="O52" s="68">
        <v>1441.4499804958023</v>
      </c>
      <c r="P52" s="68">
        <v>1373.5411915389518</v>
      </c>
      <c r="Q52" s="68">
        <v>959.04933382444028</v>
      </c>
      <c r="R52" s="16"/>
      <c r="S52" s="31">
        <f>IF(P52="","",P52-Pass_Cr_A!P52-Freight_Cr_A!P52-Oth_Cr_A!P52)</f>
        <v>1373.5411915389518</v>
      </c>
      <c r="T52" s="40">
        <f>IF(P52="","",(P52-Trans_deb!P52)/GDP!S48/10)</f>
        <v>0.98279972916334146</v>
      </c>
      <c r="U52" s="40">
        <f>IF(Q52="","",(Q52-Trans_deb!Q52)/GDP!T48/10)</f>
        <v>0.55996673075298031</v>
      </c>
      <c r="V52" s="16"/>
      <c r="W52" s="16"/>
      <c r="X52" s="16"/>
      <c r="Y52" s="16"/>
      <c r="Z52" s="41"/>
      <c r="AA52" s="16"/>
      <c r="AB52" s="14">
        <f t="shared" si="0"/>
        <v>1</v>
      </c>
      <c r="AC52" s="17">
        <f>AB52-Pass_Cr_A!AB52</f>
        <v>1</v>
      </c>
      <c r="AD52" s="16"/>
      <c r="AE52" s="16"/>
      <c r="AF52" s="16"/>
      <c r="AG52" s="16"/>
      <c r="AH52" s="16"/>
    </row>
    <row r="53" spans="1:34" ht="14.25" customHeight="1" x14ac:dyDescent="0.25">
      <c r="A53" s="22" t="s">
        <v>69</v>
      </c>
      <c r="B53" s="67"/>
      <c r="C53" s="67"/>
      <c r="D53" s="67"/>
      <c r="E53" s="67"/>
      <c r="F53" s="67"/>
      <c r="G53" s="67"/>
      <c r="H53" s="67">
        <v>178.8</v>
      </c>
      <c r="I53" s="67">
        <v>223.91061452513966</v>
      </c>
      <c r="J53" s="67">
        <v>280.48603351955308</v>
      </c>
      <c r="K53" s="67">
        <v>273.44692737430165</v>
      </c>
      <c r="L53" s="67">
        <v>194.45810055865923</v>
      </c>
      <c r="M53" s="67">
        <v>170.58659217877096</v>
      </c>
      <c r="N53" s="67">
        <v>121.3463687150838</v>
      </c>
      <c r="O53" s="67">
        <v>92.402171821229061</v>
      </c>
      <c r="P53" s="67">
        <v>111.45519793854749</v>
      </c>
      <c r="Q53" s="67">
        <v>78.920930944134071</v>
      </c>
      <c r="R53" s="41"/>
      <c r="S53" s="31">
        <f>IF(P53="","",P53-Pass_Cr_A!P53-Freight_Cr_A!P53-Oth_Cr_A!P53)</f>
        <v>0</v>
      </c>
      <c r="T53" s="40">
        <f>IF(P53="","",(P53-Trans_deb!P53)/GDP!S49/10)</f>
        <v>-1.2054602653326669</v>
      </c>
      <c r="U53" s="40" t="e">
        <f>IF(Q53="","",(Q53-Trans_deb!Q53)/GDP!T49/10)</f>
        <v>#DIV/0!</v>
      </c>
      <c r="V53" s="41"/>
      <c r="W53" s="41"/>
      <c r="X53" s="41"/>
      <c r="Y53" s="41"/>
      <c r="Z53" s="41"/>
      <c r="AA53" s="41"/>
      <c r="AB53" s="64">
        <v>0</v>
      </c>
      <c r="AC53" s="41">
        <f>AB53-Pass_Cr_A!AB53</f>
        <v>-1</v>
      </c>
      <c r="AD53" s="41"/>
      <c r="AE53" s="41"/>
      <c r="AF53" s="41"/>
      <c r="AG53" s="41"/>
      <c r="AH53" s="41"/>
    </row>
    <row r="54" spans="1:34" ht="14.25" customHeight="1" x14ac:dyDescent="0.25">
      <c r="A54" s="22" t="s">
        <v>70</v>
      </c>
      <c r="B54" s="68"/>
      <c r="C54" s="68"/>
      <c r="D54" s="68"/>
      <c r="E54" s="68"/>
      <c r="F54" s="68"/>
      <c r="G54" s="68"/>
      <c r="H54" s="68">
        <v>144.4</v>
      </c>
      <c r="I54" s="68">
        <v>191.53072625698326</v>
      </c>
      <c r="J54" s="68">
        <v>250.18435754189943</v>
      </c>
      <c r="K54" s="68">
        <v>244.21229050279328</v>
      </c>
      <c r="L54" s="68">
        <v>164.49720670391062</v>
      </c>
      <c r="M54" s="68">
        <v>135.81564245810057</v>
      </c>
      <c r="N54" s="68">
        <v>78.694427379888268</v>
      </c>
      <c r="O54" s="68">
        <v>52.079128614525139</v>
      </c>
      <c r="P54" s="68">
        <v>53.918777770949717</v>
      </c>
      <c r="Q54" s="68">
        <v>48.970549083798879</v>
      </c>
      <c r="R54" s="16"/>
      <c r="S54" s="31">
        <f>IF(P54="","",P54-Pass_Cr_A!P54-Freight_Cr_A!P54-Oth_Cr_A!P54)</f>
        <v>-7.1054273576010019E-15</v>
      </c>
      <c r="T54" s="40">
        <f>IF(P54="","",(P54-Trans_deb!P54)/GDP!S50/10)</f>
        <v>-2.3131836362162796</v>
      </c>
      <c r="U54" s="40" t="e">
        <f>IF(Q54="","",(Q54-Trans_deb!Q54)/GDP!T50/10)</f>
        <v>#DIV/0!</v>
      </c>
      <c r="V54" s="16"/>
      <c r="W54" s="16"/>
      <c r="X54" s="16"/>
      <c r="Y54" s="16"/>
      <c r="Z54" s="41"/>
      <c r="AA54" s="16"/>
      <c r="AB54" s="14">
        <f t="shared" si="0"/>
        <v>1</v>
      </c>
      <c r="AC54" s="17">
        <f>AB54-Pass_Cr_A!AB54</f>
        <v>0</v>
      </c>
      <c r="AD54" s="16"/>
      <c r="AE54" s="16"/>
      <c r="AF54" s="16"/>
      <c r="AG54" s="16"/>
      <c r="AH54" s="16"/>
    </row>
    <row r="55" spans="1:34" ht="14.25" customHeight="1" x14ac:dyDescent="0.25">
      <c r="A55" s="22" t="s">
        <v>71</v>
      </c>
      <c r="B55" s="67">
        <v>1547.286218698164</v>
      </c>
      <c r="C55" s="67">
        <v>1664.5509896092101</v>
      </c>
      <c r="D55" s="67">
        <v>2123.9372148076341</v>
      </c>
      <c r="E55" s="67">
        <v>3377.3</v>
      </c>
      <c r="F55" s="67">
        <v>3189.4245576918934</v>
      </c>
      <c r="G55" s="67">
        <v>3266.3686184154394</v>
      </c>
      <c r="H55" s="67">
        <v>3469.0479847918173</v>
      </c>
      <c r="I55" s="67">
        <v>3209.6454537787913</v>
      </c>
      <c r="J55" s="67">
        <v>3367.8125547867753</v>
      </c>
      <c r="K55" s="67">
        <v>3171.1528966421333</v>
      </c>
      <c r="L55" s="67">
        <v>3009.3801574309041</v>
      </c>
      <c r="M55" s="67">
        <v>3133.8112783191486</v>
      </c>
      <c r="N55" s="67">
        <v>3428.6354230271518</v>
      </c>
      <c r="O55" s="67">
        <v>3811.376188973803</v>
      </c>
      <c r="P55" s="67">
        <v>3636.3350734773908</v>
      </c>
      <c r="Q55" s="67">
        <v>3191.1213214659333</v>
      </c>
      <c r="R55" s="16"/>
      <c r="S55" s="31">
        <f>IF(P55="","",P55-Pass_Cr_A!P55-Freight_Cr_A!P55-Oth_Cr_A!P55)</f>
        <v>323.36739745755949</v>
      </c>
      <c r="T55" s="40">
        <f>IF(P55="","",(P55-Trans_deb!P55)/GDP!S51/10)</f>
        <v>5.1589984201887571</v>
      </c>
      <c r="U55" s="40">
        <f>IF(Q55="","",(Q55-Trans_deb!Q55)/GDP!T51/10)</f>
        <v>5.9473919478120525</v>
      </c>
      <c r="V55" s="16"/>
      <c r="W55" s="16"/>
      <c r="X55" s="16"/>
      <c r="Y55" s="16"/>
      <c r="Z55" s="41"/>
      <c r="AA55" s="16"/>
      <c r="AB55" s="14">
        <f t="shared" si="0"/>
        <v>1</v>
      </c>
      <c r="AC55" s="17">
        <f>AB55-Pass_Cr_A!AB55</f>
        <v>1</v>
      </c>
      <c r="AD55" s="16"/>
      <c r="AE55" s="16"/>
      <c r="AF55" s="16"/>
      <c r="AG55" s="16"/>
      <c r="AH55" s="16"/>
    </row>
    <row r="56" spans="1:34" ht="14.25" customHeight="1" x14ac:dyDescent="0.25">
      <c r="A56" s="22" t="s">
        <v>72</v>
      </c>
      <c r="B56" s="68">
        <v>2953.7043251450946</v>
      </c>
      <c r="C56" s="68">
        <v>3487.8231806403082</v>
      </c>
      <c r="D56" s="68">
        <v>4531.3371805277266</v>
      </c>
      <c r="E56" s="68">
        <v>5682.2673274103254</v>
      </c>
      <c r="F56" s="68">
        <v>4875.7235004146014</v>
      </c>
      <c r="G56" s="68">
        <v>5387.3074474363139</v>
      </c>
      <c r="H56" s="68">
        <v>6077.7726243279949</v>
      </c>
      <c r="I56" s="68">
        <v>5844.5168649449352</v>
      </c>
      <c r="J56" s="68">
        <v>5418.3432634088977</v>
      </c>
      <c r="K56" s="68">
        <v>5655.1592189092098</v>
      </c>
      <c r="L56" s="68">
        <v>5527.063498669103</v>
      </c>
      <c r="M56" s="68">
        <v>5710.3435030171804</v>
      </c>
      <c r="N56" s="68">
        <v>6452.5769074984473</v>
      </c>
      <c r="O56" s="68">
        <v>7506.2027933882609</v>
      </c>
      <c r="P56" s="68">
        <v>7003.5609492871426</v>
      </c>
      <c r="Q56" s="68">
        <v>6440.429064061469</v>
      </c>
      <c r="R56" s="16"/>
      <c r="S56" s="31">
        <f>IF(P56="","",P56-Pass_Cr_A!P56-Freight_Cr_A!P56-Oth_Cr_A!P56)</f>
        <v>-66.089644206060484</v>
      </c>
      <c r="T56" s="40">
        <f>IF(P56="","",(P56-Trans_deb!P56)/GDP!S52/10)</f>
        <v>0.40523128239977241</v>
      </c>
      <c r="U56" s="40">
        <f>IF(Q56="","",(Q56-Trans_deb!Q56)/GDP!T52/10)</f>
        <v>0.37932597573285337</v>
      </c>
      <c r="V56" s="16"/>
      <c r="W56" s="16"/>
      <c r="X56" s="16"/>
      <c r="Y56" s="16"/>
      <c r="Z56" s="41"/>
      <c r="AA56" s="16"/>
      <c r="AB56" s="14">
        <f t="shared" si="0"/>
        <v>1</v>
      </c>
      <c r="AC56" s="17">
        <f>AB56-Pass_Cr_A!AB56</f>
        <v>0</v>
      </c>
      <c r="AD56" s="16"/>
      <c r="AE56" s="16"/>
      <c r="AF56" s="16"/>
      <c r="AG56" s="16"/>
      <c r="AH56" s="16"/>
    </row>
    <row r="57" spans="1:34" ht="14.25" customHeight="1" x14ac:dyDescent="0.25">
      <c r="A57" s="22" t="s">
        <v>74</v>
      </c>
      <c r="B57" s="68">
        <v>27003</v>
      </c>
      <c r="C57" s="68">
        <v>33275.330024917865</v>
      </c>
      <c r="D57" s="68">
        <v>40131.977923926257</v>
      </c>
      <c r="E57" s="68">
        <v>46966.567581530711</v>
      </c>
      <c r="F57" s="68">
        <v>32377.138707337028</v>
      </c>
      <c r="G57" s="68">
        <v>38050.906249884501</v>
      </c>
      <c r="H57" s="68">
        <v>40383.886751204904</v>
      </c>
      <c r="I57" s="68">
        <v>40205.875143767254</v>
      </c>
      <c r="J57" s="68">
        <v>43125.80263246315</v>
      </c>
      <c r="K57" s="68">
        <v>44475.353422548033</v>
      </c>
      <c r="L57" s="68">
        <v>36668.765198428307</v>
      </c>
      <c r="M57" s="68">
        <v>32628.018398110162</v>
      </c>
      <c r="N57" s="68">
        <v>37501.358061838771</v>
      </c>
      <c r="O57" s="68">
        <v>42282.555437923489</v>
      </c>
      <c r="P57" s="68">
        <v>44428.330261589632</v>
      </c>
      <c r="Q57" s="68">
        <v>42943.527630858611</v>
      </c>
      <c r="R57" s="16"/>
      <c r="S57" s="31">
        <f>IF(P57="","",P57-Pass_Cr_A!P57-Freight_Cr_A!P57-Oth_Cr_A!P57)</f>
        <v>44428.330261589632</v>
      </c>
      <c r="T57" s="40">
        <f>IF(P57="","",(P57-Trans_deb!P57)/GDP!S53/10)</f>
        <v>2.7933560451758543</v>
      </c>
      <c r="U57" s="40">
        <f>IF(Q57="","",(Q57-Trans_deb!Q57)/GDP!T53/10)</f>
        <v>2.8828810020748112</v>
      </c>
      <c r="V57" s="16"/>
      <c r="W57" s="16"/>
      <c r="X57" s="16"/>
      <c r="Y57" s="16"/>
      <c r="Z57" s="41"/>
      <c r="AA57" s="16"/>
      <c r="AB57" s="14">
        <f t="shared" si="0"/>
        <v>1</v>
      </c>
      <c r="AC57" s="17">
        <f>AB57-Pass_Cr_A!AB57</f>
        <v>1</v>
      </c>
      <c r="AD57" s="16"/>
      <c r="AE57" s="16"/>
      <c r="AF57" s="16"/>
      <c r="AG57" s="16"/>
      <c r="AH57" s="16"/>
    </row>
    <row r="58" spans="1:34" ht="14.25" customHeight="1" x14ac:dyDescent="0.25">
      <c r="A58" s="22" t="s">
        <v>75</v>
      </c>
      <c r="B58" s="67">
        <v>74.943310019637522</v>
      </c>
      <c r="C58" s="67">
        <v>73.547864349176507</v>
      </c>
      <c r="D58" s="67">
        <v>71.617872958176022</v>
      </c>
      <c r="E58" s="67">
        <v>108.41712571952668</v>
      </c>
      <c r="F58" s="67">
        <v>110.39775828405197</v>
      </c>
      <c r="G58" s="67">
        <v>114.89919593070036</v>
      </c>
      <c r="H58" s="67">
        <v>116.32840238351123</v>
      </c>
      <c r="I58" s="67">
        <v>117.00361803050849</v>
      </c>
      <c r="J58" s="67">
        <v>511.93162316214739</v>
      </c>
      <c r="K58" s="67">
        <v>499.86214347207141</v>
      </c>
      <c r="L58" s="67">
        <v>496.83492665470033</v>
      </c>
      <c r="M58" s="67">
        <v>525.97048182263211</v>
      </c>
      <c r="N58" s="67">
        <v>537.58419095098498</v>
      </c>
      <c r="O58" s="67">
        <v>555.51116637876225</v>
      </c>
      <c r="P58" s="67">
        <v>615.47594262917721</v>
      </c>
      <c r="Q58" s="67">
        <v>510.85677363207895</v>
      </c>
      <c r="R58" s="41"/>
      <c r="S58" s="31">
        <f>IF(P58="","",P58-Pass_Cr_A!P58-Freight_Cr_A!P58-Oth_Cr_A!P58)</f>
        <v>-3.4631777100457839E-3</v>
      </c>
      <c r="T58" s="40">
        <f>IF(P58="","",(P58-Trans_deb!P58)/GDP!S54/10)</f>
        <v>2.5031343159877997</v>
      </c>
      <c r="U58" s="40">
        <f>IF(Q58="","",(Q58-Trans_deb!Q58)/GDP!T54/10)</f>
        <v>2.225577839477066</v>
      </c>
      <c r="V58" s="41"/>
      <c r="W58" s="41"/>
      <c r="X58" s="41"/>
      <c r="Y58" s="41"/>
      <c r="Z58" s="41"/>
      <c r="AA58" s="41"/>
      <c r="AB58" s="42">
        <f t="shared" si="0"/>
        <v>1</v>
      </c>
      <c r="AC58" s="41">
        <f>AB58-Pass_Cr_A!AB58</f>
        <v>1</v>
      </c>
      <c r="AD58" s="41"/>
      <c r="AE58" s="41"/>
      <c r="AF58" s="41"/>
      <c r="AG58" s="41"/>
      <c r="AH58" s="41"/>
    </row>
    <row r="59" spans="1:34" ht="14.25" customHeight="1" x14ac:dyDescent="0.25">
      <c r="A59" s="22" t="s">
        <v>76</v>
      </c>
      <c r="B59" s="68">
        <v>4.01757037037037</v>
      </c>
      <c r="C59" s="68">
        <v>3.6953925925925923</v>
      </c>
      <c r="D59" s="68">
        <v>3.7225185185185183</v>
      </c>
      <c r="E59" s="68">
        <v>4.8526629629629623</v>
      </c>
      <c r="F59" s="68">
        <v>4.6070459259259255</v>
      </c>
      <c r="G59" s="68">
        <v>3.9298407407407407</v>
      </c>
      <c r="H59" s="68">
        <v>3.0830137037037035</v>
      </c>
      <c r="I59" s="68">
        <v>3.0508033333333331</v>
      </c>
      <c r="J59" s="68">
        <v>3.088559259259259</v>
      </c>
      <c r="K59" s="68">
        <v>1</v>
      </c>
      <c r="L59" s="68">
        <v>0.72317084925925923</v>
      </c>
      <c r="M59" s="68">
        <v>0.78095558518518515</v>
      </c>
      <c r="N59" s="68">
        <v>0.83602913703703696</v>
      </c>
      <c r="O59" s="69">
        <v>1.5235361015851849</v>
      </c>
      <c r="P59" s="69">
        <v>1.7385334184130679</v>
      </c>
      <c r="Q59" s="69">
        <v>0.76358682482065909</v>
      </c>
      <c r="R59" s="16"/>
      <c r="S59" s="31">
        <f>IF(P59="","",P59-Pass_Cr_A!P59-Freight_Cr_A!P59-Oth_Cr_A!P59)</f>
        <v>1.7385334184130679</v>
      </c>
      <c r="T59" s="40">
        <f>IF(P59="","",(P59-Trans_deb!P59)/GDP!S55/10)</f>
        <v>0.3002648391041568</v>
      </c>
      <c r="U59" s="40">
        <f>IF(Q59="","",(Q59-Trans_deb!Q59)/GDP!T55/10)</f>
        <v>0.1476957107970327</v>
      </c>
      <c r="V59" s="16"/>
      <c r="W59" s="16"/>
      <c r="X59" s="16"/>
      <c r="Y59" s="16"/>
      <c r="Z59" s="41"/>
      <c r="AA59" s="16"/>
      <c r="AB59" s="14">
        <f t="shared" si="0"/>
        <v>1</v>
      </c>
      <c r="AC59" s="17">
        <f>AB59-Pass_Cr_A!AB59</f>
        <v>1</v>
      </c>
      <c r="AD59" s="16"/>
      <c r="AE59" s="16"/>
      <c r="AF59" s="16"/>
      <c r="AG59" s="16"/>
      <c r="AH59" s="16"/>
    </row>
    <row r="60" spans="1:34" ht="14.25" customHeight="1" x14ac:dyDescent="0.25">
      <c r="A60" s="22" t="s">
        <v>77</v>
      </c>
      <c r="B60" s="67">
        <v>132.80000000000001</v>
      </c>
      <c r="C60" s="67">
        <v>307.8</v>
      </c>
      <c r="D60" s="67">
        <v>363.6</v>
      </c>
      <c r="E60" s="67">
        <v>408.4</v>
      </c>
      <c r="F60" s="67">
        <v>399.5</v>
      </c>
      <c r="G60" s="67">
        <v>441.8</v>
      </c>
      <c r="H60" s="67">
        <v>446.6</v>
      </c>
      <c r="I60" s="67">
        <v>436</v>
      </c>
      <c r="J60" s="67">
        <v>500.8</v>
      </c>
      <c r="K60" s="67">
        <v>495.9</v>
      </c>
      <c r="L60" s="67">
        <v>547.70000000000005</v>
      </c>
      <c r="M60" s="67">
        <v>581</v>
      </c>
      <c r="N60" s="67">
        <v>609.6</v>
      </c>
      <c r="O60" s="67">
        <v>645.5</v>
      </c>
      <c r="P60" s="67">
        <v>671.7</v>
      </c>
      <c r="Q60" s="67">
        <v>356.7</v>
      </c>
      <c r="R60" s="16"/>
      <c r="S60" s="31">
        <f>IF(P60="","",P60-Pass_Cr_A!P60-Freight_Cr_A!P60-Oth_Cr_A!P60)</f>
        <v>0</v>
      </c>
      <c r="T60" s="40">
        <f>IF(P60="","",(P60-Trans_deb!P60)/GDP!S56/10)</f>
        <v>-1.159358432922994</v>
      </c>
      <c r="U60" s="40">
        <f>IF(Q60="","",(Q60-Trans_deb!Q60)/GDP!T56/10)</f>
        <v>-1.3407679313104113</v>
      </c>
      <c r="V60" s="16"/>
      <c r="W60" s="16"/>
      <c r="X60" s="16"/>
      <c r="Y60" s="16"/>
      <c r="Z60" s="41"/>
      <c r="AA60" s="16"/>
      <c r="AB60" s="14">
        <f t="shared" si="0"/>
        <v>1</v>
      </c>
      <c r="AC60" s="17">
        <f>AB60-Pass_Cr_A!AB60</f>
        <v>0</v>
      </c>
      <c r="AD60" s="16"/>
      <c r="AE60" s="16"/>
      <c r="AF60" s="16"/>
      <c r="AG60" s="16"/>
      <c r="AH60" s="16"/>
    </row>
    <row r="61" spans="1:34" ht="14.25" customHeight="1" x14ac:dyDescent="0.25">
      <c r="A61" s="22" t="s">
        <v>78</v>
      </c>
      <c r="B61" s="68">
        <v>146.55456666666663</v>
      </c>
      <c r="C61" s="68">
        <v>144.68637666666666</v>
      </c>
      <c r="D61" s="68">
        <v>158.66549851851852</v>
      </c>
      <c r="E61" s="68">
        <v>198.21241222222221</v>
      </c>
      <c r="F61" s="68">
        <v>204.53783148148148</v>
      </c>
      <c r="G61" s="68">
        <v>185.18588333333332</v>
      </c>
      <c r="H61" s="68">
        <v>174.6991711111111</v>
      </c>
      <c r="I61" s="68">
        <v>169.06904974074075</v>
      </c>
      <c r="J61" s="68">
        <v>172.88842285185186</v>
      </c>
      <c r="K61" s="68">
        <v>147.31076699339334</v>
      </c>
      <c r="L61" s="68">
        <v>162.87024437543715</v>
      </c>
      <c r="M61" s="68">
        <v>175.61017230520963</v>
      </c>
      <c r="N61" s="68">
        <v>167.72734178964305</v>
      </c>
      <c r="O61" s="68">
        <v>161.64317488372569</v>
      </c>
      <c r="P61" s="68">
        <v>164.06927070131729</v>
      </c>
      <c r="Q61" s="68">
        <v>65.498260300544146</v>
      </c>
      <c r="R61" s="16"/>
      <c r="S61" s="31">
        <f>IF(P61="","",P61-Pass_Cr_A!P61-Freight_Cr_A!P61-Oth_Cr_A!P61)</f>
        <v>164.06927070131729</v>
      </c>
      <c r="T61" s="40">
        <f>IF(P61="","",(P61-Trans_deb!P61)/GDP!S57/10)</f>
        <v>-3.277172614915294</v>
      </c>
      <c r="U61" s="40">
        <f>IF(Q61="","",(Q61-Trans_deb!Q61)/GDP!T57/10)</f>
        <v>-2.9940319592023932</v>
      </c>
      <c r="V61" s="16"/>
      <c r="W61" s="16"/>
      <c r="X61" s="16"/>
      <c r="Y61" s="16"/>
      <c r="Z61" s="41"/>
      <c r="AA61" s="16"/>
      <c r="AB61" s="64">
        <v>0</v>
      </c>
      <c r="AC61" s="17">
        <f>AB61-Pass_Cr_A!AB61</f>
        <v>0</v>
      </c>
      <c r="AD61" s="16"/>
      <c r="AE61" s="16"/>
      <c r="AF61" s="16"/>
      <c r="AG61" s="16"/>
      <c r="AH61" s="16"/>
    </row>
    <row r="62" spans="1:34" ht="14.25" customHeight="1" x14ac:dyDescent="0.25">
      <c r="A62" s="22" t="s">
        <v>79</v>
      </c>
      <c r="B62" s="67">
        <v>335.1750997588241</v>
      </c>
      <c r="C62" s="67">
        <v>352.23983011523643</v>
      </c>
      <c r="D62" s="67">
        <v>347.60960429823513</v>
      </c>
      <c r="E62" s="67">
        <v>366.79379825611312</v>
      </c>
      <c r="F62" s="67">
        <v>345.46083026778342</v>
      </c>
      <c r="G62" s="67">
        <v>359.78185897226808</v>
      </c>
      <c r="H62" s="67">
        <v>398.91837928775789</v>
      </c>
      <c r="I62" s="67">
        <v>408.71525395960452</v>
      </c>
      <c r="J62" s="67">
        <v>435.82932417435654</v>
      </c>
      <c r="K62" s="67">
        <v>437.04605127713899</v>
      </c>
      <c r="L62" s="67">
        <v>444.26388803931599</v>
      </c>
      <c r="M62" s="67">
        <v>532.29999999999995</v>
      </c>
      <c r="N62" s="67">
        <v>558.42225005264493</v>
      </c>
      <c r="O62" s="67">
        <v>583.56551321014797</v>
      </c>
      <c r="P62" s="67">
        <v>616.30277928356008</v>
      </c>
      <c r="Q62" s="67">
        <v>653.71273379940203</v>
      </c>
      <c r="R62" s="16"/>
      <c r="S62" s="31">
        <f>IF(P62="","",P62-Pass_Cr_A!P62-Freight_Cr_A!P62-Oth_Cr_A!P62)</f>
        <v>7.9580786405131221E-13</v>
      </c>
      <c r="T62" s="40">
        <f>IF(P62="","",(P62-Trans_deb!P62)/GDP!S58/10)</f>
        <v>-0.9302221815562749</v>
      </c>
      <c r="U62" s="40">
        <f>IF(Q62="","",(Q62-Trans_deb!Q62)/GDP!T58/10)</f>
        <v>-0.48029637912790457</v>
      </c>
      <c r="V62" s="16"/>
      <c r="W62" s="16"/>
      <c r="X62" s="16"/>
      <c r="Y62" s="16"/>
      <c r="Z62" s="41"/>
      <c r="AA62" s="16"/>
      <c r="AB62" s="14">
        <f t="shared" si="0"/>
        <v>1</v>
      </c>
      <c r="AC62" s="17">
        <f>AB62-Pass_Cr_A!AB62</f>
        <v>0</v>
      </c>
      <c r="AD62" s="16"/>
      <c r="AE62" s="16"/>
      <c r="AF62" s="16"/>
      <c r="AG62" s="16"/>
      <c r="AH62" s="16"/>
    </row>
    <row r="63" spans="1:34" ht="14.25" customHeight="1" x14ac:dyDescent="0.25">
      <c r="A63" s="22" t="s">
        <v>80</v>
      </c>
      <c r="B63" s="68">
        <v>4745.6000000000004</v>
      </c>
      <c r="C63" s="68">
        <v>5489.1</v>
      </c>
      <c r="D63" s="68">
        <v>6949.1</v>
      </c>
      <c r="E63" s="68">
        <v>8160</v>
      </c>
      <c r="F63" s="68">
        <v>6698.4</v>
      </c>
      <c r="G63" s="68">
        <v>7916.1</v>
      </c>
      <c r="H63" s="68">
        <v>8199.4</v>
      </c>
      <c r="I63" s="68">
        <v>8866.9</v>
      </c>
      <c r="J63" s="68">
        <v>9419</v>
      </c>
      <c r="K63" s="68">
        <v>9785.4</v>
      </c>
      <c r="L63" s="68">
        <v>9727.2999999999993</v>
      </c>
      <c r="M63" s="68">
        <v>8191.2</v>
      </c>
      <c r="N63" s="68">
        <v>8599.7999999999993</v>
      </c>
      <c r="O63" s="68">
        <v>8843.4</v>
      </c>
      <c r="P63" s="68">
        <v>8503.7000000000007</v>
      </c>
      <c r="Q63" s="68">
        <v>7131.6</v>
      </c>
      <c r="R63" s="16"/>
      <c r="S63" s="31">
        <f>IF(P63="","",P63-Pass_Cr_A!P63-Freight_Cr_A!P63-Oth_Cr_A!P63)</f>
        <v>5.6843418860808015E-13</v>
      </c>
      <c r="T63" s="40">
        <f>IF(P63="","",(P63-Trans_deb!P63)/GDP!S59/10)</f>
        <v>-1.6018654803446004E-2</v>
      </c>
      <c r="U63" s="40">
        <f>IF(Q63="","",(Q63-Trans_deb!Q63)/GDP!T59/10)</f>
        <v>-0.24902514045991792</v>
      </c>
      <c r="V63" s="16"/>
      <c r="W63" s="16"/>
      <c r="X63" s="16"/>
      <c r="Y63" s="16"/>
      <c r="Z63" s="41"/>
      <c r="AA63" s="16"/>
      <c r="AB63" s="14">
        <f t="shared" si="0"/>
        <v>1</v>
      </c>
      <c r="AC63" s="17">
        <f>AB63-Pass_Cr_A!AB63</f>
        <v>0</v>
      </c>
      <c r="AD63" s="16"/>
      <c r="AE63" s="16"/>
      <c r="AF63" s="16"/>
      <c r="AG63" s="16"/>
      <c r="AH63" s="16"/>
    </row>
    <row r="64" spans="1:34" ht="14.25" customHeight="1" x14ac:dyDescent="0.25">
      <c r="A64" s="22" t="s">
        <v>81</v>
      </c>
      <c r="B64" s="67">
        <v>364.74</v>
      </c>
      <c r="C64" s="67">
        <v>370.3</v>
      </c>
      <c r="D64" s="67">
        <v>376.53</v>
      </c>
      <c r="E64" s="67">
        <v>354.93</v>
      </c>
      <c r="F64" s="67">
        <v>276.41000000000003</v>
      </c>
      <c r="G64" s="67">
        <v>304.42213393000003</v>
      </c>
      <c r="H64" s="67">
        <v>381.81261869000002</v>
      </c>
      <c r="I64" s="67">
        <v>418.97637327625</v>
      </c>
      <c r="J64" s="67">
        <v>515.90716849687499</v>
      </c>
      <c r="K64" s="67">
        <v>554.46024424674999</v>
      </c>
      <c r="L64" s="67">
        <v>489.92701522999999</v>
      </c>
      <c r="M64" s="67">
        <v>450.90177906226302</v>
      </c>
      <c r="N64" s="67">
        <v>482.68378668013696</v>
      </c>
      <c r="O64" s="67">
        <v>476.33514166272198</v>
      </c>
      <c r="P64" s="67">
        <v>488.19051132110604</v>
      </c>
      <c r="Q64" s="67">
        <v>240.66350855419358</v>
      </c>
      <c r="R64" s="16"/>
      <c r="S64" s="31">
        <f>IF(P64="","",P64-Pass_Cr_A!P64-Freight_Cr_A!P64-Oth_Cr_A!P64)</f>
        <v>-7.2475359047530219E-13</v>
      </c>
      <c r="T64" s="40">
        <f>IF(P64="","",(P64-Trans_deb!P64)/GDP!S60/10)</f>
        <v>-0.84738253511134631</v>
      </c>
      <c r="U64" s="40">
        <f>IF(Q64="","",(Q64-Trans_deb!Q64)/GDP!T60/10)</f>
        <v>-1.4126588213659492</v>
      </c>
      <c r="V64" s="16"/>
      <c r="W64" s="16"/>
      <c r="X64" s="16"/>
      <c r="Y64" s="16"/>
      <c r="Z64" s="41"/>
      <c r="AA64" s="16"/>
      <c r="AB64" s="14">
        <f t="shared" si="0"/>
        <v>1</v>
      </c>
      <c r="AC64" s="17">
        <f>AB64-Pass_Cr_A!AB64</f>
        <v>0</v>
      </c>
      <c r="AD64" s="16"/>
      <c r="AE64" s="16"/>
      <c r="AF64" s="16"/>
      <c r="AG64" s="16"/>
      <c r="AH64" s="16"/>
    </row>
    <row r="65" spans="1:34" ht="14.25" customHeight="1" x14ac:dyDescent="0.25">
      <c r="A65" s="22" t="s">
        <v>84</v>
      </c>
      <c r="B65" s="68"/>
      <c r="C65" s="68"/>
      <c r="D65" s="68"/>
      <c r="E65" s="68">
        <v>2094.4384897612726</v>
      </c>
      <c r="F65" s="68">
        <v>1671.3408909799346</v>
      </c>
      <c r="G65" s="68">
        <v>1861.0639692207785</v>
      </c>
      <c r="H65" s="68">
        <v>2176.2981082678548</v>
      </c>
      <c r="I65" s="68">
        <v>2329.3372379226412</v>
      </c>
      <c r="J65" s="68">
        <v>2294.9348783390265</v>
      </c>
      <c r="K65" s="68">
        <v>2356.4368218440873</v>
      </c>
      <c r="L65" s="68">
        <v>1861.9236165168591</v>
      </c>
      <c r="M65" s="68">
        <v>1733.1405525191296</v>
      </c>
      <c r="N65" s="68">
        <v>1987.3724795414887</v>
      </c>
      <c r="O65" s="68">
        <v>2334.2207299833744</v>
      </c>
      <c r="P65" s="68">
        <v>2315.2853566413728</v>
      </c>
      <c r="Q65" s="68">
        <v>1777.7626503384929</v>
      </c>
      <c r="R65" s="16"/>
      <c r="S65" s="31">
        <f>IF(P65="","",P65-Pass_Cr_A!P65-Freight_Cr_A!P65-Oth_Cr_A!P65)</f>
        <v>-50.932495921753343</v>
      </c>
      <c r="T65" s="40">
        <f>IF(P65="","",(P65-Trans_deb!P65)/GDP!S61/10)</f>
        <v>1.487529432230196</v>
      </c>
      <c r="U65" s="40">
        <f>IF(Q65="","",(Q65-Trans_deb!Q65)/GDP!T61/10)</f>
        <v>0.84524475890298234</v>
      </c>
      <c r="V65" s="16"/>
      <c r="W65" s="16"/>
      <c r="X65" s="16"/>
      <c r="Y65" s="16"/>
      <c r="Z65" s="41"/>
      <c r="AA65" s="16"/>
      <c r="AB65" s="14">
        <f t="shared" si="0"/>
        <v>1</v>
      </c>
      <c r="AC65" s="17">
        <f>AB65-Pass_Cr_A!AB65</f>
        <v>0</v>
      </c>
      <c r="AD65" s="16"/>
      <c r="AE65" s="16"/>
      <c r="AF65" s="16"/>
      <c r="AG65" s="16"/>
      <c r="AH65" s="16"/>
    </row>
    <row r="66" spans="1:34" ht="14.25" customHeight="1" x14ac:dyDescent="0.25">
      <c r="A66" s="22" t="s">
        <v>85</v>
      </c>
      <c r="B66" s="67">
        <v>10.200133819163822</v>
      </c>
      <c r="C66" s="67">
        <v>10.059884130403931</v>
      </c>
      <c r="D66" s="67">
        <v>8.8078900099568997</v>
      </c>
      <c r="E66" s="67">
        <v>9.080208096702389</v>
      </c>
      <c r="F66" s="67">
        <v>7.4652656945063107</v>
      </c>
      <c r="G66" s="67">
        <v>21.157670238918385</v>
      </c>
      <c r="H66" s="67">
        <v>0.7</v>
      </c>
      <c r="I66" s="67">
        <v>0.31292518088588206</v>
      </c>
      <c r="J66" s="67">
        <v>0.16018169140272501</v>
      </c>
      <c r="K66" s="67">
        <v>1.0776791389959921</v>
      </c>
      <c r="L66" s="67">
        <v>0.27097084975745411</v>
      </c>
      <c r="M66" s="67">
        <v>0.28119256567339768</v>
      </c>
      <c r="N66" s="67">
        <v>0.87594353914817735</v>
      </c>
      <c r="O66" s="67">
        <v>0.71462146173440266</v>
      </c>
      <c r="P66" s="67">
        <v>1.3246222329945301</v>
      </c>
      <c r="Q66" s="67">
        <v>0.53688681857794707</v>
      </c>
      <c r="R66" s="16"/>
      <c r="S66" s="31">
        <f>IF(P66="","",P66-Pass_Cr_A!P66-Freight_Cr_A!P66-Oth_Cr_A!P66)</f>
        <v>0</v>
      </c>
      <c r="T66" s="40">
        <f>IF(P66="","",(P66-Trans_deb!P66)/GDP!S62/10)</f>
        <v>-0.59080953136196501</v>
      </c>
      <c r="U66" s="40">
        <f>IF(Q66="","",(Q66-Trans_deb!Q66)/GDP!T62/10)</f>
        <v>-0.80438823857007069</v>
      </c>
      <c r="V66" s="16"/>
      <c r="W66" s="16"/>
      <c r="X66" s="16"/>
      <c r="Y66" s="16"/>
      <c r="Z66" s="41"/>
      <c r="AA66" s="16"/>
      <c r="AB66" s="14">
        <f t="shared" si="0"/>
        <v>1</v>
      </c>
      <c r="AC66" s="17">
        <f>AB66-Pass_Cr_A!AB66</f>
        <v>0</v>
      </c>
      <c r="AD66" s="16"/>
      <c r="AE66" s="16"/>
      <c r="AF66" s="16"/>
      <c r="AG66" s="16"/>
      <c r="AH66" s="16"/>
    </row>
    <row r="67" spans="1:34" ht="14.25" customHeight="1" x14ac:dyDescent="0.25">
      <c r="A67" s="22" t="s">
        <v>86</v>
      </c>
      <c r="B67" s="68">
        <v>466.3828875592078</v>
      </c>
      <c r="C67" s="68">
        <v>584.68039514459474</v>
      </c>
      <c r="D67" s="68">
        <v>733.09198471483228</v>
      </c>
      <c r="E67" s="68">
        <v>1048.465637377946</v>
      </c>
      <c r="F67" s="68">
        <v>992.46719384767698</v>
      </c>
      <c r="G67" s="68">
        <v>1177.4580949913277</v>
      </c>
      <c r="H67" s="68">
        <v>1582.1000958253528</v>
      </c>
      <c r="I67" s="68">
        <v>1730.3213549627767</v>
      </c>
      <c r="J67" s="68">
        <v>2079.0287557871284</v>
      </c>
      <c r="K67" s="68">
        <v>2192.8305469296083</v>
      </c>
      <c r="L67" s="68">
        <v>2358.2531632027089</v>
      </c>
      <c r="M67" s="68">
        <v>2206.8664665589627</v>
      </c>
      <c r="N67" s="68">
        <v>2605.5196898846261</v>
      </c>
      <c r="O67" s="68">
        <v>3263.0241014208318</v>
      </c>
      <c r="P67" s="68">
        <v>3549.8459907790011</v>
      </c>
      <c r="Q67" s="68">
        <v>2997.1676106573277</v>
      </c>
      <c r="R67" s="16"/>
      <c r="S67" s="31">
        <f>IF(P67="","",P67-Pass_Cr_A!P67-Freight_Cr_A!P67-Oth_Cr_A!P67)</f>
        <v>2.8421709430404007E-14</v>
      </c>
      <c r="T67" s="40">
        <f>IF(P67="","",(P67-Trans_deb!P67)/GDP!S63/10)</f>
        <v>-0.52484656870076696</v>
      </c>
      <c r="U67" s="40">
        <f>IF(Q67="","",(Q67-Trans_deb!Q67)/GDP!T63/10)</f>
        <v>-0.53001956895939839</v>
      </c>
      <c r="V67" s="16"/>
      <c r="W67" s="16"/>
      <c r="X67" s="16"/>
      <c r="Y67" s="16"/>
      <c r="Z67" s="41"/>
      <c r="AA67" s="16"/>
      <c r="AB67" s="14">
        <f t="shared" si="0"/>
        <v>1</v>
      </c>
      <c r="AC67" s="17">
        <f>AB67-Pass_Cr_A!AB67</f>
        <v>0</v>
      </c>
      <c r="AD67" s="16"/>
      <c r="AE67" s="16"/>
      <c r="AF67" s="16"/>
      <c r="AG67" s="16"/>
      <c r="AH67" s="16"/>
    </row>
    <row r="68" spans="1:34" ht="14.25" customHeight="1" x14ac:dyDescent="0.25">
      <c r="A68" s="22" t="s">
        <v>87</v>
      </c>
      <c r="B68" s="67"/>
      <c r="C68" s="67"/>
      <c r="D68" s="67"/>
      <c r="E68" s="67">
        <v>181676.79999999999</v>
      </c>
      <c r="F68" s="67">
        <v>140214.93238816535</v>
      </c>
      <c r="G68" s="67">
        <v>156254.20142900423</v>
      </c>
      <c r="H68" s="67">
        <v>166702.52889448713</v>
      </c>
      <c r="I68" s="67">
        <v>159410.30393520196</v>
      </c>
      <c r="J68" s="67">
        <v>162137.70226825596</v>
      </c>
      <c r="K68" s="67">
        <v>164666.57879363903</v>
      </c>
      <c r="L68" s="67">
        <v>150903.59658076597</v>
      </c>
      <c r="M68" s="67">
        <v>145053.18975482666</v>
      </c>
      <c r="N68" s="67">
        <v>165854.93458482067</v>
      </c>
      <c r="O68" s="67">
        <v>184804.19375467065</v>
      </c>
      <c r="P68" s="67">
        <v>184113.72620192132</v>
      </c>
      <c r="Q68" s="67">
        <v>149292.74756905087</v>
      </c>
      <c r="R68" s="16"/>
      <c r="S68" s="31">
        <f>IF(P68="","",P68-Pass_Cr_A!P68-Freight_Cr_A!P68-Oth_Cr_A!P68)</f>
        <v>184113.72620192132</v>
      </c>
      <c r="T68" s="40">
        <f>IF(P68="","",(P68-Trans_deb!P68)/GDP!S64/10)</f>
        <v>0.17201156825049752</v>
      </c>
      <c r="U68" s="40">
        <f>IF(Q68="","",(Q68-Trans_deb!Q68)/GDP!T64/10)</f>
        <v>9.0352335799255279E-2</v>
      </c>
      <c r="V68" s="16"/>
      <c r="W68" s="16"/>
      <c r="X68" s="16"/>
      <c r="Y68" s="16"/>
      <c r="Z68" s="41"/>
      <c r="AA68" s="16"/>
      <c r="AB68" s="64">
        <v>0</v>
      </c>
      <c r="AC68" s="17">
        <f>AB68-Pass_Cr_A!AB68</f>
        <v>0</v>
      </c>
      <c r="AD68" s="16"/>
      <c r="AE68" s="16"/>
      <c r="AF68" s="16"/>
      <c r="AG68" s="16"/>
      <c r="AH68" s="16"/>
    </row>
    <row r="69" spans="1:34" ht="14.25" customHeight="1" x14ac:dyDescent="0.25">
      <c r="A69" s="22" t="s">
        <v>88</v>
      </c>
      <c r="B69" s="68">
        <v>47.337955186921292</v>
      </c>
      <c r="C69" s="68">
        <v>83.084017455436381</v>
      </c>
      <c r="D69" s="68">
        <v>113.99815728308225</v>
      </c>
      <c r="E69" s="68">
        <v>149.76070462108839</v>
      </c>
      <c r="F69" s="68">
        <v>74.61575056640433</v>
      </c>
      <c r="G69" s="68">
        <v>86.795883586189788</v>
      </c>
      <c r="H69" s="68">
        <v>83.952763536296757</v>
      </c>
      <c r="I69" s="68"/>
      <c r="J69" s="68"/>
      <c r="K69" s="68"/>
      <c r="L69" s="68"/>
      <c r="M69" s="68"/>
      <c r="N69" s="68"/>
      <c r="O69" s="68"/>
      <c r="P69" s="68"/>
      <c r="Q69" s="68"/>
      <c r="R69" s="41"/>
      <c r="S69" s="31" t="str">
        <f>IF(P69="","",P69-Pass_Cr_A!P69-Freight_Cr_A!P69-Oth_Cr_A!P69)</f>
        <v/>
      </c>
      <c r="T69" s="40" t="str">
        <f>IF(P69="","",(P69-Trans_deb!P69)/GDP!S65/10)</f>
        <v/>
      </c>
      <c r="U69" s="40" t="str">
        <f>IF(Q69="","",(Q69-Trans_deb!Q69)/GDP!T65/10)</f>
        <v/>
      </c>
      <c r="V69" s="41"/>
      <c r="W69" s="41"/>
      <c r="X69" s="41"/>
      <c r="Y69" s="41"/>
      <c r="Z69" s="41"/>
      <c r="AA69" s="41"/>
      <c r="AB69" s="42">
        <f t="shared" si="0"/>
        <v>0</v>
      </c>
      <c r="AC69" s="41">
        <f>AB69-Pass_Cr_A!AB69</f>
        <v>0</v>
      </c>
      <c r="AD69" s="41"/>
      <c r="AE69" s="41"/>
      <c r="AF69" s="41"/>
      <c r="AG69" s="41"/>
      <c r="AH69" s="41"/>
    </row>
    <row r="70" spans="1:34" ht="14.25" customHeight="1" x14ac:dyDescent="0.25">
      <c r="A70" s="22" t="s">
        <v>89</v>
      </c>
      <c r="B70" s="67">
        <v>292.7</v>
      </c>
      <c r="C70" s="67">
        <v>250.30206914242066</v>
      </c>
      <c r="D70" s="67">
        <v>288.81244575324058</v>
      </c>
      <c r="E70" s="67">
        <v>369.95187459856709</v>
      </c>
      <c r="F70" s="67">
        <v>236.74188806554042</v>
      </c>
      <c r="G70" s="67">
        <v>246.71783492490943</v>
      </c>
      <c r="H70" s="67">
        <v>290.09338248554502</v>
      </c>
      <c r="I70" s="67">
        <v>311.48602779073991</v>
      </c>
      <c r="J70" s="67">
        <v>311.1508557904142</v>
      </c>
      <c r="K70" s="67">
        <v>338.28526216450598</v>
      </c>
      <c r="L70" s="67">
        <v>333.36493247169147</v>
      </c>
      <c r="M70" s="67">
        <v>338.53485548830042</v>
      </c>
      <c r="N70" s="67">
        <v>375.97794397800487</v>
      </c>
      <c r="O70" s="67">
        <v>497.98820016840119</v>
      </c>
      <c r="P70" s="67">
        <v>483.19795432995772</v>
      </c>
      <c r="Q70" s="67">
        <v>141.39428426665566</v>
      </c>
      <c r="R70" s="16"/>
      <c r="S70" s="31">
        <f>IF(P70="","",P70-Pass_Cr_A!P70-Freight_Cr_A!P70-Oth_Cr_A!P70)</f>
        <v>7.1054273576010019E-14</v>
      </c>
      <c r="T70" s="40">
        <f>IF(P70="","",(P70-Trans_deb!P70)/GDP!S66/10)</f>
        <v>1.5628018652970428</v>
      </c>
      <c r="U70" s="40">
        <f>IF(Q70="","",(Q70-Trans_deb!Q70)/GDP!T66/10)</f>
        <v>-1.8722329218371592</v>
      </c>
      <c r="V70" s="16"/>
      <c r="W70" s="16"/>
      <c r="X70" s="16"/>
      <c r="Y70" s="16"/>
      <c r="Z70" s="41"/>
      <c r="AA70" s="16"/>
      <c r="AB70" s="14">
        <f t="shared" si="0"/>
        <v>1</v>
      </c>
      <c r="AC70" s="17">
        <f>AB70-Pass_Cr_A!AB70</f>
        <v>0</v>
      </c>
      <c r="AD70" s="16"/>
      <c r="AE70" s="16"/>
      <c r="AF70" s="16"/>
      <c r="AG70" s="16"/>
      <c r="AH70" s="16"/>
    </row>
    <row r="71" spans="1:34" ht="14.25" customHeight="1" x14ac:dyDescent="0.25">
      <c r="A71" s="22" t="s">
        <v>90</v>
      </c>
      <c r="B71" s="68">
        <v>2619.3000000000002</v>
      </c>
      <c r="C71" s="68"/>
      <c r="D71" s="68"/>
      <c r="E71" s="68">
        <v>3813.8452907716282</v>
      </c>
      <c r="F71" s="68">
        <v>2844.3478048838688</v>
      </c>
      <c r="G71" s="68">
        <v>3222.4581634920614</v>
      </c>
      <c r="H71" s="68">
        <v>3715.3232138528101</v>
      </c>
      <c r="I71" s="68">
        <v>3282.4773991160127</v>
      </c>
      <c r="J71" s="68">
        <v>3174.8556905104488</v>
      </c>
      <c r="K71" s="68">
        <v>3411.8674554199124</v>
      </c>
      <c r="L71" s="68">
        <v>3496.3190526302792</v>
      </c>
      <c r="M71" s="68">
        <v>3650.4313029903328</v>
      </c>
      <c r="N71" s="68">
        <v>4328.4998490357939</v>
      </c>
      <c r="O71" s="68">
        <v>5019.4347041025731</v>
      </c>
      <c r="P71" s="68">
        <v>5077.3495669913509</v>
      </c>
      <c r="Q71" s="68">
        <v>2948.2682438606316</v>
      </c>
      <c r="R71" s="16"/>
      <c r="S71" s="31">
        <f>IF(P71="","",P71-Pass_Cr_A!P71-Freight_Cr_A!P71-Oth_Cr_A!P71)</f>
        <v>-119.81293652597458</v>
      </c>
      <c r="T71" s="40">
        <f>IF(P71="","",(P71-Trans_deb!P71)/GDP!S67/10)</f>
        <v>-0.65518483940507033</v>
      </c>
      <c r="U71" s="40">
        <f>IF(Q71="","",(Q71-Trans_deb!Q71)/GDP!T67/10)</f>
        <v>-0.89864969339618894</v>
      </c>
      <c r="V71" s="16"/>
      <c r="W71" s="16"/>
      <c r="X71" s="16"/>
      <c r="Y71" s="16"/>
      <c r="Z71" s="41"/>
      <c r="AA71" s="16"/>
      <c r="AB71" s="14">
        <f t="shared" ref="AB71:AB134" si="1">IF(Q71="",0, 1)</f>
        <v>1</v>
      </c>
      <c r="AC71" s="17">
        <f>AB71-Pass_Cr_A!AB71</f>
        <v>0</v>
      </c>
      <c r="AD71" s="16"/>
      <c r="AE71" s="16"/>
      <c r="AF71" s="16"/>
      <c r="AG71" s="16"/>
      <c r="AH71" s="16"/>
    </row>
    <row r="72" spans="1:34" ht="14.25" customHeight="1" x14ac:dyDescent="0.25">
      <c r="A72" s="22" t="s">
        <v>91</v>
      </c>
      <c r="B72" s="67">
        <v>31899.195572342716</v>
      </c>
      <c r="C72" s="67">
        <v>36854.068787737517</v>
      </c>
      <c r="D72" s="67">
        <v>43639.807356282938</v>
      </c>
      <c r="E72" s="67">
        <v>48624.290215146706</v>
      </c>
      <c r="F72" s="67">
        <v>38838.339150698033</v>
      </c>
      <c r="G72" s="67">
        <v>43030.664985337833</v>
      </c>
      <c r="H72" s="67">
        <v>49154.055554079394</v>
      </c>
      <c r="I72" s="67">
        <v>47285.265621882856</v>
      </c>
      <c r="J72" s="67">
        <v>45888.492691746331</v>
      </c>
      <c r="K72" s="67">
        <v>47935.696870627311</v>
      </c>
      <c r="L72" s="67">
        <v>41873.314554945129</v>
      </c>
      <c r="M72" s="67">
        <v>40281.580519445633</v>
      </c>
      <c r="N72" s="67">
        <v>46006.854169597216</v>
      </c>
      <c r="O72" s="67">
        <v>46783.712550524811</v>
      </c>
      <c r="P72" s="67">
        <v>47780.171465811771</v>
      </c>
      <c r="Q72" s="67">
        <v>43670.213748025475</v>
      </c>
      <c r="R72" s="16"/>
      <c r="S72" s="31">
        <f>IF(P72="","",P72-Pass_Cr_A!P72-Freight_Cr_A!P72-Oth_Cr_A!P72)</f>
        <v>-905.52450265421794</v>
      </c>
      <c r="T72" s="40">
        <f>IF(P72="","",(P72-Trans_deb!P72)/GDP!S68/10)</f>
        <v>-0.1668383643392172</v>
      </c>
      <c r="U72" s="40">
        <f>IF(Q72="","",(Q72-Trans_deb!Q72)/GDP!T68/10)</f>
        <v>-0.11386609761160331</v>
      </c>
      <c r="V72" s="16"/>
      <c r="W72" s="16"/>
      <c r="X72" s="16"/>
      <c r="Y72" s="16"/>
      <c r="Z72" s="41"/>
      <c r="AA72" s="16"/>
      <c r="AB72" s="14">
        <f t="shared" si="1"/>
        <v>1</v>
      </c>
      <c r="AC72" s="17">
        <f>AB72-Pass_Cr_A!AB72</f>
        <v>0</v>
      </c>
      <c r="AD72" s="16"/>
      <c r="AE72" s="16"/>
      <c r="AF72" s="16"/>
      <c r="AG72" s="16"/>
      <c r="AH72" s="16"/>
    </row>
    <row r="73" spans="1:34" ht="14.25" customHeight="1" x14ac:dyDescent="0.25">
      <c r="A73" s="22" t="s">
        <v>92</v>
      </c>
      <c r="B73" s="68">
        <v>246.46437747479862</v>
      </c>
      <c r="C73" s="68">
        <v>244.98907361444654</v>
      </c>
      <c r="D73" s="68">
        <v>291.79753505719384</v>
      </c>
      <c r="E73" s="68">
        <v>246.4</v>
      </c>
      <c r="F73" s="68">
        <v>201.8687967194457</v>
      </c>
      <c r="G73" s="68">
        <v>256.17679374524477</v>
      </c>
      <c r="H73" s="68">
        <v>301.33261143373068</v>
      </c>
      <c r="I73" s="68">
        <v>323.65910934636946</v>
      </c>
      <c r="J73" s="68">
        <v>321.11968408227546</v>
      </c>
      <c r="K73" s="68">
        <v>349.11324033148878</v>
      </c>
      <c r="L73" s="68">
        <v>308.85892504174279</v>
      </c>
      <c r="M73" s="68">
        <v>311.05386527168497</v>
      </c>
      <c r="N73" s="68"/>
      <c r="O73" s="68"/>
      <c r="P73" s="68"/>
      <c r="Q73" s="68"/>
      <c r="R73" s="16"/>
      <c r="S73" s="31" t="str">
        <f>IF(P73="","",P73-Pass_Cr_A!P73-Freight_Cr_A!P73-Oth_Cr_A!P73)</f>
        <v/>
      </c>
      <c r="T73" s="40" t="str">
        <f>IF(P73="","",(P73-Trans_deb!P73)/GDP!S69/10)</f>
        <v/>
      </c>
      <c r="U73" s="40" t="str">
        <f>IF(Q73="","",(Q73-Trans_deb!Q73)/GDP!T69/10)</f>
        <v/>
      </c>
      <c r="V73" s="16"/>
      <c r="W73" s="16"/>
      <c r="X73" s="16"/>
      <c r="Y73" s="16"/>
      <c r="Z73" s="41"/>
      <c r="AA73" s="16"/>
      <c r="AB73" s="14">
        <f t="shared" si="1"/>
        <v>0</v>
      </c>
      <c r="AC73" s="17">
        <f>AB73-Pass_Cr_A!AB73</f>
        <v>0</v>
      </c>
      <c r="AD73" s="16"/>
      <c r="AE73" s="16"/>
      <c r="AF73" s="16"/>
      <c r="AG73" s="16"/>
      <c r="AH73" s="16"/>
    </row>
    <row r="74" spans="1:34" ht="14.25" customHeight="1" x14ac:dyDescent="0.25">
      <c r="A74" s="22" t="s">
        <v>93</v>
      </c>
      <c r="B74" s="67">
        <v>26.409177860482597</v>
      </c>
      <c r="C74" s="67"/>
      <c r="D74" s="67">
        <v>31.639997911249985</v>
      </c>
      <c r="E74" s="67">
        <v>30.895530653553006</v>
      </c>
      <c r="F74" s="67">
        <v>38.015451425543091</v>
      </c>
      <c r="G74" s="67">
        <v>31.790289704967687</v>
      </c>
      <c r="H74" s="67">
        <v>39.841809866318357</v>
      </c>
      <c r="I74" s="67">
        <v>18.08718743948037</v>
      </c>
      <c r="J74" s="67">
        <v>5.7748356079462972</v>
      </c>
      <c r="K74" s="67">
        <v>3.6447117741041821</v>
      </c>
      <c r="L74" s="67">
        <v>16.101120855153674</v>
      </c>
      <c r="M74" s="67"/>
      <c r="N74" s="67"/>
      <c r="O74" s="67"/>
      <c r="P74" s="67"/>
      <c r="Q74" s="67"/>
      <c r="R74" s="16"/>
      <c r="S74" s="31" t="str">
        <f>IF(P74="","",P74-Pass_Cr_A!P74-Freight_Cr_A!P74-Oth_Cr_A!P74)</f>
        <v/>
      </c>
      <c r="T74" s="40" t="str">
        <f>IF(P74="","",(P74-Trans_deb!P74)/GDP!S70/10)</f>
        <v/>
      </c>
      <c r="U74" s="40" t="str">
        <f>IF(Q74="","",(Q74-Trans_deb!Q74)/GDP!T70/10)</f>
        <v/>
      </c>
      <c r="V74" s="16"/>
      <c r="W74" s="16"/>
      <c r="X74" s="16"/>
      <c r="Y74" s="16"/>
      <c r="Z74" s="41"/>
      <c r="AA74" s="16"/>
      <c r="AB74" s="14">
        <f t="shared" si="1"/>
        <v>0</v>
      </c>
      <c r="AC74" s="17">
        <f>AB74-Pass_Cr_A!AB74</f>
        <v>0</v>
      </c>
      <c r="AD74" s="16"/>
      <c r="AE74" s="16"/>
      <c r="AF74" s="16"/>
      <c r="AG74" s="16"/>
      <c r="AH74" s="16"/>
    </row>
    <row r="75" spans="1:34" ht="14.25" customHeight="1" x14ac:dyDescent="0.25">
      <c r="A75" s="22" t="s">
        <v>94</v>
      </c>
      <c r="B75" s="68">
        <v>15.992058446474438</v>
      </c>
      <c r="C75" s="68">
        <v>16.241875098541016</v>
      </c>
      <c r="D75" s="68">
        <v>22.115006666470435</v>
      </c>
      <c r="E75" s="68">
        <v>20.442875175590554</v>
      </c>
      <c r="F75" s="68">
        <v>19.913253094639987</v>
      </c>
      <c r="G75" s="68">
        <v>37.723599608582944</v>
      </c>
      <c r="H75" s="68">
        <v>44.301457982869834</v>
      </c>
      <c r="I75" s="68">
        <v>45.034989203567775</v>
      </c>
      <c r="J75" s="68">
        <v>48.626692752812417</v>
      </c>
      <c r="K75" s="68">
        <v>33.771680844630446</v>
      </c>
      <c r="L75" s="68">
        <v>38.325176248053666</v>
      </c>
      <c r="M75" s="68">
        <v>17.130831325992606</v>
      </c>
      <c r="N75" s="68">
        <v>27.232023544052161</v>
      </c>
      <c r="O75" s="68">
        <v>31.710121428233442</v>
      </c>
      <c r="P75" s="68"/>
      <c r="Q75" s="68"/>
      <c r="R75" s="16"/>
      <c r="S75" s="31" t="str">
        <f>IF(P75="","",P75-Pass_Cr_A!P75-Freight_Cr_A!P75-Oth_Cr_A!P75)</f>
        <v/>
      </c>
      <c r="T75" s="40" t="str">
        <f>IF(P75="","",(P75-Trans_deb!P75)/GDP!S71/10)</f>
        <v/>
      </c>
      <c r="U75" s="40" t="str">
        <f>IF(Q75="","",(Q75-Trans_deb!Q75)/GDP!T71/10)</f>
        <v/>
      </c>
      <c r="V75" s="16"/>
      <c r="W75" s="16"/>
      <c r="X75" s="16"/>
      <c r="Y75" s="16"/>
      <c r="Z75" s="41"/>
      <c r="AA75" s="16"/>
      <c r="AB75" s="14">
        <f t="shared" si="1"/>
        <v>0</v>
      </c>
      <c r="AC75" s="17">
        <f>AB75-Pass_Cr_A!AB75</f>
        <v>0</v>
      </c>
      <c r="AD75" s="16"/>
      <c r="AE75" s="16"/>
      <c r="AF75" s="16"/>
      <c r="AG75" s="16"/>
      <c r="AH75" s="16"/>
    </row>
    <row r="76" spans="1:34" ht="14.25" customHeight="1" x14ac:dyDescent="0.25">
      <c r="A76" s="22" t="s">
        <v>95</v>
      </c>
      <c r="B76" s="67">
        <v>333.01835008</v>
      </c>
      <c r="C76" s="67">
        <v>412.11493912999998</v>
      </c>
      <c r="D76" s="67">
        <v>512.84502999000006</v>
      </c>
      <c r="E76" s="67">
        <v>615.31082266999999</v>
      </c>
      <c r="F76" s="67">
        <v>624.4248212</v>
      </c>
      <c r="G76" s="67">
        <v>697.49680986999999</v>
      </c>
      <c r="H76" s="67">
        <v>799.45050591999996</v>
      </c>
      <c r="I76" s="67">
        <v>852.85651740999992</v>
      </c>
      <c r="J76" s="67">
        <v>964.28444538999997</v>
      </c>
      <c r="K76" s="67">
        <v>971.49774522999996</v>
      </c>
      <c r="L76" s="67">
        <v>952.13480903999994</v>
      </c>
      <c r="M76" s="67">
        <v>919.89250889999994</v>
      </c>
      <c r="N76" s="67">
        <v>959.67921837000006</v>
      </c>
      <c r="O76" s="67">
        <v>973.89358175999996</v>
      </c>
      <c r="P76" s="67">
        <v>1006.7233056499999</v>
      </c>
      <c r="Q76" s="67">
        <v>698.00609627999995</v>
      </c>
      <c r="R76" s="16"/>
      <c r="S76" s="31">
        <f>IF(P76="","",P76-Pass_Cr_A!P76-Freight_Cr_A!P76-Oth_Cr_A!P76)</f>
        <v>-1.7053025658242404E-13</v>
      </c>
      <c r="T76" s="40">
        <f>IF(P76="","",(P76-Trans_deb!P76)/GDP!S72/10)</f>
        <v>-1.5432928355553017</v>
      </c>
      <c r="U76" s="40">
        <f>IF(Q76="","",(Q76-Trans_deb!Q76)/GDP!T72/10)</f>
        <v>-0.71056657452488436</v>
      </c>
      <c r="V76" s="16"/>
      <c r="W76" s="16"/>
      <c r="X76" s="16"/>
      <c r="Y76" s="16"/>
      <c r="Z76" s="41"/>
      <c r="AA76" s="16"/>
      <c r="AB76" s="14">
        <f t="shared" si="1"/>
        <v>1</v>
      </c>
      <c r="AC76" s="17">
        <f>AB76-Pass_Cr_A!AB76</f>
        <v>0</v>
      </c>
      <c r="AD76" s="16"/>
      <c r="AE76" s="16"/>
      <c r="AF76" s="16"/>
      <c r="AG76" s="16"/>
      <c r="AH76" s="16"/>
    </row>
    <row r="77" spans="1:34" ht="14.25" customHeight="1" x14ac:dyDescent="0.25">
      <c r="A77" s="22" t="s">
        <v>96</v>
      </c>
      <c r="B77" s="68">
        <v>37334.971358484683</v>
      </c>
      <c r="C77" s="68">
        <v>41969.359182805558</v>
      </c>
      <c r="D77" s="68">
        <v>50750.787878749994</v>
      </c>
      <c r="E77" s="68">
        <v>61071.676060167723</v>
      </c>
      <c r="F77" s="68">
        <v>50427.622463281536</v>
      </c>
      <c r="G77" s="68">
        <v>55661.857940548311</v>
      </c>
      <c r="H77" s="68">
        <v>59747.668422930132</v>
      </c>
      <c r="I77" s="68">
        <v>56790.3095379964</v>
      </c>
      <c r="J77" s="68">
        <v>60507.042277174936</v>
      </c>
      <c r="K77" s="68">
        <v>61823.798025729535</v>
      </c>
      <c r="L77" s="68">
        <v>56541.794379429382</v>
      </c>
      <c r="M77" s="68">
        <v>55228.202913530993</v>
      </c>
      <c r="N77" s="68">
        <v>61814.987732286303</v>
      </c>
      <c r="O77" s="68">
        <v>69697.333761675953</v>
      </c>
      <c r="P77" s="68">
        <v>69747.053497970905</v>
      </c>
      <c r="Q77" s="68">
        <v>54278.950376034678</v>
      </c>
      <c r="R77" s="16"/>
      <c r="S77" s="31">
        <f>IF(P77="","",P77-Pass_Cr_A!P77-Freight_Cr_A!P77-Oth_Cr_A!P77)</f>
        <v>32244.076789285777</v>
      </c>
      <c r="T77" s="40">
        <f>IF(P77="","",(P77-Trans_deb!P77)/GDP!S73/10)</f>
        <v>-2.9462200064189878E-4</v>
      </c>
      <c r="U77" s="40">
        <f>IF(Q77="","",(Q77-Trans_deb!Q77)/GDP!T73/10)</f>
        <v>-0.18339171403918497</v>
      </c>
      <c r="V77" s="16"/>
      <c r="W77" s="16"/>
      <c r="X77" s="16"/>
      <c r="Y77" s="16"/>
      <c r="Z77" s="41"/>
      <c r="AA77" s="16"/>
      <c r="AB77" s="14">
        <f t="shared" si="1"/>
        <v>1</v>
      </c>
      <c r="AC77" s="17">
        <f>AB77-Pass_Cr_A!AB77</f>
        <v>1</v>
      </c>
      <c r="AD77" s="16"/>
      <c r="AE77" s="16"/>
      <c r="AF77" s="16"/>
      <c r="AG77" s="16"/>
      <c r="AH77" s="16"/>
    </row>
    <row r="78" spans="1:34" ht="14.25" customHeight="1" x14ac:dyDescent="0.25">
      <c r="A78" s="22" t="s">
        <v>97</v>
      </c>
      <c r="B78" s="67">
        <v>145.90774999999999</v>
      </c>
      <c r="C78" s="67">
        <v>203.37254503772601</v>
      </c>
      <c r="D78" s="67">
        <v>313.21588706633599</v>
      </c>
      <c r="E78" s="67">
        <v>239.52988581026102</v>
      </c>
      <c r="F78" s="67">
        <v>322.77080000000001</v>
      </c>
      <c r="G78" s="67">
        <v>363.73399999999998</v>
      </c>
      <c r="H78" s="67">
        <v>493.2</v>
      </c>
      <c r="I78" s="67">
        <v>930.099331343328</v>
      </c>
      <c r="J78" s="67">
        <v>696.35097655641493</v>
      </c>
      <c r="K78" s="67">
        <v>616.01242133169194</v>
      </c>
      <c r="L78" s="67">
        <v>457.40472703134503</v>
      </c>
      <c r="M78" s="67">
        <v>809.13104934333398</v>
      </c>
      <c r="N78" s="67">
        <v>472.55</v>
      </c>
      <c r="O78" s="67">
        <v>453.06353272790699</v>
      </c>
      <c r="P78" s="67">
        <v>501.07504891491595</v>
      </c>
      <c r="Q78" s="67">
        <v>516.88855672591296</v>
      </c>
      <c r="R78" s="16"/>
      <c r="S78" s="31">
        <f>IF(P78="","",P78-Pass_Cr_A!P78-Freight_Cr_A!P78-Oth_Cr_A!P78)</f>
        <v>4.2632564145606011E-14</v>
      </c>
      <c r="T78" s="40">
        <f>IF(P78="","",(P78-Trans_deb!P78)/GDP!S74/10)</f>
        <v>-2.7649451999155037</v>
      </c>
      <c r="U78" s="40">
        <f>IF(Q78="","",(Q78-Trans_deb!Q78)/GDP!T74/10)</f>
        <v>-2.1974087742967012</v>
      </c>
      <c r="V78" s="16"/>
      <c r="W78" s="16"/>
      <c r="X78" s="16"/>
      <c r="Y78" s="16"/>
      <c r="Z78" s="41"/>
      <c r="AA78" s="16"/>
      <c r="AB78" s="14">
        <f t="shared" si="1"/>
        <v>1</v>
      </c>
      <c r="AC78" s="17">
        <f>AB78-Pass_Cr_A!AB78</f>
        <v>0</v>
      </c>
      <c r="AD78" s="16"/>
      <c r="AE78" s="16"/>
      <c r="AF78" s="16"/>
      <c r="AG78" s="16"/>
      <c r="AH78" s="16"/>
    </row>
    <row r="79" spans="1:34" ht="14.25" customHeight="1" x14ac:dyDescent="0.25">
      <c r="A79" s="22" t="s">
        <v>98</v>
      </c>
      <c r="B79" s="68">
        <v>17329.550582134001</v>
      </c>
      <c r="C79" s="68">
        <v>18048.533105847568</v>
      </c>
      <c r="D79" s="68">
        <v>23350.802783202453</v>
      </c>
      <c r="E79" s="68">
        <v>28345.282510031197</v>
      </c>
      <c r="F79" s="68">
        <v>18917.400000000001</v>
      </c>
      <c r="G79" s="68">
        <v>20428.026616883843</v>
      </c>
      <c r="H79" s="68">
        <v>19671.379977694469</v>
      </c>
      <c r="I79" s="68">
        <v>17098.458788384156</v>
      </c>
      <c r="J79" s="68">
        <v>16023.207359976146</v>
      </c>
      <c r="K79" s="68">
        <v>17431.084965098722</v>
      </c>
      <c r="L79" s="68">
        <v>15156.644232607392</v>
      </c>
      <c r="M79" s="68">
        <v>13912.74725242977</v>
      </c>
      <c r="N79" s="68">
        <v>16369.766777782363</v>
      </c>
      <c r="O79" s="68">
        <v>19595.769100669058</v>
      </c>
      <c r="P79" s="68">
        <v>19361.982590245963</v>
      </c>
      <c r="Q79" s="68">
        <v>15728.59785912832</v>
      </c>
      <c r="R79" s="16"/>
      <c r="S79" s="31">
        <f>IF(P79="","",P79-Pass_Cr_A!P79-Freight_Cr_A!P79-Oth_Cr_A!P79)</f>
        <v>-45.633908716416045</v>
      </c>
      <c r="T79" s="40">
        <f>IF(P79="","",(P79-Trans_deb!P79)/GDP!S75/10)</f>
        <v>3.2297981284783632</v>
      </c>
      <c r="U79" s="40">
        <f>IF(Q79="","",(Q79-Trans_deb!Q79)/GDP!T75/10)</f>
        <v>2.3684525502908635</v>
      </c>
      <c r="V79" s="16"/>
      <c r="W79" s="16"/>
      <c r="X79" s="16"/>
      <c r="Y79" s="16"/>
      <c r="Z79" s="41"/>
      <c r="AA79" s="16"/>
      <c r="AB79" s="14">
        <f t="shared" si="1"/>
        <v>1</v>
      </c>
      <c r="AC79" s="17">
        <f>AB79-Pass_Cr_A!AB79</f>
        <v>0</v>
      </c>
      <c r="AD79" s="16"/>
      <c r="AE79" s="16"/>
      <c r="AF79" s="16"/>
      <c r="AG79" s="16"/>
      <c r="AH79" s="16"/>
    </row>
    <row r="80" spans="1:34" ht="14.25" customHeight="1" x14ac:dyDescent="0.25">
      <c r="A80" s="22" t="s">
        <v>99</v>
      </c>
      <c r="B80" s="67">
        <v>11.284629629629629</v>
      </c>
      <c r="C80" s="67">
        <v>11.592051851851851</v>
      </c>
      <c r="D80" s="67">
        <v>11.272078518518519</v>
      </c>
      <c r="E80" s="67">
        <v>10.410039259259259</v>
      </c>
      <c r="F80" s="67">
        <v>9.7088292592592591</v>
      </c>
      <c r="G80" s="67">
        <v>10.451555925925925</v>
      </c>
      <c r="H80" s="67">
        <v>11.737992962962963</v>
      </c>
      <c r="I80" s="67">
        <v>14.286137777777776</v>
      </c>
      <c r="J80" s="67">
        <v>14.457571481481482</v>
      </c>
      <c r="K80" s="67">
        <v>15.395953448148148</v>
      </c>
      <c r="L80" s="67">
        <v>15.904320014814816</v>
      </c>
      <c r="M80" s="67">
        <v>14.731309322222222</v>
      </c>
      <c r="N80" s="69">
        <v>14.563916370751851</v>
      </c>
      <c r="O80" s="69">
        <v>16.397731204085186</v>
      </c>
      <c r="P80" s="69">
        <v>15.909023437418517</v>
      </c>
      <c r="Q80" s="69">
        <v>5.9729648094191869</v>
      </c>
      <c r="R80" s="16"/>
      <c r="S80" s="31">
        <f>IF(P80="","",P80-Pass_Cr_A!P80-Freight_Cr_A!P80-Oth_Cr_A!P80)</f>
        <v>15.909023437418517</v>
      </c>
      <c r="T80" s="40">
        <f>IF(P80="","",(P80-Trans_deb!P80)/GDP!S76/10)</f>
        <v>-4.6785362806272444</v>
      </c>
      <c r="U80" s="40">
        <f>IF(Q80="","",(Q80-Trans_deb!Q80)/GDP!T76/10)</f>
        <v>-3.9305157234695427</v>
      </c>
      <c r="V80" s="16"/>
      <c r="W80" s="16"/>
      <c r="X80" s="16"/>
      <c r="Y80" s="16"/>
      <c r="Z80" s="41"/>
      <c r="AA80" s="16"/>
      <c r="AB80" s="14">
        <f t="shared" si="1"/>
        <v>1</v>
      </c>
      <c r="AC80" s="17">
        <f>AB80-Pass_Cr_A!AB80</f>
        <v>1</v>
      </c>
      <c r="AD80" s="16"/>
      <c r="AE80" s="16"/>
      <c r="AF80" s="16"/>
      <c r="AG80" s="16"/>
      <c r="AH80" s="16"/>
    </row>
    <row r="81" spans="1:34" ht="14.25" customHeight="1" x14ac:dyDescent="0.25">
      <c r="A81" s="22" t="s">
        <v>100</v>
      </c>
      <c r="B81" s="68">
        <v>154.5</v>
      </c>
      <c r="C81" s="68">
        <v>170.7</v>
      </c>
      <c r="D81" s="68">
        <v>191.4</v>
      </c>
      <c r="E81" s="68">
        <v>244.7</v>
      </c>
      <c r="F81" s="68">
        <v>260.32373000000001</v>
      </c>
      <c r="G81" s="68">
        <v>280.94288999999998</v>
      </c>
      <c r="H81" s="68">
        <v>336.71481999999997</v>
      </c>
      <c r="I81" s="68">
        <v>317.78008999999997</v>
      </c>
      <c r="J81" s="68">
        <v>378.50371000000001</v>
      </c>
      <c r="K81" s="68">
        <v>411.60054000000002</v>
      </c>
      <c r="L81" s="68">
        <v>457.64118000000002</v>
      </c>
      <c r="M81" s="68">
        <v>462.60359</v>
      </c>
      <c r="N81" s="68">
        <v>443.93727999999999</v>
      </c>
      <c r="O81" s="68">
        <v>457.3904</v>
      </c>
      <c r="P81" s="68">
        <v>479.12696999999997</v>
      </c>
      <c r="Q81" s="68">
        <v>392.19628999999998</v>
      </c>
      <c r="R81" s="16"/>
      <c r="S81" s="31">
        <f>IF(P81="","",P81-Pass_Cr_A!P81-Freight_Cr_A!P81-Oth_Cr_A!P81)</f>
        <v>-5.6843418860808015E-14</v>
      </c>
      <c r="T81" s="40">
        <f>IF(P81="","",(P81-Trans_deb!P81)/GDP!S77/10)</f>
        <v>-1.4249280647769056</v>
      </c>
      <c r="U81" s="40">
        <f>IF(Q81="","",(Q81-Trans_deb!Q81)/GDP!T77/10)</f>
        <v>-1.2102250982834457</v>
      </c>
      <c r="V81" s="16"/>
      <c r="W81" s="16"/>
      <c r="X81" s="16"/>
      <c r="Y81" s="16"/>
      <c r="Z81" s="41"/>
      <c r="AA81" s="16"/>
      <c r="AB81" s="14">
        <f t="shared" si="1"/>
        <v>1</v>
      </c>
      <c r="AC81" s="17">
        <f>AB81-Pass_Cr_A!AB81</f>
        <v>0</v>
      </c>
      <c r="AD81" s="16"/>
      <c r="AE81" s="16"/>
      <c r="AF81" s="16"/>
      <c r="AG81" s="16"/>
      <c r="AH81" s="16"/>
    </row>
    <row r="82" spans="1:34" ht="14.25" customHeight="1" x14ac:dyDescent="0.25">
      <c r="A82" s="22" t="s">
        <v>101</v>
      </c>
      <c r="B82" s="67">
        <v>12.03</v>
      </c>
      <c r="C82" s="67">
        <v>7.06</v>
      </c>
      <c r="D82" s="67">
        <v>5.96</v>
      </c>
      <c r="E82" s="67">
        <v>11.61</v>
      </c>
      <c r="F82" s="67">
        <v>14.9</v>
      </c>
      <c r="G82" s="67">
        <v>3.84</v>
      </c>
      <c r="H82" s="67">
        <v>4.62</v>
      </c>
      <c r="I82" s="67">
        <v>4.83</v>
      </c>
      <c r="J82" s="67">
        <v>9.75</v>
      </c>
      <c r="K82" s="67">
        <v>0.38124842953653398</v>
      </c>
      <c r="L82" s="67">
        <v>7.9848873198310351</v>
      </c>
      <c r="M82" s="67">
        <v>9.0131456795121903</v>
      </c>
      <c r="N82" s="67">
        <v>9.2200000000000006</v>
      </c>
      <c r="O82" s="67">
        <v>1.25</v>
      </c>
      <c r="P82" s="67">
        <v>1.04</v>
      </c>
      <c r="Q82" s="67"/>
      <c r="R82" s="16"/>
      <c r="S82" s="31">
        <f>IF(P82="","",P82-Pass_Cr_A!P82-Freight_Cr_A!P82-Oth_Cr_A!P82)</f>
        <v>-0.33</v>
      </c>
      <c r="T82" s="40">
        <f>IF(P82="","",(P82-Trans_deb!P82)/GDP!S78/10)</f>
        <v>-3.0121765601217652</v>
      </c>
      <c r="U82" s="40" t="str">
        <f>IF(Q82="","",(Q82-Trans_deb!Q82)/GDP!T78/10)</f>
        <v/>
      </c>
      <c r="V82" s="16"/>
      <c r="W82" s="16"/>
      <c r="X82" s="16"/>
      <c r="Y82" s="16"/>
      <c r="Z82" s="41"/>
      <c r="AA82" s="16"/>
      <c r="AB82" s="14">
        <f t="shared" si="1"/>
        <v>0</v>
      </c>
      <c r="AC82" s="17">
        <f>AB82-Pass_Cr_A!AB82</f>
        <v>0</v>
      </c>
      <c r="AD82" s="16"/>
      <c r="AE82" s="16"/>
      <c r="AF82" s="16"/>
      <c r="AG82" s="16"/>
      <c r="AH82" s="16"/>
    </row>
    <row r="83" spans="1:34" ht="14.25" customHeight="1" x14ac:dyDescent="0.25">
      <c r="A83" s="22" t="s">
        <v>102</v>
      </c>
      <c r="B83" s="68">
        <v>0.49292076408653801</v>
      </c>
      <c r="C83" s="68">
        <v>0</v>
      </c>
      <c r="D83" s="68">
        <v>0.1</v>
      </c>
      <c r="E83" s="68">
        <v>7.0000781590201108E-2</v>
      </c>
      <c r="F83" s="68"/>
      <c r="G83" s="68">
        <v>0.31000187773710502</v>
      </c>
      <c r="H83" s="68">
        <v>0.51921507538553202</v>
      </c>
      <c r="I83" s="68">
        <v>0.376081870086661</v>
      </c>
      <c r="J83" s="68"/>
      <c r="K83" s="68"/>
      <c r="L83" s="68">
        <v>6.0360182141025502E-2</v>
      </c>
      <c r="M83" s="68">
        <v>0.24160000000000001</v>
      </c>
      <c r="N83" s="68">
        <v>0.2703834926769324</v>
      </c>
      <c r="O83" s="68">
        <v>0.2432277638237102</v>
      </c>
      <c r="P83" s="68">
        <v>5.4103779049876566E-2</v>
      </c>
      <c r="Q83" s="68"/>
      <c r="R83" s="16"/>
      <c r="S83" s="31">
        <f>IF(P83="","",P83-Pass_Cr_A!P83-Freight_Cr_A!P83-Oth_Cr_A!P83)</f>
        <v>-1.3877787807814457E-17</v>
      </c>
      <c r="T83" s="40">
        <f>IF(P83="","",(P83-Trans_deb!P83)/GDP!S79/10)</f>
        <v>-3.3829760357422791</v>
      </c>
      <c r="U83" s="40" t="str">
        <f>IF(Q83="","",(Q83-Trans_deb!Q83)/GDP!T79/10)</f>
        <v/>
      </c>
      <c r="V83" s="16"/>
      <c r="W83" s="16"/>
      <c r="X83" s="16"/>
      <c r="Y83" s="16"/>
      <c r="Z83" s="41"/>
      <c r="AA83" s="16"/>
      <c r="AB83" s="14">
        <f t="shared" si="1"/>
        <v>0</v>
      </c>
      <c r="AC83" s="17">
        <f>AB83-Pass_Cr_A!AB83</f>
        <v>0</v>
      </c>
      <c r="AD83" s="16"/>
      <c r="AE83" s="16"/>
      <c r="AF83" s="16"/>
      <c r="AG83" s="16"/>
      <c r="AH83" s="16"/>
    </row>
    <row r="84" spans="1:34" ht="14.25" customHeight="1" x14ac:dyDescent="0.25">
      <c r="A84" s="22" t="s">
        <v>103</v>
      </c>
      <c r="B84" s="67">
        <v>7.609</v>
      </c>
      <c r="C84" s="67">
        <v>8.06</v>
      </c>
      <c r="D84" s="67">
        <v>8.7040000000000006</v>
      </c>
      <c r="E84" s="67">
        <v>9.4003200000000007</v>
      </c>
      <c r="F84" s="67">
        <v>9.9381311078400003</v>
      </c>
      <c r="G84" s="67">
        <v>13.786294730368899</v>
      </c>
      <c r="H84" s="67">
        <v>19.1245134855046</v>
      </c>
      <c r="I84" s="67">
        <v>21.036964834054999</v>
      </c>
      <c r="J84" s="67">
        <v>23.14</v>
      </c>
      <c r="K84" s="67">
        <v>25.454727449206601</v>
      </c>
      <c r="L84" s="67">
        <v>20.100000000000001</v>
      </c>
      <c r="M84" s="67">
        <v>16.391909999999999</v>
      </c>
      <c r="N84" s="67">
        <v>13.200187629629601</v>
      </c>
      <c r="O84" s="67">
        <v>3.3636200000000001</v>
      </c>
      <c r="P84" s="67">
        <v>2.5235066666666661</v>
      </c>
      <c r="Q84" s="67"/>
      <c r="R84" s="16"/>
      <c r="S84" s="31">
        <f>IF(P84="","",P84-Pass_Cr_A!P84-Freight_Cr_A!P84-Oth_Cr_A!P84)</f>
        <v>0</v>
      </c>
      <c r="T84" s="40">
        <f>IF(P84="","",(P84-Trans_deb!P84)/GDP!S80/10)</f>
        <v>-8.2657799058525114</v>
      </c>
      <c r="U84" s="40" t="str">
        <f>IF(Q84="","",(Q84-Trans_deb!Q84)/GDP!T80/10)</f>
        <v/>
      </c>
      <c r="V84" s="16"/>
      <c r="W84" s="16"/>
      <c r="X84" s="16"/>
      <c r="Y84" s="16"/>
      <c r="Z84" s="41"/>
      <c r="AA84" s="16"/>
      <c r="AB84" s="14">
        <f t="shared" si="1"/>
        <v>0</v>
      </c>
      <c r="AC84" s="17">
        <f>AB84-Pass_Cr_A!AB84</f>
        <v>0</v>
      </c>
      <c r="AD84" s="16"/>
      <c r="AE84" s="16"/>
      <c r="AF84" s="16"/>
      <c r="AG84" s="16"/>
      <c r="AH84" s="16"/>
    </row>
    <row r="85" spans="1:34" ht="14.25" customHeight="1" x14ac:dyDescent="0.25">
      <c r="A85" s="22" t="s">
        <v>104</v>
      </c>
      <c r="B85" s="68">
        <v>0</v>
      </c>
      <c r="C85" s="68">
        <v>0</v>
      </c>
      <c r="D85" s="68">
        <v>0</v>
      </c>
      <c r="E85" s="68">
        <v>0</v>
      </c>
      <c r="F85" s="68">
        <v>0</v>
      </c>
      <c r="G85" s="68">
        <v>0</v>
      </c>
      <c r="H85" s="68">
        <v>0</v>
      </c>
      <c r="I85" s="68">
        <v>0</v>
      </c>
      <c r="J85" s="68"/>
      <c r="K85" s="68"/>
      <c r="L85" s="68"/>
      <c r="M85" s="68"/>
      <c r="N85" s="68"/>
      <c r="O85" s="68"/>
      <c r="P85" s="68">
        <v>0</v>
      </c>
      <c r="Q85" s="68"/>
      <c r="R85" s="16"/>
      <c r="S85" s="31">
        <f>IF(P85="","",P85-Pass_Cr_A!P85-Freight_Cr_A!P85-Oth_Cr_A!P85)</f>
        <v>0</v>
      </c>
      <c r="T85" s="40">
        <f>IF(P85="","",(P85-Trans_deb!P85)/GDP!S81/10)</f>
        <v>-4.5580240464820987</v>
      </c>
      <c r="U85" s="40" t="str">
        <f>IF(Q85="","",(Q85-Trans_deb!Q85)/GDP!T81/10)</f>
        <v/>
      </c>
      <c r="V85" s="16"/>
      <c r="W85" s="16"/>
      <c r="X85" s="16"/>
      <c r="Y85" s="16"/>
      <c r="Z85" s="41"/>
      <c r="AA85" s="16"/>
      <c r="AB85" s="14">
        <f t="shared" si="1"/>
        <v>0</v>
      </c>
      <c r="AC85" s="17">
        <f>AB85-Pass_Cr_A!AB85</f>
        <v>0</v>
      </c>
      <c r="AD85" s="16"/>
      <c r="AE85" s="16"/>
      <c r="AF85" s="16"/>
      <c r="AG85" s="16"/>
      <c r="AH85" s="16"/>
    </row>
    <row r="86" spans="1:34" ht="14.25" customHeight="1" x14ac:dyDescent="0.25">
      <c r="A86" s="22" t="s">
        <v>105</v>
      </c>
      <c r="B86" s="67">
        <v>49.324069999999999</v>
      </c>
      <c r="C86" s="67">
        <v>38.65660271941438</v>
      </c>
      <c r="D86" s="67">
        <v>50.026792126953822</v>
      </c>
      <c r="E86" s="67">
        <v>55.167270531571297</v>
      </c>
      <c r="F86" s="67">
        <v>62.396936383658378</v>
      </c>
      <c r="G86" s="67">
        <v>58.142304210557995</v>
      </c>
      <c r="H86" s="67">
        <v>81.319838498009091</v>
      </c>
      <c r="I86" s="67">
        <v>80.077026691895881</v>
      </c>
      <c r="J86" s="67">
        <v>104.61522906503072</v>
      </c>
      <c r="K86" s="67">
        <v>121.82300353812481</v>
      </c>
      <c r="L86" s="67">
        <v>126.46772300185177</v>
      </c>
      <c r="M86" s="67">
        <v>121.70571409208497</v>
      </c>
      <c r="N86" s="67">
        <v>128.38077081883367</v>
      </c>
      <c r="O86" s="67">
        <v>143.74700300014808</v>
      </c>
      <c r="P86" s="67">
        <v>145.81497845256928</v>
      </c>
      <c r="Q86" s="67">
        <v>96.393622296955783</v>
      </c>
      <c r="R86" s="16"/>
      <c r="S86" s="31">
        <f>IF(P86="","",P86-Pass_Cr_A!P86-Freight_Cr_A!P86-Oth_Cr_A!P86)</f>
        <v>7.1054273576010019E-14</v>
      </c>
      <c r="T86" s="40">
        <f>IF(P86="","",(P86-Trans_deb!P86)/GDP!S82/10)</f>
        <v>-4.1696018162921877</v>
      </c>
      <c r="U86" s="40">
        <f>IF(Q86="","",(Q86-Trans_deb!Q86)/GDP!T82/10)</f>
        <v>-3.5570755169398796</v>
      </c>
      <c r="V86" s="16"/>
      <c r="W86" s="16"/>
      <c r="X86" s="16"/>
      <c r="Y86" s="16"/>
      <c r="Z86" s="41"/>
      <c r="AA86" s="16"/>
      <c r="AB86" s="14">
        <f t="shared" si="1"/>
        <v>1</v>
      </c>
      <c r="AC86" s="17">
        <f>AB86-Pass_Cr_A!AB86</f>
        <v>0</v>
      </c>
      <c r="AD86" s="16"/>
      <c r="AE86" s="16"/>
      <c r="AF86" s="16"/>
      <c r="AG86" s="16"/>
      <c r="AH86" s="16"/>
    </row>
    <row r="87" spans="1:34" ht="14.25" customHeight="1" x14ac:dyDescent="0.25">
      <c r="A87" s="22" t="s">
        <v>106</v>
      </c>
      <c r="B87" s="68">
        <v>2178.2885153596735</v>
      </c>
      <c r="C87" s="68">
        <v>2706.4896152390561</v>
      </c>
      <c r="D87" s="68">
        <v>3363.9024151870412</v>
      </c>
      <c r="E87" s="68">
        <v>4123.4604262725661</v>
      </c>
      <c r="F87" s="68">
        <v>3587.291062577629</v>
      </c>
      <c r="G87" s="68">
        <v>3909.2350723173472</v>
      </c>
      <c r="H87" s="68">
        <v>4810.4688168634766</v>
      </c>
      <c r="I87" s="68">
        <v>4702.0539176264056</v>
      </c>
      <c r="J87" s="68">
        <v>5451.3287825547777</v>
      </c>
      <c r="K87" s="68">
        <v>6072.0602849419565</v>
      </c>
      <c r="L87" s="68">
        <v>5410.7474187739135</v>
      </c>
      <c r="M87" s="68">
        <v>5801.7098697791353</v>
      </c>
      <c r="N87" s="68">
        <v>6441.0203603827167</v>
      </c>
      <c r="O87" s="68">
        <v>7435.9355291785942</v>
      </c>
      <c r="P87" s="68">
        <v>7583.8332505470062</v>
      </c>
      <c r="Q87" s="68">
        <v>5139.8857103848532</v>
      </c>
      <c r="R87" s="16"/>
      <c r="S87" s="31">
        <f>IF(P87="","",P87-Pass_Cr_A!P87-Freight_Cr_A!P87-Oth_Cr_A!P87)</f>
        <v>9.0949470177292824E-13</v>
      </c>
      <c r="T87" s="40">
        <f>IF(P87="","",(P87-Trans_deb!P87)/GDP!S83/10)</f>
        <v>1.2957154198230845</v>
      </c>
      <c r="U87" s="40">
        <f>IF(Q87="","",(Q87-Trans_deb!Q87)/GDP!T83/10)</f>
        <v>0.47703008447005563</v>
      </c>
      <c r="V87" s="16"/>
      <c r="W87" s="16"/>
      <c r="X87" s="16"/>
      <c r="Y87" s="16"/>
      <c r="Z87" s="41"/>
      <c r="AA87" s="16"/>
      <c r="AB87" s="14">
        <f t="shared" si="1"/>
        <v>1</v>
      </c>
      <c r="AC87" s="17">
        <f>AB87-Pass_Cr_A!AB87</f>
        <v>0</v>
      </c>
      <c r="AD87" s="16"/>
      <c r="AE87" s="16"/>
      <c r="AF87" s="16"/>
      <c r="AG87" s="16"/>
      <c r="AH87" s="16"/>
    </row>
    <row r="88" spans="1:34" ht="14.25" customHeight="1" x14ac:dyDescent="0.25">
      <c r="A88" s="22" t="s">
        <v>107</v>
      </c>
      <c r="B88" s="67"/>
      <c r="C88" s="67"/>
      <c r="D88" s="67"/>
      <c r="E88" s="67"/>
      <c r="F88" s="67">
        <v>1048.853112253611</v>
      </c>
      <c r="G88" s="67">
        <v>1170.3281804214453</v>
      </c>
      <c r="H88" s="67">
        <v>1347.0602972255299</v>
      </c>
      <c r="I88" s="67">
        <v>1392.4466232736518</v>
      </c>
      <c r="J88" s="67">
        <v>1560.8318136731391</v>
      </c>
      <c r="K88" s="67">
        <v>1625.0407824598722</v>
      </c>
      <c r="L88" s="67">
        <v>1555.0381109668112</v>
      </c>
      <c r="M88" s="67">
        <v>1818.2290169141697</v>
      </c>
      <c r="N88" s="67">
        <v>2145.9774593601082</v>
      </c>
      <c r="O88" s="67">
        <v>2209.7398354395177</v>
      </c>
      <c r="P88" s="67">
        <v>1601.6831144228686</v>
      </c>
      <c r="Q88" s="67">
        <v>680.50236348710962</v>
      </c>
      <c r="R88" s="16"/>
      <c r="S88" s="31">
        <f>IF(P88="","",P88-Pass_Cr_A!P88-Freight_Cr_A!P88-Oth_Cr_A!P88)</f>
        <v>463.22235977310288</v>
      </c>
      <c r="T88" s="40">
        <f>IF(P88="","",(P88-Trans_deb!P88)/GDP!S84/10)</f>
        <v>3.7094009023409327</v>
      </c>
      <c r="U88" s="40">
        <f>IF(Q88="","",(Q88-Trans_deb!Q88)/GDP!T84/10)</f>
        <v>1.0533375357394299</v>
      </c>
      <c r="V88" s="16"/>
      <c r="W88" s="16"/>
      <c r="X88" s="16"/>
      <c r="Y88" s="16"/>
      <c r="Z88" s="41"/>
      <c r="AA88" s="16"/>
      <c r="AB88" s="14">
        <f t="shared" si="1"/>
        <v>1</v>
      </c>
      <c r="AC88" s="17">
        <f>AB88-Pass_Cr_A!AB88</f>
        <v>0</v>
      </c>
      <c r="AD88" s="16"/>
      <c r="AE88" s="16"/>
      <c r="AF88" s="16"/>
      <c r="AG88" s="16"/>
      <c r="AH88" s="16"/>
    </row>
    <row r="89" spans="1:34" ht="14.25" customHeight="1" x14ac:dyDescent="0.25">
      <c r="A89" s="22" t="s">
        <v>108</v>
      </c>
      <c r="B89" s="68">
        <v>6537.0408454236294</v>
      </c>
      <c r="C89" s="68">
        <v>8651.5561995582812</v>
      </c>
      <c r="D89" s="68">
        <v>10210.760675789992</v>
      </c>
      <c r="E89" s="68">
        <v>12804.285558886948</v>
      </c>
      <c r="F89" s="68">
        <v>11232.5</v>
      </c>
      <c r="G89" s="68">
        <v>13275.124662903458</v>
      </c>
      <c r="H89" s="68">
        <v>17701.47650019552</v>
      </c>
      <c r="I89" s="68">
        <v>17506.722602533442</v>
      </c>
      <c r="J89" s="68">
        <v>16915.742046139156</v>
      </c>
      <c r="K89" s="68">
        <v>18597.110376705783</v>
      </c>
      <c r="L89" s="68">
        <v>14319.029978671062</v>
      </c>
      <c r="M89" s="68">
        <v>15175.520472476403</v>
      </c>
      <c r="N89" s="68">
        <v>16979.148126321958</v>
      </c>
      <c r="O89" s="68">
        <v>18999.014755919019</v>
      </c>
      <c r="P89" s="68">
        <v>21125.42113703525</v>
      </c>
      <c r="Q89" s="68">
        <v>20790.997373106457</v>
      </c>
      <c r="R89" s="41"/>
      <c r="S89" s="31">
        <f>IF(P89="","",P89-Pass_Cr_A!P89-Freight_Cr_A!P89-Oth_Cr_A!P89)</f>
        <v>0</v>
      </c>
      <c r="T89" s="40">
        <f>IF(P89="","",(P89-Trans_deb!P89)/GDP!S85/10)</f>
        <v>-9.8726259076766062E-2</v>
      </c>
      <c r="U89" s="40">
        <f>IF(Q89="","",(Q89-Trans_deb!Q89)/GDP!T85/10)</f>
        <v>3.3506253634418059E-2</v>
      </c>
      <c r="V89" s="41"/>
      <c r="W89" s="41"/>
      <c r="X89" s="41"/>
      <c r="Y89" s="41"/>
      <c r="Z89" s="41"/>
      <c r="AA89" s="41"/>
      <c r="AB89" s="42">
        <f t="shared" si="1"/>
        <v>1</v>
      </c>
      <c r="AC89" s="41">
        <f>AB89-Pass_Cr_A!AB89</f>
        <v>0</v>
      </c>
      <c r="AD89" s="41"/>
      <c r="AE89" s="41"/>
      <c r="AF89" s="41"/>
      <c r="AG89" s="41"/>
      <c r="AH89" s="41"/>
    </row>
    <row r="90" spans="1:34" ht="14.25" customHeight="1" x14ac:dyDescent="0.25">
      <c r="A90" s="22" t="s">
        <v>109</v>
      </c>
      <c r="B90" s="67">
        <v>2841.95742907151</v>
      </c>
      <c r="C90" s="67">
        <v>2102.0536651605521</v>
      </c>
      <c r="D90" s="67">
        <v>2206.4499999999998</v>
      </c>
      <c r="E90" s="67">
        <v>2800.2280287624644</v>
      </c>
      <c r="F90" s="67">
        <v>2438.9606174842102</v>
      </c>
      <c r="G90" s="67">
        <v>2665.4</v>
      </c>
      <c r="H90" s="67">
        <v>3456.1632227708401</v>
      </c>
      <c r="I90" s="67">
        <v>3822.2556192206862</v>
      </c>
      <c r="J90" s="67">
        <v>3610.60272644106</v>
      </c>
      <c r="K90" s="67">
        <v>3790.9605664763531</v>
      </c>
      <c r="L90" s="67">
        <v>3456.2064014913376</v>
      </c>
      <c r="M90" s="67">
        <v>3571.95174860001</v>
      </c>
      <c r="N90" s="67">
        <v>3472.0929962970599</v>
      </c>
      <c r="O90" s="67">
        <v>3592.3194244127635</v>
      </c>
      <c r="P90" s="67">
        <v>3953.9223453116447</v>
      </c>
      <c r="Q90" s="67">
        <v>2444.9509840947344</v>
      </c>
      <c r="R90" s="16"/>
      <c r="S90" s="31">
        <f>IF(P90="","",P90-Pass_Cr_A!P90-Freight_Cr_A!P90-Oth_Cr_A!P90)</f>
        <v>2.8421709430404007E-12</v>
      </c>
      <c r="T90" s="40">
        <f>IF(P90="","",(P90-Trans_deb!P90)/GDP!S86/10)</f>
        <v>-0.68626497669472653</v>
      </c>
      <c r="U90" s="40">
        <f>IF(Q90="","",(Q90-Trans_deb!Q90)/GDP!T86/10)</f>
        <v>-0.45997773059534308</v>
      </c>
      <c r="V90" s="16"/>
      <c r="W90" s="16"/>
      <c r="X90" s="16"/>
      <c r="Y90" s="16"/>
      <c r="Z90" s="41"/>
      <c r="AA90" s="16"/>
      <c r="AB90" s="14">
        <f t="shared" si="1"/>
        <v>1</v>
      </c>
      <c r="AC90" s="17">
        <f>AB90-Pass_Cr_A!AB90</f>
        <v>0</v>
      </c>
      <c r="AD90" s="16"/>
      <c r="AE90" s="16"/>
      <c r="AF90" s="16"/>
      <c r="AG90" s="16"/>
      <c r="AH90" s="16"/>
    </row>
    <row r="91" spans="1:34" ht="14.25" customHeight="1" x14ac:dyDescent="0.25">
      <c r="A91" s="22" t="s">
        <v>111</v>
      </c>
      <c r="B91" s="67">
        <v>176.5</v>
      </c>
      <c r="C91" s="67">
        <v>207.8</v>
      </c>
      <c r="D91" s="67">
        <v>259.5</v>
      </c>
      <c r="E91" s="67">
        <v>374.5</v>
      </c>
      <c r="F91" s="67">
        <v>254</v>
      </c>
      <c r="G91" s="67">
        <v>388.7</v>
      </c>
      <c r="H91" s="67">
        <v>445</v>
      </c>
      <c r="I91" s="67">
        <v>653</v>
      </c>
      <c r="J91" s="67">
        <v>341.8</v>
      </c>
      <c r="K91" s="67">
        <v>328.8</v>
      </c>
      <c r="L91" s="67">
        <v>327.60000000000002</v>
      </c>
      <c r="M91" s="67">
        <v>507.1</v>
      </c>
      <c r="N91" s="67">
        <v>586.6</v>
      </c>
      <c r="O91" s="67">
        <v>967.2</v>
      </c>
      <c r="P91" s="67">
        <v>645</v>
      </c>
      <c r="Q91" s="67">
        <v>417.3</v>
      </c>
      <c r="R91" s="16"/>
      <c r="S91" s="31">
        <f>IF(P91="","",P91-Pass_Cr_A!P91-Freight_Cr_A!P91-Oth_Cr_A!P91)</f>
        <v>645</v>
      </c>
      <c r="T91" s="40">
        <f>IF(P91="","",(P91-Trans_deb!P91)/GDP!S87/10)</f>
        <v>-2.7377109614537347</v>
      </c>
      <c r="U91" s="40">
        <f>IF(Q91="","",(Q91-Trans_deb!Q91)/GDP!T87/10)</f>
        <v>-2.9917092244319337</v>
      </c>
      <c r="V91" s="16"/>
      <c r="W91" s="16"/>
      <c r="X91" s="16"/>
      <c r="Y91" s="16"/>
      <c r="Z91" s="41"/>
      <c r="AA91" s="16"/>
      <c r="AB91" s="14">
        <f t="shared" si="1"/>
        <v>1</v>
      </c>
      <c r="AC91" s="17">
        <f>AB91-Pass_Cr_A!AB91</f>
        <v>1</v>
      </c>
      <c r="AD91" s="16"/>
      <c r="AE91" s="16"/>
      <c r="AF91" s="16"/>
      <c r="AG91" s="16"/>
      <c r="AH91" s="16"/>
    </row>
    <row r="92" spans="1:34" ht="14.25" customHeight="1" x14ac:dyDescent="0.25">
      <c r="A92" s="22" t="s">
        <v>112</v>
      </c>
      <c r="B92" s="68">
        <v>2645.0657350963656</v>
      </c>
      <c r="C92" s="68">
        <v>2939.3672308531254</v>
      </c>
      <c r="D92" s="68">
        <v>3983.5468628202539</v>
      </c>
      <c r="E92" s="68">
        <v>4466.2077985245614</v>
      </c>
      <c r="F92" s="68">
        <v>4260.5345752126841</v>
      </c>
      <c r="G92" s="68">
        <v>4814.770909523806</v>
      </c>
      <c r="H92" s="68">
        <v>6086.8428623173641</v>
      </c>
      <c r="I92" s="68">
        <v>6100.9859442897168</v>
      </c>
      <c r="J92" s="68">
        <v>6404.5745728157208</v>
      </c>
      <c r="K92" s="68">
        <v>6899.5</v>
      </c>
      <c r="L92" s="68">
        <v>7266.7875617369837</v>
      </c>
      <c r="M92" s="68">
        <v>8021.0363932340779</v>
      </c>
      <c r="N92" s="68">
        <v>9218.3827619461026</v>
      </c>
      <c r="O92" s="68">
        <v>9115.4722640659493</v>
      </c>
      <c r="P92" s="68">
        <v>9001.6945333333188</v>
      </c>
      <c r="Q92" s="54">
        <v>2946.8659610895024</v>
      </c>
      <c r="R92" s="41"/>
      <c r="S92" s="31">
        <f>IF(P92="","",P92-Pass_Cr_A!P92-Freight_Cr_A!P92-Oth_Cr_A!P92)</f>
        <v>15.815925865767667</v>
      </c>
      <c r="T92" s="40">
        <f>IF(P92="","",(P92-Trans_deb!P92)/GDP!S88/10)</f>
        <v>1.3375952715044361</v>
      </c>
      <c r="U92" s="40">
        <f>IF(Q92="","",(Q92-Trans_deb!Q92)/GDP!T88/10)</f>
        <v>-9.9021099635227525E-2</v>
      </c>
      <c r="V92" s="41"/>
      <c r="W92" s="41"/>
      <c r="X92" s="41"/>
      <c r="Y92" s="41"/>
      <c r="Z92" s="41"/>
      <c r="AA92" s="41"/>
      <c r="AB92" s="42">
        <f t="shared" si="1"/>
        <v>1</v>
      </c>
      <c r="AC92" s="41">
        <f>AB92-Pass_Cr_A!AB92</f>
        <v>1</v>
      </c>
      <c r="AD92" s="41"/>
      <c r="AE92" s="41"/>
      <c r="AF92" s="41"/>
      <c r="AG92" s="41"/>
      <c r="AH92" s="41"/>
    </row>
    <row r="93" spans="1:34" ht="14.25" customHeight="1" x14ac:dyDescent="0.25">
      <c r="A93" s="22" t="s">
        <v>113</v>
      </c>
      <c r="B93" s="67">
        <v>3685.2</v>
      </c>
      <c r="C93" s="67">
        <v>3659.6</v>
      </c>
      <c r="D93" s="67">
        <v>4443.3999999999996</v>
      </c>
      <c r="E93" s="67">
        <v>5177.5</v>
      </c>
      <c r="F93" s="67">
        <v>3245.5</v>
      </c>
      <c r="G93" s="67">
        <v>4296.8999999999996</v>
      </c>
      <c r="H93" s="67">
        <v>4470.2</v>
      </c>
      <c r="I93" s="67">
        <v>4537.3999999999996</v>
      </c>
      <c r="J93" s="67">
        <v>4461</v>
      </c>
      <c r="K93" s="67">
        <v>4268.3</v>
      </c>
      <c r="L93" s="67">
        <v>3952.6</v>
      </c>
      <c r="M93" s="67">
        <v>3491</v>
      </c>
      <c r="N93" s="67">
        <v>4009</v>
      </c>
      <c r="O93" s="67">
        <v>4327.8</v>
      </c>
      <c r="P93" s="67">
        <v>4310.8999999999996</v>
      </c>
      <c r="Q93" s="67">
        <v>4411.3</v>
      </c>
      <c r="R93" s="16"/>
      <c r="S93" s="31">
        <f>IF(P93="","",P93-Pass_Cr_A!P93-Freight_Cr_A!P93-Oth_Cr_A!P93)</f>
        <v>-1.1368683772161603E-13</v>
      </c>
      <c r="T93" s="40">
        <f>IF(P93="","",(P93-Trans_deb!P93)/GDP!S89/10)</f>
        <v>-0.91440053515502284</v>
      </c>
      <c r="U93" s="40">
        <f>IF(Q93="","",(Q93-Trans_deb!Q93)/GDP!T89/10)</f>
        <v>-0.31566738443121506</v>
      </c>
      <c r="V93" s="16"/>
      <c r="W93" s="16"/>
      <c r="X93" s="16"/>
      <c r="Y93" s="16"/>
      <c r="Z93" s="41"/>
      <c r="AA93" s="16"/>
      <c r="AB93" s="14">
        <f t="shared" si="1"/>
        <v>1</v>
      </c>
      <c r="AC93" s="17">
        <f>AB93-Pass_Cr_A!AB93</f>
        <v>0</v>
      </c>
      <c r="AD93" s="16"/>
      <c r="AE93" s="16"/>
      <c r="AF93" s="16"/>
      <c r="AG93" s="16"/>
      <c r="AH93" s="16"/>
    </row>
    <row r="94" spans="1:34" ht="14.25" customHeight="1" x14ac:dyDescent="0.25">
      <c r="A94" s="22" t="s">
        <v>114</v>
      </c>
      <c r="B94" s="68">
        <v>14989.407043485318</v>
      </c>
      <c r="C94" s="68">
        <v>16486.794525179408</v>
      </c>
      <c r="D94" s="68">
        <v>18356.869538737592</v>
      </c>
      <c r="E94" s="68">
        <v>18249.130197809754</v>
      </c>
      <c r="F94" s="68">
        <v>13271.772317231835</v>
      </c>
      <c r="G94" s="68">
        <v>14899.893087734477</v>
      </c>
      <c r="H94" s="68">
        <v>15453.016542667732</v>
      </c>
      <c r="I94" s="68">
        <v>14255.884474925591</v>
      </c>
      <c r="J94" s="68">
        <v>15561.852287027834</v>
      </c>
      <c r="K94" s="68">
        <v>15700.387860146911</v>
      </c>
      <c r="L94" s="68">
        <v>14177.169575838381</v>
      </c>
      <c r="M94" s="68">
        <v>13928.62328787592</v>
      </c>
      <c r="N94" s="68">
        <v>14559.129486674912</v>
      </c>
      <c r="O94" s="68">
        <v>15735.912604047649</v>
      </c>
      <c r="P94" s="68">
        <v>15124.727084090935</v>
      </c>
      <c r="Q94" s="68">
        <v>10545.196113477343</v>
      </c>
      <c r="R94" s="16"/>
      <c r="S94" s="31">
        <f>IF(P94="","",P94-Pass_Cr_A!P94-Freight_Cr_A!P94-Oth_Cr_A!P94)</f>
        <v>-911.90138482143084</v>
      </c>
      <c r="T94" s="40">
        <f>IF(P94="","",(P94-Trans_deb!P94)/GDP!S90/10)</f>
        <v>-0.5469414270557359</v>
      </c>
      <c r="U94" s="40">
        <f>IF(Q94="","",(Q94-Trans_deb!Q94)/GDP!T90/10)</f>
        <v>-0.38089661345480302</v>
      </c>
      <c r="V94" s="16"/>
      <c r="W94" s="16"/>
      <c r="X94" s="16"/>
      <c r="Y94" s="16"/>
      <c r="Z94" s="41"/>
      <c r="AA94" s="16"/>
      <c r="AB94" s="14">
        <f t="shared" si="1"/>
        <v>1</v>
      </c>
      <c r="AC94" s="17">
        <f>AB94-Pass_Cr_A!AB94</f>
        <v>0</v>
      </c>
      <c r="AD94" s="16"/>
      <c r="AE94" s="16"/>
      <c r="AF94" s="16"/>
      <c r="AG94" s="16"/>
      <c r="AH94" s="16"/>
    </row>
    <row r="95" spans="1:34" ht="14.25" customHeight="1" x14ac:dyDescent="0.25">
      <c r="A95" s="22" t="s">
        <v>115</v>
      </c>
      <c r="B95" s="67">
        <v>451.07799881396198</v>
      </c>
      <c r="C95" s="67">
        <v>458.96409230639603</v>
      </c>
      <c r="D95" s="67">
        <v>447.15775481091998</v>
      </c>
      <c r="E95" s="67">
        <v>468.95689052091996</v>
      </c>
      <c r="F95" s="67">
        <v>344.16557746091996</v>
      </c>
      <c r="G95" s="67">
        <v>295.19994757742296</v>
      </c>
      <c r="H95" s="67">
        <v>283.60000000000002</v>
      </c>
      <c r="I95" s="67">
        <v>234.19039890304779</v>
      </c>
      <c r="J95" s="67">
        <v>227.1201659338507</v>
      </c>
      <c r="K95" s="67">
        <v>218.24355507956648</v>
      </c>
      <c r="L95" s="67">
        <v>185.48028341780631</v>
      </c>
      <c r="M95" s="67">
        <v>173.79150769540212</v>
      </c>
      <c r="N95" s="67">
        <v>205.45846659834021</v>
      </c>
      <c r="O95" s="67">
        <v>225.9216313356757</v>
      </c>
      <c r="P95" s="67">
        <v>230.82132597424362</v>
      </c>
      <c r="Q95" s="67">
        <v>166.61777358934768</v>
      </c>
      <c r="R95" s="16"/>
      <c r="S95" s="31">
        <f>IF(P95="","",P95-Pass_Cr_A!P95-Freight_Cr_A!P95-Oth_Cr_A!P95)</f>
        <v>0</v>
      </c>
      <c r="T95" s="40">
        <f>IF(P95="","",(P95-Trans_deb!P95)/GDP!S91/10)</f>
        <v>-4.4465384021976746</v>
      </c>
      <c r="U95" s="40">
        <f>IF(Q95="","",(Q95-Trans_deb!Q95)/GDP!T91/10)</f>
        <v>-3.9745934287988485</v>
      </c>
      <c r="V95" s="16"/>
      <c r="W95" s="16"/>
      <c r="X95" s="16"/>
      <c r="Y95" s="16"/>
      <c r="Z95" s="41"/>
      <c r="AA95" s="16"/>
      <c r="AB95" s="14">
        <f t="shared" si="1"/>
        <v>1</v>
      </c>
      <c r="AC95" s="17">
        <f>AB95-Pass_Cr_A!AB95</f>
        <v>0</v>
      </c>
      <c r="AD95" s="16"/>
      <c r="AE95" s="16"/>
      <c r="AF95" s="16"/>
      <c r="AG95" s="16"/>
      <c r="AH95" s="16"/>
    </row>
    <row r="96" spans="1:34" ht="14.25" customHeight="1" x14ac:dyDescent="0.25">
      <c r="A96" s="22" t="s">
        <v>116</v>
      </c>
      <c r="B96" s="68">
        <v>35752.006896851017</v>
      </c>
      <c r="C96" s="68">
        <v>37647.663704793413</v>
      </c>
      <c r="D96" s="68">
        <v>42020.450817032986</v>
      </c>
      <c r="E96" s="68">
        <v>46835.207566719844</v>
      </c>
      <c r="F96" s="68">
        <v>31611.761634135095</v>
      </c>
      <c r="G96" s="68">
        <v>42290.611746118244</v>
      </c>
      <c r="H96" s="68">
        <v>41710.36879986275</v>
      </c>
      <c r="I96" s="68">
        <v>42939.948993154947</v>
      </c>
      <c r="J96" s="68">
        <v>39550.076993400849</v>
      </c>
      <c r="K96" s="68">
        <v>39582.884112760854</v>
      </c>
      <c r="L96" s="68">
        <v>35398.030778544722</v>
      </c>
      <c r="M96" s="68">
        <v>31711.1031127389</v>
      </c>
      <c r="N96" s="68">
        <v>34151.759885993597</v>
      </c>
      <c r="O96" s="68">
        <v>28971.140706672631</v>
      </c>
      <c r="P96" s="68">
        <v>26202.738720330348</v>
      </c>
      <c r="Q96" s="68">
        <v>20860.888170910079</v>
      </c>
      <c r="R96" s="16"/>
      <c r="S96" s="31">
        <f>IF(P96="","",P96-Pass_Cr_A!P96-Freight_Cr_A!P96-Oth_Cr_A!P96)</f>
        <v>160.34353556741371</v>
      </c>
      <c r="T96" s="40">
        <f>IF(P96="","",(P96-Trans_deb!P96)/GDP!S92/10)</f>
        <v>-0.15585419403277187</v>
      </c>
      <c r="U96" s="40">
        <f>IF(Q96="","",(Q96-Trans_deb!Q96)/GDP!T92/10)</f>
        <v>-0.14144885119031589</v>
      </c>
      <c r="V96" s="16"/>
      <c r="W96" s="16"/>
      <c r="X96" s="16"/>
      <c r="Y96" s="16"/>
      <c r="Z96" s="41"/>
      <c r="AA96" s="16"/>
      <c r="AB96" s="14">
        <f t="shared" si="1"/>
        <v>1</v>
      </c>
      <c r="AC96" s="17">
        <f>AB96-Pass_Cr_A!AB96</f>
        <v>0</v>
      </c>
      <c r="AD96" s="16"/>
      <c r="AE96" s="16"/>
      <c r="AF96" s="16"/>
      <c r="AG96" s="16"/>
      <c r="AH96" s="16"/>
    </row>
    <row r="97" spans="1:34" ht="14.25" customHeight="1" x14ac:dyDescent="0.25">
      <c r="A97" s="22" t="s">
        <v>117</v>
      </c>
      <c r="B97" s="67">
        <v>469.8166431593794</v>
      </c>
      <c r="C97" s="67">
        <v>527.64456981664318</v>
      </c>
      <c r="D97" s="67">
        <v>660.64903061812925</v>
      </c>
      <c r="E97" s="67">
        <v>835.66573925238561</v>
      </c>
      <c r="F97" s="67">
        <v>795.07042253521138</v>
      </c>
      <c r="G97" s="67">
        <v>1118.5999999999999</v>
      </c>
      <c r="H97" s="67">
        <v>1277.4647887323945</v>
      </c>
      <c r="I97" s="67">
        <v>1447.8873239436618</v>
      </c>
      <c r="J97" s="67">
        <v>1409.8591549295777</v>
      </c>
      <c r="K97" s="67">
        <v>1601.4084507042255</v>
      </c>
      <c r="L97" s="67">
        <v>1235.4929577464791</v>
      </c>
      <c r="M97" s="67">
        <v>1247.4647887323945</v>
      </c>
      <c r="N97" s="67">
        <v>1255.4929577464791</v>
      </c>
      <c r="O97" s="67">
        <v>1334.5070422535211</v>
      </c>
      <c r="P97" s="67">
        <v>1473.0985915492959</v>
      </c>
      <c r="Q97" s="67"/>
      <c r="R97" s="16"/>
      <c r="S97" s="31">
        <f>IF(P97="","",P97-Pass_Cr_A!P97-Freight_Cr_A!P97-Oth_Cr_A!P97)</f>
        <v>-5.6843418860808015E-14</v>
      </c>
      <c r="T97" s="40">
        <f>IF(P97="","",(P97-Trans_deb!P97)/GDP!S93/10)</f>
        <v>-2.5361973031926697</v>
      </c>
      <c r="U97" s="40" t="str">
        <f>IF(Q97="","",(Q97-Trans_deb!Q97)/GDP!T93/10)</f>
        <v/>
      </c>
      <c r="V97" s="16"/>
      <c r="W97" s="16"/>
      <c r="X97" s="16"/>
      <c r="Y97" s="16"/>
      <c r="Z97" s="41"/>
      <c r="AA97" s="16"/>
      <c r="AB97" s="14">
        <f t="shared" si="1"/>
        <v>0</v>
      </c>
      <c r="AC97" s="17">
        <f>AB97-Pass_Cr_A!AB97</f>
        <v>0</v>
      </c>
      <c r="AD97" s="16"/>
      <c r="AE97" s="16"/>
      <c r="AF97" s="16"/>
      <c r="AG97" s="16"/>
      <c r="AH97" s="16"/>
    </row>
    <row r="98" spans="1:34" ht="14.25" customHeight="1" x14ac:dyDescent="0.25">
      <c r="A98" s="22" t="s">
        <v>118</v>
      </c>
      <c r="B98" s="68">
        <v>1024.3972584854309</v>
      </c>
      <c r="C98" s="68">
        <v>1460.979121554645</v>
      </c>
      <c r="D98" s="68">
        <v>1739.6489027602929</v>
      </c>
      <c r="E98" s="68">
        <v>2245.59333549334</v>
      </c>
      <c r="F98" s="68">
        <v>2170.75033336565</v>
      </c>
      <c r="G98" s="68">
        <v>2283.3847334792399</v>
      </c>
      <c r="H98" s="68">
        <v>2209.0370014259033</v>
      </c>
      <c r="I98" s="68">
        <v>2585.5267946219942</v>
      </c>
      <c r="J98" s="68">
        <v>2853.227509482635</v>
      </c>
      <c r="K98" s="68">
        <v>3928.7504463362598</v>
      </c>
      <c r="L98" s="68">
        <v>3516.8766096021768</v>
      </c>
      <c r="M98" s="68">
        <v>3275.5948448672361</v>
      </c>
      <c r="N98" s="68">
        <v>3458.4019782604246</v>
      </c>
      <c r="O98" s="68">
        <v>4011.7096696875601</v>
      </c>
      <c r="P98" s="68">
        <v>3973.78796136548</v>
      </c>
      <c r="Q98" s="68">
        <v>3355.3054054837098</v>
      </c>
      <c r="R98" s="16"/>
      <c r="S98" s="31">
        <f>IF(P98="","",P98-Pass_Cr_A!P98-Freight_Cr_A!P98-Oth_Cr_A!P98)</f>
        <v>-4.6043169277254492E-12</v>
      </c>
      <c r="T98" s="40">
        <f>IF(P98="","",(P98-Trans_deb!P98)/GDP!S94/10)</f>
        <v>0.81016018718088212</v>
      </c>
      <c r="U98" s="40">
        <f>IF(Q98="","",(Q98-Trans_deb!Q98)/GDP!T94/10)</f>
        <v>0.73813091879221671</v>
      </c>
      <c r="V98" s="16"/>
      <c r="W98" s="16"/>
      <c r="X98" s="16"/>
      <c r="Y98" s="16"/>
      <c r="Z98" s="41"/>
      <c r="AA98" s="16"/>
      <c r="AB98" s="14">
        <f t="shared" si="1"/>
        <v>1</v>
      </c>
      <c r="AC98" s="17">
        <f>AB98-Pass_Cr_A!AB98</f>
        <v>0</v>
      </c>
      <c r="AD98" s="16"/>
      <c r="AE98" s="16"/>
      <c r="AF98" s="16"/>
      <c r="AG98" s="16"/>
      <c r="AH98" s="16"/>
    </row>
    <row r="99" spans="1:34" ht="14.25" customHeight="1" x14ac:dyDescent="0.25">
      <c r="A99" s="22" t="s">
        <v>119</v>
      </c>
      <c r="B99" s="67">
        <v>737.66873840036146</v>
      </c>
      <c r="C99" s="67">
        <v>992.84980516890857</v>
      </c>
      <c r="D99" s="67">
        <v>1130.9169596434756</v>
      </c>
      <c r="E99" s="67">
        <v>1286.8644396525767</v>
      </c>
      <c r="F99" s="67">
        <v>1084.6366662716414</v>
      </c>
      <c r="G99" s="67">
        <v>1649.8803917667949</v>
      </c>
      <c r="H99" s="67">
        <v>1743.3</v>
      </c>
      <c r="I99" s="67">
        <v>2129.5027800780786</v>
      </c>
      <c r="J99" s="67">
        <v>2269.7285675581538</v>
      </c>
      <c r="K99" s="67">
        <v>2131.5511956552646</v>
      </c>
      <c r="L99" s="67">
        <v>1951.6373060340356</v>
      </c>
      <c r="M99" s="67">
        <v>1550.6070832239379</v>
      </c>
      <c r="N99" s="67">
        <v>1622.9230076108138</v>
      </c>
      <c r="O99" s="67">
        <v>1958.84033171649</v>
      </c>
      <c r="P99" s="67">
        <v>2200.0203670144883</v>
      </c>
      <c r="Q99" s="67"/>
      <c r="R99" s="16"/>
      <c r="S99" s="31">
        <f>IF(P99="","",P99-Pass_Cr_A!P99-Freight_Cr_A!P99-Oth_Cr_A!P99)</f>
        <v>-9.6633812063373625E-13</v>
      </c>
      <c r="T99" s="40">
        <f>IF(P99="","",(P99-Trans_deb!P99)/GDP!S95/10)</f>
        <v>0.78747692504631073</v>
      </c>
      <c r="U99" s="40" t="str">
        <f>IF(Q99="","",(Q99-Trans_deb!Q99)/GDP!T95/10)</f>
        <v/>
      </c>
      <c r="V99" s="16"/>
      <c r="W99" s="16"/>
      <c r="X99" s="16"/>
      <c r="Y99" s="16"/>
      <c r="Z99" s="41"/>
      <c r="AA99" s="16"/>
      <c r="AB99" s="14">
        <f t="shared" si="1"/>
        <v>0</v>
      </c>
      <c r="AC99" s="17">
        <f>AB99-Pass_Cr_A!AB99</f>
        <v>0</v>
      </c>
      <c r="AD99" s="16"/>
      <c r="AE99" s="16"/>
      <c r="AF99" s="16"/>
      <c r="AG99" s="16"/>
      <c r="AH99" s="16"/>
    </row>
    <row r="100" spans="1:34" ht="14.25" customHeight="1" x14ac:dyDescent="0.25">
      <c r="A100" s="22" t="s">
        <v>120</v>
      </c>
      <c r="B100" s="68"/>
      <c r="C100" s="68">
        <v>0.4</v>
      </c>
      <c r="D100" s="68">
        <v>0.81644355060990526</v>
      </c>
      <c r="E100" s="68">
        <v>1.2841857420639453</v>
      </c>
      <c r="F100" s="68">
        <v>1.0148682686705581</v>
      </c>
      <c r="G100" s="68">
        <v>1.3249309896669801</v>
      </c>
      <c r="H100" s="68">
        <v>1.7261953766599523</v>
      </c>
      <c r="I100" s="68">
        <v>2.7454825088126058</v>
      </c>
      <c r="J100" s="68">
        <v>3.8473302947165351</v>
      </c>
      <c r="K100" s="68">
        <v>2.3559971227707353</v>
      </c>
      <c r="L100" s="68">
        <v>2.057333053103918</v>
      </c>
      <c r="M100" s="68">
        <v>2.4518941146404689</v>
      </c>
      <c r="N100" s="68">
        <v>2.3860301362531651</v>
      </c>
      <c r="O100" s="68">
        <v>2.3349741028823439</v>
      </c>
      <c r="P100" s="68">
        <v>2.278123663088178</v>
      </c>
      <c r="Q100" s="68"/>
      <c r="R100" s="16"/>
      <c r="S100" s="31">
        <f>IF(P100="","",P100-Pass_Cr_A!P100-Freight_Cr_A!P100-Oth_Cr_A!P100)</f>
        <v>2.278123663088178</v>
      </c>
      <c r="T100" s="40">
        <f>IF(P100="","",(P100-Trans_deb!P100)/GDP!S96/10)</f>
        <v>-13.818549854522221</v>
      </c>
      <c r="U100" s="40" t="str">
        <f>IF(Q100="","",(Q100-Trans_deb!Q100)/GDP!T96/10)</f>
        <v/>
      </c>
      <c r="V100" s="16"/>
      <c r="W100" s="16"/>
      <c r="X100" s="16"/>
      <c r="Y100" s="16"/>
      <c r="Z100" s="41"/>
      <c r="AA100" s="16"/>
      <c r="AB100" s="14">
        <f t="shared" si="1"/>
        <v>0</v>
      </c>
      <c r="AC100" s="17">
        <f>AB100-Pass_Cr_A!AB100</f>
        <v>0</v>
      </c>
      <c r="AD100" s="16"/>
      <c r="AE100" s="16"/>
      <c r="AF100" s="16"/>
      <c r="AG100" s="16"/>
      <c r="AH100" s="16"/>
    </row>
    <row r="101" spans="1:34" ht="14.25" customHeight="1" x14ac:dyDescent="0.25">
      <c r="A101" s="22" t="s">
        <v>121</v>
      </c>
      <c r="B101" s="67">
        <v>23919.4</v>
      </c>
      <c r="C101" s="67">
        <v>25858.2</v>
      </c>
      <c r="D101" s="67">
        <v>33422.800000000003</v>
      </c>
      <c r="E101" s="67">
        <v>44695.1</v>
      </c>
      <c r="F101" s="67">
        <v>28700.1</v>
      </c>
      <c r="G101" s="67">
        <v>38987.199999999997</v>
      </c>
      <c r="H101" s="67">
        <v>36978</v>
      </c>
      <c r="I101" s="67">
        <v>41444.699999999997</v>
      </c>
      <c r="J101" s="67">
        <v>37586.800000000003</v>
      </c>
      <c r="K101" s="67">
        <v>38137.5</v>
      </c>
      <c r="L101" s="67">
        <v>34143.9</v>
      </c>
      <c r="M101" s="67">
        <v>27427</v>
      </c>
      <c r="N101" s="67">
        <v>24784.5</v>
      </c>
      <c r="O101" s="67">
        <v>27978.5</v>
      </c>
      <c r="P101" s="67">
        <v>27065.3</v>
      </c>
      <c r="Q101" s="67">
        <v>25139.5</v>
      </c>
      <c r="R101" s="16"/>
      <c r="S101" s="31">
        <f>IF(P101="","",P101-Pass_Cr_A!P101-Freight_Cr_A!P101-Oth_Cr_A!P101)</f>
        <v>0</v>
      </c>
      <c r="T101" s="40">
        <f>IF(P101="","",(P101-Trans_deb!P101)/GDP!S97/10)</f>
        <v>-0.10531717210974405</v>
      </c>
      <c r="U101" s="40">
        <f>IF(Q101="","",(Q101-Trans_deb!Q101)/GDP!T97/10)</f>
        <v>0.13073390276355557</v>
      </c>
      <c r="V101" s="16"/>
      <c r="W101" s="16"/>
      <c r="X101" s="16"/>
      <c r="Y101" s="16"/>
      <c r="Z101" s="41"/>
      <c r="AA101" s="16"/>
      <c r="AB101" s="14">
        <f t="shared" si="1"/>
        <v>1</v>
      </c>
      <c r="AC101" s="17">
        <f>AB101-Pass_Cr_A!AB101</f>
        <v>0</v>
      </c>
      <c r="AD101" s="16"/>
      <c r="AE101" s="16"/>
      <c r="AF101" s="16"/>
      <c r="AG101" s="16"/>
      <c r="AH101" s="16"/>
    </row>
    <row r="102" spans="1:34" ht="14.25" customHeight="1" x14ac:dyDescent="0.25">
      <c r="A102" s="22" t="s">
        <v>122</v>
      </c>
      <c r="B102" s="68">
        <v>66.917504957893868</v>
      </c>
      <c r="C102" s="68">
        <v>90.116896082654875</v>
      </c>
      <c r="D102" s="68">
        <v>43.347424412658953</v>
      </c>
      <c r="E102" s="68">
        <v>42.577817501428093</v>
      </c>
      <c r="F102" s="68">
        <v>42.058301217601148</v>
      </c>
      <c r="G102" s="68">
        <v>41.264848380325006</v>
      </c>
      <c r="H102" s="68">
        <v>39.68497041209158</v>
      </c>
      <c r="I102" s="68">
        <v>37.759263669984421</v>
      </c>
      <c r="J102" s="68">
        <v>48.3</v>
      </c>
      <c r="K102" s="68">
        <v>35.252297936368421</v>
      </c>
      <c r="L102" s="68">
        <v>36.749562513985438</v>
      </c>
      <c r="M102" s="68">
        <v>39.157717301406372</v>
      </c>
      <c r="N102" s="68">
        <v>42.209812827227154</v>
      </c>
      <c r="O102" s="68">
        <v>70.2960973817449</v>
      </c>
      <c r="P102" s="68">
        <v>75.107077650886268</v>
      </c>
      <c r="Q102" s="68">
        <v>54.0854791525745</v>
      </c>
      <c r="R102" s="16"/>
      <c r="S102" s="31">
        <f>IF(P102="","",P102-Pass_Cr_A!P102-Freight_Cr_A!P102-Oth_Cr_A!P102)</f>
        <v>75.094332376003976</v>
      </c>
      <c r="T102" s="40">
        <f>IF(P102="","",(P102-Trans_deb!P102)/GDP!S98/10)</f>
        <v>-1.1226855397986513</v>
      </c>
      <c r="U102" s="40">
        <f>IF(Q102="","",(Q102-Trans_deb!Q102)/GDP!T98/10)</f>
        <v>-1.2373232338790221</v>
      </c>
      <c r="V102" s="16"/>
      <c r="W102" s="16"/>
      <c r="X102" s="16"/>
      <c r="Y102" s="16"/>
      <c r="Z102" s="41"/>
      <c r="AA102" s="16"/>
      <c r="AB102" s="14">
        <f t="shared" si="1"/>
        <v>1</v>
      </c>
      <c r="AC102" s="17">
        <f>AB102-Pass_Cr_A!AB102</f>
        <v>0</v>
      </c>
      <c r="AD102" s="16"/>
      <c r="AE102" s="16"/>
      <c r="AF102" s="16"/>
      <c r="AG102" s="16"/>
      <c r="AH102" s="16"/>
    </row>
    <row r="103" spans="1:34" ht="14.25" customHeight="1" x14ac:dyDescent="0.25">
      <c r="A103" s="22" t="s">
        <v>123</v>
      </c>
      <c r="B103" s="67">
        <v>2259.9315068493152</v>
      </c>
      <c r="C103" s="67">
        <v>3179.1026297898802</v>
      </c>
      <c r="D103" s="67">
        <v>3457.958243019677</v>
      </c>
      <c r="E103" s="67">
        <v>4584.5087528585409</v>
      </c>
      <c r="F103" s="67">
        <v>3266.8</v>
      </c>
      <c r="G103" s="67">
        <v>4225.3727140423061</v>
      </c>
      <c r="H103" s="67">
        <v>5081.852674062703</v>
      </c>
      <c r="I103" s="67">
        <v>4080.5081781030194</v>
      </c>
      <c r="J103" s="67">
        <v>1281.7010202524862</v>
      </c>
      <c r="K103" s="67">
        <v>1666.1287065931726</v>
      </c>
      <c r="L103" s="67">
        <v>1649.0204812913225</v>
      </c>
      <c r="M103" s="67">
        <v>1226.9454716545858</v>
      </c>
      <c r="N103" s="67">
        <v>1309.7597835332938</v>
      </c>
      <c r="O103" s="67">
        <v>1243.7546316958967</v>
      </c>
      <c r="P103" s="67">
        <v>1175.4759125993655</v>
      </c>
      <c r="Q103" s="67">
        <v>789.50638442603861</v>
      </c>
      <c r="R103" s="16"/>
      <c r="S103" s="31">
        <f>IF(P103="","",P103-Pass_Cr_A!P103-Freight_Cr_A!P103-Oth_Cr_A!P103)</f>
        <v>1.1368683772161603E-13</v>
      </c>
      <c r="T103" s="40">
        <f>IF(P103="","",(P103-Trans_deb!P103)/GDP!S99/10)</f>
        <v>-2.1659138598304173</v>
      </c>
      <c r="U103" s="40">
        <f>IF(Q103="","",(Q103-Trans_deb!Q103)/GDP!T99/10)</f>
        <v>-2.3435350923126417</v>
      </c>
      <c r="V103" s="16"/>
      <c r="W103" s="16"/>
      <c r="X103" s="16"/>
      <c r="Y103" s="16"/>
      <c r="Z103" s="41"/>
      <c r="AA103" s="16"/>
      <c r="AB103" s="14">
        <f t="shared" si="1"/>
        <v>1</v>
      </c>
      <c r="AC103" s="17">
        <f>AB103-Pass_Cr_A!AB103</f>
        <v>0</v>
      </c>
      <c r="AD103" s="16"/>
      <c r="AE103" s="16"/>
      <c r="AF103" s="16"/>
      <c r="AG103" s="16"/>
      <c r="AH103" s="16"/>
    </row>
    <row r="104" spans="1:34" ht="14.25" customHeight="1" x14ac:dyDescent="0.25">
      <c r="A104" s="22" t="s">
        <v>124</v>
      </c>
      <c r="B104" s="68">
        <v>60.572638559780906</v>
      </c>
      <c r="C104" s="68">
        <v>56.555300359780901</v>
      </c>
      <c r="D104" s="68">
        <v>139.31334335978099</v>
      </c>
      <c r="E104" s="68">
        <v>146.529916859781</v>
      </c>
      <c r="F104" s="68">
        <v>135.092949</v>
      </c>
      <c r="G104" s="68">
        <v>150.5</v>
      </c>
      <c r="H104" s="68">
        <v>169.136662</v>
      </c>
      <c r="I104" s="68">
        <v>181.32028099999999</v>
      </c>
      <c r="J104" s="68">
        <v>184.536235</v>
      </c>
      <c r="K104" s="68">
        <v>158.78013899999999</v>
      </c>
      <c r="L104" s="68">
        <v>188.949106</v>
      </c>
      <c r="M104" s="68">
        <v>166.29671200000001</v>
      </c>
      <c r="N104" s="68">
        <v>206.93536499999999</v>
      </c>
      <c r="O104" s="68">
        <v>213.521435</v>
      </c>
      <c r="P104" s="68">
        <v>269.76297199999999</v>
      </c>
      <c r="Q104" s="68"/>
      <c r="R104" s="16"/>
      <c r="S104" s="31">
        <f>IF(P104="","",P104-Pass_Cr_A!P104-Freight_Cr_A!P104-Oth_Cr_A!P104)</f>
        <v>0</v>
      </c>
      <c r="T104" s="40">
        <f>IF(P104="","",(P104-Trans_deb!P104)/GDP!S100/10)</f>
        <v>-2.1804722294500296</v>
      </c>
      <c r="U104" s="40" t="str">
        <f>IF(Q104="","",(Q104-Trans_deb!Q104)/GDP!T100/10)</f>
        <v/>
      </c>
      <c r="V104" s="16"/>
      <c r="W104" s="16"/>
      <c r="X104" s="16"/>
      <c r="Y104" s="16"/>
      <c r="Z104" s="41"/>
      <c r="AA104" s="16"/>
      <c r="AB104" s="14">
        <f t="shared" si="1"/>
        <v>0</v>
      </c>
      <c r="AC104" s="17">
        <f>AB104-Pass_Cr_A!AB104</f>
        <v>0</v>
      </c>
      <c r="AD104" s="16"/>
      <c r="AE104" s="16"/>
      <c r="AF104" s="16"/>
      <c r="AG104" s="16"/>
      <c r="AH104" s="16"/>
    </row>
    <row r="105" spans="1:34" ht="14.25" customHeight="1" x14ac:dyDescent="0.25">
      <c r="A105" s="22" t="s">
        <v>125</v>
      </c>
      <c r="B105" s="67">
        <v>36.514396855942998</v>
      </c>
      <c r="C105" s="67">
        <v>35.607282744801999</v>
      </c>
      <c r="D105" s="67">
        <v>41.549992362244062</v>
      </c>
      <c r="E105" s="67">
        <v>47.848016196472891</v>
      </c>
      <c r="F105" s="67">
        <v>40.536731389974193</v>
      </c>
      <c r="G105" s="67">
        <v>55.840644579026318</v>
      </c>
      <c r="H105" s="67">
        <v>51.306660179985194</v>
      </c>
      <c r="I105" s="67">
        <v>56.8</v>
      </c>
      <c r="J105" s="67">
        <v>72.49282624499979</v>
      </c>
      <c r="K105" s="67">
        <v>57.2801600060399</v>
      </c>
      <c r="L105" s="67">
        <v>67.485042196000009</v>
      </c>
      <c r="M105" s="67">
        <v>81.03562362000001</v>
      </c>
      <c r="N105" s="67">
        <v>83.168195433799994</v>
      </c>
      <c r="O105" s="67">
        <v>105.90171484031541</v>
      </c>
      <c r="P105" s="67">
        <v>167.03872746799999</v>
      </c>
      <c r="Q105" s="67"/>
      <c r="R105" s="16"/>
      <c r="S105" s="31">
        <f>IF(P105="","",P105-Pass_Cr_A!P105-Freight_Cr_A!P105-Oth_Cr_A!P105)</f>
        <v>-1.4210854715202004E-14</v>
      </c>
      <c r="T105" s="40">
        <f>IF(P105="","",(P105-Trans_deb!P105)/GDP!S101/10)</f>
        <v>0.11544158933189763</v>
      </c>
      <c r="U105" s="40" t="str">
        <f>IF(Q105="","",(Q105-Trans_deb!Q105)/GDP!T101/10)</f>
        <v/>
      </c>
      <c r="V105" s="16"/>
      <c r="W105" s="16"/>
      <c r="X105" s="16"/>
      <c r="Y105" s="16"/>
      <c r="Z105" s="41"/>
      <c r="AA105" s="16"/>
      <c r="AB105" s="14">
        <f t="shared" si="1"/>
        <v>0</v>
      </c>
      <c r="AC105" s="17">
        <f>AB105-Pass_Cr_A!AB105</f>
        <v>0</v>
      </c>
      <c r="AD105" s="16"/>
      <c r="AE105" s="16"/>
      <c r="AF105" s="16"/>
      <c r="AG105" s="16"/>
      <c r="AH105" s="16"/>
    </row>
    <row r="106" spans="1:34" ht="14.25" customHeight="1" x14ac:dyDescent="0.25">
      <c r="A106" s="22" t="s">
        <v>126</v>
      </c>
      <c r="B106" s="68"/>
      <c r="C106" s="68"/>
      <c r="D106" s="68"/>
      <c r="E106" s="68">
        <v>2320.8963935850443</v>
      </c>
      <c r="F106" s="68">
        <v>1956.0117358034483</v>
      </c>
      <c r="G106" s="68">
        <v>1828.0424122655113</v>
      </c>
      <c r="H106" s="68">
        <v>2251.3573235254307</v>
      </c>
      <c r="I106" s="68">
        <v>2297.99767372209</v>
      </c>
      <c r="J106" s="68">
        <v>2233.1607190484201</v>
      </c>
      <c r="K106" s="68">
        <v>2472.0526569666295</v>
      </c>
      <c r="L106" s="68">
        <v>2139.3761314959274</v>
      </c>
      <c r="M106" s="68">
        <v>2111.384006535242</v>
      </c>
      <c r="N106" s="68">
        <v>2339.9420691492332</v>
      </c>
      <c r="O106" s="68">
        <v>2503.4519934432278</v>
      </c>
      <c r="P106" s="68">
        <v>2385.279373836584</v>
      </c>
      <c r="Q106" s="68">
        <v>1601.8429098809138</v>
      </c>
      <c r="R106" s="41"/>
      <c r="S106" s="31">
        <f>IF(P106="","",P106-Pass_Cr_A!P106-Freight_Cr_A!P106-Oth_Cr_A!P106)</f>
        <v>1.9181424640388514</v>
      </c>
      <c r="T106" s="40">
        <f>IF(P106="","",(P106-Trans_deb!P106)/GDP!S102/10)</f>
        <v>3.8653153321350127</v>
      </c>
      <c r="U106" s="40">
        <f>IF(Q106="","",(Q106-Trans_deb!Q106)/GDP!T102/10)</f>
        <v>2.3100696449020512</v>
      </c>
      <c r="V106" s="41"/>
      <c r="W106" s="41"/>
      <c r="X106" s="41"/>
      <c r="Y106" s="41"/>
      <c r="Z106" s="41"/>
      <c r="AA106" s="41"/>
      <c r="AB106" s="42">
        <f t="shared" si="1"/>
        <v>1</v>
      </c>
      <c r="AC106" s="41">
        <f>AB106-Pass_Cr_A!AB106</f>
        <v>0</v>
      </c>
      <c r="AD106" s="41"/>
      <c r="AE106" s="41"/>
      <c r="AF106" s="41"/>
      <c r="AG106" s="41"/>
      <c r="AH106" s="41"/>
    </row>
    <row r="107" spans="1:34" ht="14.25" customHeight="1" x14ac:dyDescent="0.25">
      <c r="A107" s="22" t="s">
        <v>127</v>
      </c>
      <c r="B107" s="67">
        <v>437.65285979999999</v>
      </c>
      <c r="C107" s="67">
        <v>476.66041494999996</v>
      </c>
      <c r="D107" s="67">
        <v>579.86</v>
      </c>
      <c r="E107" s="67">
        <v>498.71</v>
      </c>
      <c r="F107" s="67">
        <v>383.10577585000004</v>
      </c>
      <c r="G107" s="67">
        <v>650.32815151663249</v>
      </c>
      <c r="H107" s="67">
        <v>1521.1610420309999</v>
      </c>
      <c r="I107" s="67">
        <v>1148.4280364250003</v>
      </c>
      <c r="J107" s="67">
        <v>1127.5673260319998</v>
      </c>
      <c r="K107" s="67">
        <v>1284.1511822330001</v>
      </c>
      <c r="L107" s="67">
        <v>1448.2083976399999</v>
      </c>
      <c r="M107" s="67">
        <v>1164.46330928</v>
      </c>
      <c r="N107" s="67">
        <v>1306.9300223299999</v>
      </c>
      <c r="O107" s="67">
        <v>1154.7501714578327</v>
      </c>
      <c r="P107" s="67">
        <v>734.75418803896628</v>
      </c>
      <c r="Q107" s="67"/>
      <c r="R107" s="41"/>
      <c r="S107" s="31">
        <f>IF(P107="","",P107-Pass_Cr_A!P107-Freight_Cr_A!P107-Oth_Cr_A!P107)</f>
        <v>1.1368683772161603E-13</v>
      </c>
      <c r="T107" s="40">
        <f>IF(P107="","",(P107-Trans_deb!P107)/GDP!S103/10)</f>
        <v>-2.1453167526639554</v>
      </c>
      <c r="U107" s="40" t="str">
        <f>IF(Q107="","",(Q107-Trans_deb!Q107)/GDP!T103/10)</f>
        <v/>
      </c>
      <c r="V107" s="41"/>
      <c r="W107" s="41"/>
      <c r="X107" s="41"/>
      <c r="Y107" s="41"/>
      <c r="Z107" s="41"/>
      <c r="AA107" s="41"/>
      <c r="AB107" s="42">
        <f t="shared" si="1"/>
        <v>0</v>
      </c>
      <c r="AC107" s="41">
        <f>AB107-Pass_Cr_A!AB107</f>
        <v>0</v>
      </c>
      <c r="AD107" s="41"/>
      <c r="AE107" s="41"/>
      <c r="AF107" s="41"/>
      <c r="AG107" s="41"/>
      <c r="AH107" s="41"/>
    </row>
    <row r="108" spans="1:34" ht="14.25" customHeight="1" x14ac:dyDescent="0.25">
      <c r="A108" s="22" t="s">
        <v>128</v>
      </c>
      <c r="B108" s="68">
        <v>0.8</v>
      </c>
      <c r="C108" s="68">
        <v>0.68521616567166899</v>
      </c>
      <c r="D108" s="68">
        <v>1.0842715641552616</v>
      </c>
      <c r="E108" s="68">
        <v>1.0160072652107093</v>
      </c>
      <c r="F108" s="68">
        <v>0.85750920631868766</v>
      </c>
      <c r="G108" s="68">
        <v>3.6139809567330015</v>
      </c>
      <c r="H108" s="68">
        <v>4.469546750970566</v>
      </c>
      <c r="I108" s="68">
        <v>3.5355470601826351</v>
      </c>
      <c r="J108" s="68">
        <v>1.7602937338620008</v>
      </c>
      <c r="K108" s="68">
        <v>1.8329419940610747</v>
      </c>
      <c r="L108" s="68">
        <v>1.0722817021559747</v>
      </c>
      <c r="M108" s="68">
        <v>0.80763036903582808</v>
      </c>
      <c r="N108" s="68">
        <v>0.63514227242688148</v>
      </c>
      <c r="O108" s="68">
        <v>0.60885649214536441</v>
      </c>
      <c r="P108" s="68">
        <v>0.59324067903987043</v>
      </c>
      <c r="Q108" s="68">
        <v>0.49951261120934598</v>
      </c>
      <c r="R108" s="16"/>
      <c r="S108" s="31">
        <f>IF(P108="","",P108-Pass_Cr_A!P108-Freight_Cr_A!P108-Oth_Cr_A!P108)</f>
        <v>1.1102230246251565E-16</v>
      </c>
      <c r="T108" s="40">
        <f>IF(P108="","",(P108-Trans_deb!P108)/GDP!S104/10)</f>
        <v>-2.4003933027974504</v>
      </c>
      <c r="U108" s="40">
        <f>IF(Q108="","",(Q108-Trans_deb!Q108)/GDP!T104/10)</f>
        <v>-2.268208399949371</v>
      </c>
      <c r="V108" s="16"/>
      <c r="W108" s="16"/>
      <c r="X108" s="16"/>
      <c r="Y108" s="16"/>
      <c r="Z108" s="41"/>
      <c r="AA108" s="16"/>
      <c r="AB108" s="14">
        <f t="shared" si="1"/>
        <v>1</v>
      </c>
      <c r="AC108" s="17">
        <f>AB108-Pass_Cr_A!AB108</f>
        <v>1</v>
      </c>
      <c r="AD108" s="16"/>
      <c r="AE108" s="16"/>
      <c r="AF108" s="16"/>
      <c r="AG108" s="16"/>
      <c r="AH108" s="16"/>
    </row>
    <row r="109" spans="1:34" ht="14.25" customHeight="1" x14ac:dyDescent="0.25">
      <c r="A109" s="22" t="s">
        <v>129</v>
      </c>
      <c r="B109" s="67">
        <v>11.058807956308074</v>
      </c>
      <c r="C109" s="67">
        <v>15.046903354336944</v>
      </c>
      <c r="D109" s="67">
        <v>20.162897687313453</v>
      </c>
      <c r="E109" s="67">
        <v>19.194429999999997</v>
      </c>
      <c r="F109" s="67">
        <v>14.947526188398362</v>
      </c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16"/>
      <c r="S109" s="31" t="str">
        <f>IF(P109="","",P109-Pass_Cr_A!P109-Freight_Cr_A!P109-Oth_Cr_A!P109)</f>
        <v/>
      </c>
      <c r="T109" s="40" t="str">
        <f>IF(P109="","",(P109-Trans_deb!P109)/GDP!S105/10)</f>
        <v/>
      </c>
      <c r="U109" s="40" t="str">
        <f>IF(Q109="","",(Q109-Trans_deb!Q109)/GDP!T105/10)</f>
        <v/>
      </c>
      <c r="V109" s="16"/>
      <c r="W109" s="16"/>
      <c r="X109" s="16"/>
      <c r="Y109" s="16"/>
      <c r="Z109" s="41"/>
      <c r="AA109" s="16"/>
      <c r="AB109" s="14">
        <f t="shared" si="1"/>
        <v>0</v>
      </c>
      <c r="AC109" s="17">
        <f>AB109-Pass_Cr_A!AB109</f>
        <v>0</v>
      </c>
      <c r="AD109" s="16"/>
      <c r="AE109" s="16"/>
      <c r="AF109" s="16"/>
      <c r="AG109" s="16"/>
      <c r="AH109" s="16"/>
    </row>
    <row r="110" spans="1:34" ht="14.25" customHeight="1" x14ac:dyDescent="0.25">
      <c r="A110" s="22" t="s">
        <v>130</v>
      </c>
      <c r="B110" s="68">
        <v>116</v>
      </c>
      <c r="C110" s="68">
        <v>128</v>
      </c>
      <c r="D110" s="68">
        <v>25.2</v>
      </c>
      <c r="E110" s="68">
        <v>117.8</v>
      </c>
      <c r="F110" s="68">
        <v>262</v>
      </c>
      <c r="G110" s="68">
        <v>262.5</v>
      </c>
      <c r="H110" s="68">
        <v>30</v>
      </c>
      <c r="I110" s="68">
        <v>109.5</v>
      </c>
      <c r="J110" s="68">
        <v>131.4</v>
      </c>
      <c r="K110" s="68">
        <v>33</v>
      </c>
      <c r="L110" s="68">
        <v>33</v>
      </c>
      <c r="M110" s="68">
        <v>33</v>
      </c>
      <c r="N110" s="68">
        <v>41.3</v>
      </c>
      <c r="O110" s="68">
        <v>51.6</v>
      </c>
      <c r="P110" s="68"/>
      <c r="Q110" s="68"/>
      <c r="R110" s="16"/>
      <c r="S110" s="31" t="str">
        <f>IF(P110="","",P110-Pass_Cr_A!P110-Freight_Cr_A!P110-Oth_Cr_A!P110)</f>
        <v/>
      </c>
      <c r="T110" s="40" t="str">
        <f>IF(P110="","",(P110-Trans_deb!P110)/GDP!S106/10)</f>
        <v/>
      </c>
      <c r="U110" s="40" t="str">
        <f>IF(Q110="","",(Q110-Trans_deb!Q110)/GDP!T106/10)</f>
        <v/>
      </c>
      <c r="V110" s="16"/>
      <c r="W110" s="16"/>
      <c r="X110" s="16"/>
      <c r="Y110" s="16"/>
      <c r="Z110" s="41"/>
      <c r="AA110" s="16"/>
      <c r="AB110" s="14">
        <f t="shared" si="1"/>
        <v>0</v>
      </c>
      <c r="AC110" s="17">
        <f>AB110-Pass_Cr_A!AB110</f>
        <v>0</v>
      </c>
      <c r="AD110" s="16"/>
      <c r="AE110" s="16"/>
      <c r="AF110" s="16"/>
      <c r="AG110" s="16"/>
      <c r="AH110" s="16"/>
    </row>
    <row r="111" spans="1:34" ht="14.25" customHeight="1" x14ac:dyDescent="0.25">
      <c r="A111" s="22" t="s">
        <v>131</v>
      </c>
      <c r="B111" s="67">
        <v>1577.1961616134286</v>
      </c>
      <c r="C111" s="67">
        <v>1936.6325135521133</v>
      </c>
      <c r="D111" s="67">
        <v>2332.6286414470064</v>
      </c>
      <c r="E111" s="67">
        <v>2850.9479246011733</v>
      </c>
      <c r="F111" s="67">
        <v>2078.4128617665247</v>
      </c>
      <c r="G111" s="67">
        <v>2398.48418511111</v>
      </c>
      <c r="H111" s="67">
        <v>3046.8900221431923</v>
      </c>
      <c r="I111" s="67">
        <v>3480.0550836446723</v>
      </c>
      <c r="J111" s="67">
        <v>4274.3679065935394</v>
      </c>
      <c r="K111" s="67">
        <v>4764.8487198774037</v>
      </c>
      <c r="L111" s="67">
        <v>3909.6474281162782</v>
      </c>
      <c r="M111" s="67">
        <v>4282.9021879082538</v>
      </c>
      <c r="N111" s="67">
        <v>5523.5575720362876</v>
      </c>
      <c r="O111" s="67">
        <v>6845.651079828308</v>
      </c>
      <c r="P111" s="67">
        <v>7839.5108074826967</v>
      </c>
      <c r="Q111" s="67">
        <v>7805.0883020587844</v>
      </c>
      <c r="R111" s="16"/>
      <c r="S111" s="31">
        <f>IF(P111="","",P111-Pass_Cr_A!P111-Freight_Cr_A!P111-Oth_Cr_A!P111)</f>
        <v>-3.6171661643497828</v>
      </c>
      <c r="T111" s="40">
        <f>IF(P111="","",(P111-Trans_deb!P111)/GDP!S107/10)</f>
        <v>7.3628640705170296</v>
      </c>
      <c r="U111" s="40">
        <f>IF(Q111="","",(Q111-Trans_deb!Q111)/GDP!T107/10)</f>
        <v>7.5486162179935601</v>
      </c>
      <c r="V111" s="16"/>
      <c r="W111" s="16"/>
      <c r="X111" s="16"/>
      <c r="Y111" s="16"/>
      <c r="Z111" s="41"/>
      <c r="AA111" s="16"/>
      <c r="AB111" s="14">
        <f t="shared" si="1"/>
        <v>1</v>
      </c>
      <c r="AC111" s="17">
        <f>AB111-Pass_Cr_A!AB111</f>
        <v>0</v>
      </c>
      <c r="AD111" s="16"/>
      <c r="AE111" s="16"/>
      <c r="AF111" s="16"/>
      <c r="AG111" s="16"/>
      <c r="AH111" s="16"/>
    </row>
    <row r="112" spans="1:34" ht="14.25" customHeight="1" x14ac:dyDescent="0.25">
      <c r="A112" s="22" t="s">
        <v>132</v>
      </c>
      <c r="B112" s="68">
        <v>2588.9039835866829</v>
      </c>
      <c r="C112" s="68">
        <v>2815.5833290944101</v>
      </c>
      <c r="D112" s="68">
        <v>3412.2452087265929</v>
      </c>
      <c r="E112" s="68">
        <v>4321.0078770476493</v>
      </c>
      <c r="F112" s="68">
        <v>3301.7288650745572</v>
      </c>
      <c r="G112" s="68">
        <v>3542.4885559020368</v>
      </c>
      <c r="H112" s="68">
        <v>4062.0420768447534</v>
      </c>
      <c r="I112" s="68">
        <v>4343.1710284951769</v>
      </c>
      <c r="J112" s="68">
        <v>5041.0206223701653</v>
      </c>
      <c r="K112" s="68">
        <v>5477.1444993731511</v>
      </c>
      <c r="L112" s="68">
        <v>4688.9352321830747</v>
      </c>
      <c r="M112" s="68">
        <v>4394.1726877664241</v>
      </c>
      <c r="N112" s="68">
        <v>5084.7080095436741</v>
      </c>
      <c r="O112" s="68">
        <v>5756.0191479256127</v>
      </c>
      <c r="P112" s="68">
        <v>5224.7480710737709</v>
      </c>
      <c r="Q112" s="68">
        <v>6110.2318844090405</v>
      </c>
      <c r="R112" s="16"/>
      <c r="S112" s="31">
        <f>IF(P112="","",P112-Pass_Cr_A!P112-Freight_Cr_A!P112-Oth_Cr_A!P112)</f>
        <v>5224.7480710737709</v>
      </c>
      <c r="T112" s="40">
        <f>IF(P112="","",(P112-Trans_deb!P112)/GDP!S108/10)</f>
        <v>1.7603689735605932</v>
      </c>
      <c r="U112" s="40">
        <f>IF(Q112="","",(Q112-Trans_deb!Q112)/GDP!T108/10)</f>
        <v>0.23091794671019902</v>
      </c>
      <c r="V112" s="16"/>
      <c r="W112" s="16"/>
      <c r="X112" s="16"/>
      <c r="Y112" s="16"/>
      <c r="Z112" s="41"/>
      <c r="AA112" s="16"/>
      <c r="AB112" s="14">
        <f t="shared" si="1"/>
        <v>1</v>
      </c>
      <c r="AC112" s="17">
        <f>AB112-Pass_Cr_A!AB112</f>
        <v>1</v>
      </c>
      <c r="AD112" s="16"/>
      <c r="AE112" s="16"/>
      <c r="AF112" s="16"/>
      <c r="AG112" s="16"/>
      <c r="AH112" s="16"/>
    </row>
    <row r="113" spans="1:34" ht="14.25" customHeight="1" x14ac:dyDescent="0.25">
      <c r="A113" s="22" t="s">
        <v>133</v>
      </c>
      <c r="B113" s="67">
        <v>117.7</v>
      </c>
      <c r="C113" s="67">
        <v>145.10517540802994</v>
      </c>
      <c r="D113" s="67">
        <v>238.62458369086133</v>
      </c>
      <c r="E113" s="67">
        <v>361.18641031126589</v>
      </c>
      <c r="F113" s="67">
        <v>192.08670691066379</v>
      </c>
      <c r="G113" s="67">
        <v>301.28654027870971</v>
      </c>
      <c r="H113" s="67">
        <v>444.68518579238179</v>
      </c>
      <c r="I113" s="67">
        <v>445.69611199747493</v>
      </c>
      <c r="J113" s="67">
        <v>463.31147508418064</v>
      </c>
      <c r="K113" s="67">
        <v>427.11411531180079</v>
      </c>
      <c r="L113" s="67">
        <v>240.46459783193419</v>
      </c>
      <c r="M113" s="67">
        <v>244.55128510217457</v>
      </c>
      <c r="N113" s="67">
        <v>392.36124131447241</v>
      </c>
      <c r="O113" s="67">
        <v>370.69498608804747</v>
      </c>
      <c r="P113" s="67">
        <v>424.13896727462043</v>
      </c>
      <c r="Q113" s="67"/>
      <c r="R113" s="16"/>
      <c r="S113" s="31">
        <f>IF(P113="","",P113-Pass_Cr_A!P113-Freight_Cr_A!P113-Oth_Cr_A!P113)</f>
        <v>1.9895196601282805E-13</v>
      </c>
      <c r="T113" s="40">
        <f>IF(P113="","",(P113-Trans_deb!P113)/GDP!S109/10)</f>
        <v>-0.59097939172917147</v>
      </c>
      <c r="U113" s="40" t="str">
        <f>IF(Q113="","",(Q113-Trans_deb!Q113)/GDP!T109/10)</f>
        <v/>
      </c>
      <c r="V113" s="16"/>
      <c r="W113" s="16"/>
      <c r="X113" s="16"/>
      <c r="Y113" s="16"/>
      <c r="Z113" s="41"/>
      <c r="AA113" s="16"/>
      <c r="AB113" s="14">
        <f t="shared" si="1"/>
        <v>0</v>
      </c>
      <c r="AC113" s="17">
        <f>AB113-Pass_Cr_A!AB113</f>
        <v>0</v>
      </c>
      <c r="AD113" s="16"/>
      <c r="AE113" s="16"/>
      <c r="AF113" s="16"/>
      <c r="AG113" s="16"/>
      <c r="AH113" s="16"/>
    </row>
    <row r="114" spans="1:34" ht="14.25" customHeight="1" x14ac:dyDescent="0.25">
      <c r="A114" s="22" t="s">
        <v>134</v>
      </c>
      <c r="B114" s="68">
        <v>29.937189701004982</v>
      </c>
      <c r="C114" s="68">
        <v>30.834276635993092</v>
      </c>
      <c r="D114" s="68">
        <v>31.899683832592032</v>
      </c>
      <c r="E114" s="68">
        <v>28.246177932228655</v>
      </c>
      <c r="F114" s="68">
        <v>31.110376500867829</v>
      </c>
      <c r="G114" s="68">
        <v>32.802722782751978</v>
      </c>
      <c r="H114" s="68">
        <v>17.842859020351035</v>
      </c>
      <c r="I114" s="68">
        <v>19.756141039898157</v>
      </c>
      <c r="J114" s="68">
        <v>18.807996184312049</v>
      </c>
      <c r="K114" s="68">
        <v>20.975704415902573</v>
      </c>
      <c r="L114" s="68">
        <v>23.0335490476795</v>
      </c>
      <c r="M114" s="68">
        <v>19.555546196663201</v>
      </c>
      <c r="N114" s="68">
        <v>23.9787116155854</v>
      </c>
      <c r="O114" s="68">
        <v>28.029481765116902</v>
      </c>
      <c r="P114" s="68">
        <v>30.325033237775301</v>
      </c>
      <c r="Q114" s="68"/>
      <c r="R114" s="16"/>
      <c r="S114" s="31">
        <f>IF(P114="","",P114-Pass_Cr_A!P114-Freight_Cr_A!P114-Oth_Cr_A!P114)</f>
        <v>-6.7501559897209518E-14</v>
      </c>
      <c r="T114" s="40">
        <f>IF(P114="","",(P114-Trans_deb!P114)/GDP!S110/10)</f>
        <v>-0.83626225015546252</v>
      </c>
      <c r="U114" s="40" t="str">
        <f>IF(Q114="","",(Q114-Trans_deb!Q114)/GDP!T110/10)</f>
        <v/>
      </c>
      <c r="V114" s="16"/>
      <c r="W114" s="16"/>
      <c r="X114" s="16"/>
      <c r="Y114" s="16"/>
      <c r="Z114" s="41"/>
      <c r="AA114" s="16"/>
      <c r="AB114" s="14">
        <f t="shared" si="1"/>
        <v>0</v>
      </c>
      <c r="AC114" s="17">
        <f>AB114-Pass_Cr_A!AB114</f>
        <v>0</v>
      </c>
      <c r="AD114" s="16"/>
      <c r="AE114" s="16"/>
      <c r="AF114" s="16"/>
      <c r="AG114" s="16"/>
      <c r="AH114" s="16"/>
    </row>
    <row r="115" spans="1:34" ht="14.25" customHeight="1" x14ac:dyDescent="0.25">
      <c r="A115" s="22" t="s">
        <v>135</v>
      </c>
      <c r="B115" s="67">
        <v>4055.5700545750974</v>
      </c>
      <c r="C115" s="67">
        <v>4152.8091771699792</v>
      </c>
      <c r="D115" s="67">
        <v>7145.0176091146795</v>
      </c>
      <c r="E115" s="67">
        <v>6765.5801133420337</v>
      </c>
      <c r="F115" s="67">
        <v>4408.0975212576732</v>
      </c>
      <c r="G115" s="67">
        <v>4879.8</v>
      </c>
      <c r="H115" s="67">
        <v>5062.372590117031</v>
      </c>
      <c r="I115" s="67">
        <v>4455.7139057145187</v>
      </c>
      <c r="J115" s="67">
        <v>4665.2944697561734</v>
      </c>
      <c r="K115" s="67">
        <v>4772.9421160382535</v>
      </c>
      <c r="L115" s="67">
        <v>4198.9735048016346</v>
      </c>
      <c r="M115" s="67">
        <v>4159.7454097498694</v>
      </c>
      <c r="N115" s="67">
        <v>4484.5220367173788</v>
      </c>
      <c r="O115" s="67">
        <v>5086.7659048853384</v>
      </c>
      <c r="P115" s="67">
        <v>5239.9611516589366</v>
      </c>
      <c r="Q115" s="67">
        <v>3253.8862843726702</v>
      </c>
      <c r="R115" s="16"/>
      <c r="S115" s="31">
        <f>IF(P115="","",P115-Pass_Cr_A!P115-Freight_Cr_A!P115-Oth_Cr_A!P115)</f>
        <v>9.0601155718554764</v>
      </c>
      <c r="T115" s="40">
        <f>IF(P115="","",(P115-Trans_deb!P115)/GDP!S111/10)</f>
        <v>-1.7156001277593547</v>
      </c>
      <c r="U115" s="40">
        <f>IF(Q115="","",(Q115-Trans_deb!Q115)/GDP!T111/10)</f>
        <v>-1.9264609540643136</v>
      </c>
      <c r="V115" s="16"/>
      <c r="W115" s="16"/>
      <c r="X115" s="16"/>
      <c r="Y115" s="16"/>
      <c r="Z115" s="41"/>
      <c r="AA115" s="16"/>
      <c r="AB115" s="14">
        <f t="shared" si="1"/>
        <v>1</v>
      </c>
      <c r="AC115" s="17">
        <f>AB115-Pass_Cr_A!AB115</f>
        <v>0</v>
      </c>
      <c r="AD115" s="16"/>
      <c r="AE115" s="16"/>
      <c r="AF115" s="16"/>
      <c r="AG115" s="16"/>
      <c r="AH115" s="16"/>
    </row>
    <row r="116" spans="1:34" ht="14.25" customHeight="1" x14ac:dyDescent="0.25">
      <c r="A116" s="22" t="s">
        <v>136</v>
      </c>
      <c r="B116" s="68">
        <v>22.031492246718702</v>
      </c>
      <c r="C116" s="68">
        <v>25.991283632031298</v>
      </c>
      <c r="D116" s="68">
        <v>28.795926139843697</v>
      </c>
      <c r="E116" s="68">
        <v>40.502930874218706</v>
      </c>
      <c r="F116" s="68">
        <v>36.524766531250002</v>
      </c>
      <c r="G116" s="68">
        <v>40.016617271874999</v>
      </c>
      <c r="H116" s="68">
        <v>94.7</v>
      </c>
      <c r="I116" s="68">
        <v>150.342848687821</v>
      </c>
      <c r="J116" s="68">
        <v>173.755414469914</v>
      </c>
      <c r="K116" s="68">
        <v>214.53941546329702</v>
      </c>
      <c r="L116" s="68">
        <v>241.776086213448</v>
      </c>
      <c r="M116" s="68">
        <v>273.22537440905643</v>
      </c>
      <c r="N116" s="68">
        <v>176.70300571810424</v>
      </c>
      <c r="O116" s="68">
        <v>144.64135374349499</v>
      </c>
      <c r="P116" s="68">
        <v>150.11427146724299</v>
      </c>
      <c r="Q116" s="68">
        <v>84.408981408407499</v>
      </c>
      <c r="R116" s="16"/>
      <c r="S116" s="31">
        <f>IF(P116="","",P116-Pass_Cr_A!P116-Freight_Cr_A!P116-Oth_Cr_A!P116)</f>
        <v>-7.1054273576010019E-14</v>
      </c>
      <c r="T116" s="40">
        <f>IF(P116="","",(P116-Trans_deb!P116)/GDP!S112/10)</f>
        <v>-4.1285238133432527</v>
      </c>
      <c r="U116" s="40">
        <f>IF(Q116="","",(Q116-Trans_deb!Q116)/GDP!T112/10)</f>
        <v>-3.3922274138011588</v>
      </c>
      <c r="V116" s="16"/>
      <c r="W116" s="16"/>
      <c r="X116" s="16"/>
      <c r="Y116" s="16"/>
      <c r="Z116" s="41"/>
      <c r="AA116" s="16"/>
      <c r="AB116" s="14">
        <f t="shared" si="1"/>
        <v>1</v>
      </c>
      <c r="AC116" s="17">
        <f>AB116-Pass_Cr_A!AB116</f>
        <v>0</v>
      </c>
      <c r="AD116" s="16"/>
      <c r="AE116" s="16"/>
      <c r="AF116" s="16"/>
      <c r="AG116" s="16"/>
      <c r="AH116" s="16"/>
    </row>
    <row r="117" spans="1:34" ht="14.25" customHeight="1" x14ac:dyDescent="0.25">
      <c r="A117" s="22" t="s">
        <v>137</v>
      </c>
      <c r="B117" s="67">
        <v>35.1</v>
      </c>
      <c r="C117" s="67">
        <v>39.090431477490952</v>
      </c>
      <c r="D117" s="67">
        <v>25.893720263691126</v>
      </c>
      <c r="E117" s="67">
        <v>32.424809266289301</v>
      </c>
      <c r="F117" s="67">
        <v>19.610903961645871</v>
      </c>
      <c r="G117" s="67">
        <v>7.2282780021457178</v>
      </c>
      <c r="H117" s="67">
        <v>10.153303780294218</v>
      </c>
      <c r="I117" s="67">
        <v>2.5679340191854849</v>
      </c>
      <c r="J117" s="67">
        <v>1.3632093533963101</v>
      </c>
      <c r="K117" s="67">
        <v>3.8600572028438447</v>
      </c>
      <c r="L117" s="67">
        <v>14.082520814308563</v>
      </c>
      <c r="M117" s="67">
        <v>18.891695863097937</v>
      </c>
      <c r="N117" s="67">
        <v>21.811662721693722</v>
      </c>
      <c r="O117" s="67">
        <v>29.338144481022137</v>
      </c>
      <c r="P117" s="67"/>
      <c r="Q117" s="67"/>
      <c r="R117" s="16"/>
      <c r="S117" s="31" t="str">
        <f>IF(P117="","",P117-Pass_Cr_A!P117-Freight_Cr_A!P117-Oth_Cr_A!P117)</f>
        <v/>
      </c>
      <c r="T117" s="40" t="str">
        <f>IF(P117="","",(P117-Trans_deb!P117)/GDP!S113/10)</f>
        <v/>
      </c>
      <c r="U117" s="40" t="str">
        <f>IF(Q117="","",(Q117-Trans_deb!Q117)/GDP!T113/10)</f>
        <v/>
      </c>
      <c r="V117" s="16"/>
      <c r="W117" s="16"/>
      <c r="X117" s="16"/>
      <c r="Y117" s="16"/>
      <c r="Z117" s="41"/>
      <c r="AA117" s="16"/>
      <c r="AB117" s="14">
        <f t="shared" si="1"/>
        <v>0</v>
      </c>
      <c r="AC117" s="17">
        <f>AB117-Pass_Cr_A!AB117</f>
        <v>0</v>
      </c>
      <c r="AD117" s="16"/>
      <c r="AE117" s="16"/>
      <c r="AF117" s="16"/>
      <c r="AG117" s="16"/>
      <c r="AH117" s="16"/>
    </row>
    <row r="118" spans="1:34" ht="14.25" customHeight="1" x14ac:dyDescent="0.25">
      <c r="A118" s="22" t="s">
        <v>138</v>
      </c>
      <c r="B118" s="68">
        <v>328.47106623750017</v>
      </c>
      <c r="C118" s="68">
        <v>402.54164696255714</v>
      </c>
      <c r="D118" s="68">
        <v>431.95760225234244</v>
      </c>
      <c r="E118" s="68">
        <v>522.75583630761241</v>
      </c>
      <c r="F118" s="68">
        <v>463.39095234830091</v>
      </c>
      <c r="G118" s="68">
        <v>384.08411015063467</v>
      </c>
      <c r="H118" s="68">
        <v>446.86125083175955</v>
      </c>
      <c r="I118" s="68">
        <v>476.60704428003368</v>
      </c>
      <c r="J118" s="68">
        <v>532.30922855886831</v>
      </c>
      <c r="K118" s="68">
        <v>584.34021763825467</v>
      </c>
      <c r="L118" s="68">
        <v>613.88652043129366</v>
      </c>
      <c r="M118" s="68">
        <v>885.12333585312274</v>
      </c>
      <c r="N118" s="68">
        <v>1029.4963013291497</v>
      </c>
      <c r="O118" s="68">
        <v>1259.5841970406846</v>
      </c>
      <c r="P118" s="68">
        <v>1214.4184091700859</v>
      </c>
      <c r="Q118" s="68">
        <v>715.50527004355172</v>
      </c>
      <c r="R118" s="16"/>
      <c r="S118" s="31">
        <f>IF(P118="","",P118-Pass_Cr_A!P118-Freight_Cr_A!P118-Oth_Cr_A!P118)</f>
        <v>0</v>
      </c>
      <c r="T118" s="40">
        <f>IF(P118="","",(P118-Trans_deb!P118)/GDP!S114/10)</f>
        <v>3.0976421683370559</v>
      </c>
      <c r="U118" s="40">
        <f>IF(Q118="","",(Q118-Trans_deb!Q118)/GDP!T114/10)</f>
        <v>1.2330061304735225</v>
      </c>
      <c r="V118" s="16"/>
      <c r="W118" s="16"/>
      <c r="X118" s="16"/>
      <c r="Y118" s="16"/>
      <c r="Z118" s="41"/>
      <c r="AA118" s="16"/>
      <c r="AB118" s="14">
        <f t="shared" si="1"/>
        <v>1</v>
      </c>
      <c r="AC118" s="17">
        <f>AB118-Pass_Cr_A!AB118</f>
        <v>1</v>
      </c>
      <c r="AD118" s="16"/>
      <c r="AE118" s="16"/>
      <c r="AF118" s="16"/>
      <c r="AG118" s="16"/>
      <c r="AH118" s="16"/>
    </row>
    <row r="119" spans="1:34" ht="14.25" customHeight="1" x14ac:dyDescent="0.25">
      <c r="A119" s="22" t="s">
        <v>139</v>
      </c>
      <c r="B119" s="67">
        <v>3.2</v>
      </c>
      <c r="C119" s="67">
        <v>2.7855029999999998</v>
      </c>
      <c r="D119" s="67">
        <v>2.6368947599999997</v>
      </c>
      <c r="E119" s="67">
        <v>2.2590512</v>
      </c>
      <c r="F119" s="67">
        <v>2.32299415805719</v>
      </c>
      <c r="G119" s="67">
        <v>2.66991915170223</v>
      </c>
      <c r="H119" s="67">
        <v>2.7847058586926896</v>
      </c>
      <c r="I119" s="67">
        <v>2.9104616811915598</v>
      </c>
      <c r="J119" s="67">
        <v>3.5834692954545502</v>
      </c>
      <c r="K119" s="67">
        <v>4.1446963739860099</v>
      </c>
      <c r="L119" s="67">
        <v>4.1535754262594899</v>
      </c>
      <c r="M119" s="67">
        <v>4.1442500000000004</v>
      </c>
      <c r="N119" s="67">
        <v>14.5723453461795</v>
      </c>
      <c r="O119" s="67">
        <v>12.456038990291299</v>
      </c>
      <c r="P119" s="67"/>
      <c r="Q119" s="67"/>
      <c r="R119" s="16"/>
      <c r="S119" s="31" t="str">
        <f>IF(P119="","",P119-Pass_Cr_A!P119-Freight_Cr_A!P119-Oth_Cr_A!P119)</f>
        <v/>
      </c>
      <c r="T119" s="40" t="str">
        <f>IF(P119="","",(P119-Trans_deb!P119)/GDP!S115/10)</f>
        <v/>
      </c>
      <c r="U119" s="40" t="str">
        <f>IF(Q119="","",(Q119-Trans_deb!Q119)/GDP!T115/10)</f>
        <v/>
      </c>
      <c r="V119" s="16"/>
      <c r="W119" s="16"/>
      <c r="X119" s="16"/>
      <c r="Y119" s="16"/>
      <c r="Z119" s="41"/>
      <c r="AA119" s="16"/>
      <c r="AB119" s="14">
        <f t="shared" si="1"/>
        <v>0</v>
      </c>
      <c r="AC119" s="17">
        <f>AB119-Pass_Cr_A!AB119</f>
        <v>0</v>
      </c>
      <c r="AD119" s="16"/>
      <c r="AE119" s="16"/>
      <c r="AF119" s="16"/>
      <c r="AG119" s="16"/>
      <c r="AH119" s="16"/>
    </row>
    <row r="120" spans="1:34" ht="14.25" customHeight="1" x14ac:dyDescent="0.25">
      <c r="A120" s="22" t="s">
        <v>140</v>
      </c>
      <c r="B120" s="68"/>
      <c r="C120" s="68"/>
      <c r="D120" s="68"/>
      <c r="E120" s="68"/>
      <c r="F120" s="68"/>
      <c r="G120" s="68"/>
      <c r="H120" s="68"/>
      <c r="I120" s="68">
        <v>8.7364512121291273</v>
      </c>
      <c r="J120" s="68">
        <v>30.261478609291494</v>
      </c>
      <c r="K120" s="68">
        <v>34.947015070891162</v>
      </c>
      <c r="L120" s="68">
        <v>31.334638720600864</v>
      </c>
      <c r="M120" s="68">
        <v>33.397898387814813</v>
      </c>
      <c r="N120" s="68">
        <v>56</v>
      </c>
      <c r="O120" s="68">
        <v>50.634689781598702</v>
      </c>
      <c r="P120" s="68">
        <v>71.7224446000955</v>
      </c>
      <c r="Q120" s="68"/>
      <c r="R120" s="16"/>
      <c r="S120" s="31">
        <f>IF(P120="","",P120-Pass_Cr_A!P120-Freight_Cr_A!P120-Oth_Cr_A!P120)</f>
        <v>7.1054273576010019E-14</v>
      </c>
      <c r="T120" s="40">
        <f>IF(P120="","",(P120-Trans_deb!P120)/GDP!S116/10)</f>
        <v>-3.0655699336989093</v>
      </c>
      <c r="U120" s="40" t="str">
        <f>IF(Q120="","",(Q120-Trans_deb!Q120)/GDP!T116/10)</f>
        <v/>
      </c>
      <c r="V120" s="16"/>
      <c r="W120" s="16"/>
      <c r="X120" s="16"/>
      <c r="Y120" s="16"/>
      <c r="Z120" s="41"/>
      <c r="AA120" s="16"/>
      <c r="AB120" s="14">
        <f t="shared" si="1"/>
        <v>0</v>
      </c>
      <c r="AC120" s="17">
        <f>AB120-Pass_Cr_A!AB120</f>
        <v>0</v>
      </c>
      <c r="AD120" s="16"/>
      <c r="AE120" s="16"/>
      <c r="AF120" s="16"/>
      <c r="AG120" s="16"/>
      <c r="AH120" s="16"/>
    </row>
    <row r="121" spans="1:34" ht="14.25" customHeight="1" x14ac:dyDescent="0.25">
      <c r="A121" s="22" t="s">
        <v>141</v>
      </c>
      <c r="B121" s="67">
        <v>386.97549377551695</v>
      </c>
      <c r="C121" s="67">
        <v>365.20356948525904</v>
      </c>
      <c r="D121" s="67">
        <v>435.22087465208494</v>
      </c>
      <c r="E121" s="67">
        <v>449.45588978287452</v>
      </c>
      <c r="F121" s="67">
        <v>339.52822811982344</v>
      </c>
      <c r="G121" s="67">
        <v>376.85925190431573</v>
      </c>
      <c r="H121" s="67">
        <v>415.96025061361792</v>
      </c>
      <c r="I121" s="67">
        <v>389.06659582706897</v>
      </c>
      <c r="J121" s="67">
        <v>360.2</v>
      </c>
      <c r="K121" s="67">
        <v>367.47253022379113</v>
      </c>
      <c r="L121" s="67">
        <v>341.64616207633844</v>
      </c>
      <c r="M121" s="67">
        <v>360.18450430597909</v>
      </c>
      <c r="N121" s="67">
        <v>380.62965730483194</v>
      </c>
      <c r="O121" s="67">
        <v>416.23294439339827</v>
      </c>
      <c r="P121" s="67">
        <v>394.96751767476542</v>
      </c>
      <c r="Q121" s="67">
        <v>128.57418790790993</v>
      </c>
      <c r="R121" s="16"/>
      <c r="S121" s="31">
        <f>IF(P121="","",P121-Pass_Cr_A!P121-Freight_Cr_A!P121-Oth_Cr_A!P121)</f>
        <v>-1.4210854715202004E-14</v>
      </c>
      <c r="T121" s="40">
        <f>IF(P121="","",(P121-Trans_deb!P121)/GDP!S117/10)</f>
        <v>-1.5402499909895875</v>
      </c>
      <c r="U121" s="40">
        <f>IF(Q121="","",(Q121-Trans_deb!Q121)/GDP!T117/10)</f>
        <v>-2.1385036142645393</v>
      </c>
      <c r="V121" s="16"/>
      <c r="W121" s="16"/>
      <c r="X121" s="16"/>
      <c r="Y121" s="16"/>
      <c r="Z121" s="41"/>
      <c r="AA121" s="16"/>
      <c r="AB121" s="14">
        <f t="shared" si="1"/>
        <v>1</v>
      </c>
      <c r="AC121" s="17">
        <f>AB121-Pass_Cr_A!AB121</f>
        <v>1</v>
      </c>
      <c r="AD121" s="16"/>
      <c r="AE121" s="16"/>
      <c r="AF121" s="16"/>
      <c r="AG121" s="16"/>
      <c r="AH121" s="16"/>
    </row>
    <row r="122" spans="1:34" ht="14.25" customHeight="1" x14ac:dyDescent="0.25">
      <c r="A122" s="22" t="s">
        <v>142</v>
      </c>
      <c r="B122" s="68">
        <v>1353.1252649999999</v>
      </c>
      <c r="C122" s="68">
        <v>1518.4</v>
      </c>
      <c r="D122" s="68">
        <v>1511.8545630000001</v>
      </c>
      <c r="E122" s="68">
        <v>1766.8681759999999</v>
      </c>
      <c r="F122" s="68">
        <v>1337.9447909999999</v>
      </c>
      <c r="G122" s="68">
        <v>1040.032359</v>
      </c>
      <c r="H122" s="68">
        <v>1036.8743939999999</v>
      </c>
      <c r="I122" s="68">
        <v>960.87832300000002</v>
      </c>
      <c r="J122" s="68">
        <v>800.78724299999999</v>
      </c>
      <c r="K122" s="68">
        <v>866.80664400000001</v>
      </c>
      <c r="L122" s="68">
        <v>1427.985993</v>
      </c>
      <c r="M122" s="68">
        <v>1598.427447</v>
      </c>
      <c r="N122" s="68">
        <v>1904.2016880000001</v>
      </c>
      <c r="O122" s="68">
        <v>2194.907013</v>
      </c>
      <c r="P122" s="68">
        <v>2936.4617159999998</v>
      </c>
      <c r="Q122" s="68">
        <v>1934.023455</v>
      </c>
      <c r="R122" s="16"/>
      <c r="S122" s="31">
        <f>IF(P122="","",P122-Pass_Cr_A!P122-Freight_Cr_A!P122-Oth_Cr_A!P122)</f>
        <v>-1.7053025658242404E-13</v>
      </c>
      <c r="T122" s="40">
        <f>IF(P122="","",(P122-Trans_deb!P122)/GDP!S118/10)</f>
        <v>-0.93302431903977556</v>
      </c>
      <c r="U122" s="40">
        <f>IF(Q122="","",(Q122-Trans_deb!Q122)/GDP!T118/10)</f>
        <v>-0.85262592253939928</v>
      </c>
      <c r="V122" s="16"/>
      <c r="W122" s="16"/>
      <c r="X122" s="16"/>
      <c r="Y122" s="16"/>
      <c r="Z122" s="41"/>
      <c r="AA122" s="16"/>
      <c r="AB122" s="14">
        <f t="shared" si="1"/>
        <v>1</v>
      </c>
      <c r="AC122" s="17">
        <f>AB122-Pass_Cr_A!AB122</f>
        <v>0</v>
      </c>
      <c r="AD122" s="16"/>
      <c r="AE122" s="16"/>
      <c r="AF122" s="16"/>
      <c r="AG122" s="16"/>
      <c r="AH122" s="16"/>
    </row>
    <row r="123" spans="1:34" ht="14.25" customHeight="1" x14ac:dyDescent="0.25">
      <c r="A123" s="22" t="s">
        <v>143</v>
      </c>
      <c r="B123" s="67"/>
      <c r="C123" s="67"/>
      <c r="D123" s="67"/>
      <c r="E123" s="67"/>
      <c r="F123" s="67">
        <v>2.6</v>
      </c>
      <c r="G123" s="67">
        <v>2.6920999999999999</v>
      </c>
      <c r="H123" s="67">
        <v>2.3437999999999999</v>
      </c>
      <c r="I123" s="67">
        <v>2.5657000000000001</v>
      </c>
      <c r="J123" s="67">
        <v>3.3515000000000001</v>
      </c>
      <c r="K123" s="67">
        <v>4.4455</v>
      </c>
      <c r="L123" s="67"/>
      <c r="M123" s="67"/>
      <c r="N123" s="67"/>
      <c r="O123" s="67"/>
      <c r="P123" s="67"/>
      <c r="Q123" s="67"/>
      <c r="R123" s="16"/>
      <c r="S123" s="31" t="str">
        <f>IF(P123="","",P123-Pass_Cr_A!P123-Freight_Cr_A!P123-Oth_Cr_A!P123)</f>
        <v/>
      </c>
      <c r="T123" s="40" t="str">
        <f>IF(P123="","",(P123-Trans_deb!P123)/GDP!S119/10)</f>
        <v/>
      </c>
      <c r="U123" s="40" t="str">
        <f>IF(Q123="","",(Q123-Trans_deb!Q123)/GDP!T119/10)</f>
        <v/>
      </c>
      <c r="V123" s="16"/>
      <c r="W123" s="16"/>
      <c r="X123" s="16"/>
      <c r="Y123" s="16"/>
      <c r="Z123" s="41"/>
      <c r="AA123" s="16"/>
      <c r="AB123" s="14">
        <f t="shared" si="1"/>
        <v>0</v>
      </c>
      <c r="AC123" s="17">
        <f>AB123-Pass_Cr_A!AB123</f>
        <v>0</v>
      </c>
      <c r="AD123" s="16"/>
      <c r="AE123" s="16"/>
      <c r="AF123" s="16"/>
      <c r="AG123" s="16"/>
      <c r="AH123" s="16"/>
    </row>
    <row r="124" spans="1:34" ht="14.25" customHeight="1" x14ac:dyDescent="0.25">
      <c r="A124" s="22" t="s">
        <v>144</v>
      </c>
      <c r="B124" s="68">
        <v>174.16</v>
      </c>
      <c r="C124" s="68">
        <v>204.05</v>
      </c>
      <c r="D124" s="68">
        <v>272.17</v>
      </c>
      <c r="E124" s="68">
        <v>376.13</v>
      </c>
      <c r="F124" s="68">
        <v>266.60000000000002</v>
      </c>
      <c r="G124" s="68">
        <v>259.55</v>
      </c>
      <c r="H124" s="68">
        <v>359.94</v>
      </c>
      <c r="I124" s="68">
        <v>380.22</v>
      </c>
      <c r="J124" s="68">
        <v>422.74</v>
      </c>
      <c r="K124" s="68">
        <v>397.31</v>
      </c>
      <c r="L124" s="68">
        <v>321.89999999999998</v>
      </c>
      <c r="M124" s="68">
        <v>351.45</v>
      </c>
      <c r="N124" s="68">
        <v>410.22</v>
      </c>
      <c r="O124" s="68">
        <v>434.22</v>
      </c>
      <c r="P124" s="68">
        <v>404.84</v>
      </c>
      <c r="Q124" s="68">
        <v>249.58</v>
      </c>
      <c r="R124" s="16"/>
      <c r="S124" s="31">
        <f>IF(P124="","",P124-Pass_Cr_A!P124-Freight_Cr_A!P124-Oth_Cr_A!P124)</f>
        <v>7.1054273576010019E-15</v>
      </c>
      <c r="T124" s="40">
        <f>IF(P124="","",(P124-Trans_deb!P124)/GDP!S120/10)</f>
        <v>-0.10404817664770824</v>
      </c>
      <c r="U124" s="40">
        <f>IF(Q124="","",(Q124-Trans_deb!Q124)/GDP!T120/10)</f>
        <v>-0.45400000000000007</v>
      </c>
      <c r="V124" s="16"/>
      <c r="W124" s="16"/>
      <c r="X124" s="16"/>
      <c r="Y124" s="16"/>
      <c r="Z124" s="41"/>
      <c r="AA124" s="16"/>
      <c r="AB124" s="14">
        <f t="shared" si="1"/>
        <v>1</v>
      </c>
      <c r="AC124" s="17">
        <f>AB124-Pass_Cr_A!AB124</f>
        <v>0</v>
      </c>
      <c r="AD124" s="16"/>
      <c r="AE124" s="16"/>
      <c r="AF124" s="16"/>
      <c r="AG124" s="16"/>
      <c r="AH124" s="16"/>
    </row>
    <row r="125" spans="1:34" ht="14.25" customHeight="1" x14ac:dyDescent="0.25">
      <c r="A125" s="22" t="s">
        <v>145</v>
      </c>
      <c r="B125" s="67">
        <v>199.18568361999999</v>
      </c>
      <c r="C125" s="67">
        <v>214.36299500000001</v>
      </c>
      <c r="D125" s="67">
        <v>218.338199</v>
      </c>
      <c r="E125" s="67">
        <v>165.376138</v>
      </c>
      <c r="F125" s="67">
        <v>135.9951146583617</v>
      </c>
      <c r="G125" s="67">
        <v>174.62802353999999</v>
      </c>
      <c r="H125" s="67">
        <v>210.42725831579432</v>
      </c>
      <c r="I125" s="67">
        <v>204.82173395389759</v>
      </c>
      <c r="J125" s="67">
        <v>229.046108232416</v>
      </c>
      <c r="K125" s="67">
        <v>204.49641340587891</v>
      </c>
      <c r="L125" s="67">
        <v>238.60290364818218</v>
      </c>
      <c r="M125" s="67">
        <v>255.42497873991491</v>
      </c>
      <c r="N125" s="67">
        <v>320.15246777668858</v>
      </c>
      <c r="O125" s="67">
        <v>381.55581151867779</v>
      </c>
      <c r="P125" s="67">
        <v>389.08611509216178</v>
      </c>
      <c r="Q125" s="67">
        <v>383.98307793919241</v>
      </c>
      <c r="R125" s="16"/>
      <c r="S125" s="31">
        <f>IF(P125="","",P125-Pass_Cr_A!P125-Freight_Cr_A!P125-Oth_Cr_A!P125)</f>
        <v>2.9842794901924208E-13</v>
      </c>
      <c r="T125" s="40">
        <f>IF(P125="","",(P125-Trans_deb!P125)/GDP!S121/10)</f>
        <v>-4.2463327341539854</v>
      </c>
      <c r="U125" s="40">
        <f>IF(Q125="","",(Q125-Trans_deb!Q125)/GDP!T121/10)</f>
        <v>-1.6148168512618752</v>
      </c>
      <c r="V125" s="16"/>
      <c r="W125" s="16"/>
      <c r="X125" s="16"/>
      <c r="Y125" s="16"/>
      <c r="Z125" s="41"/>
      <c r="AA125" s="16"/>
      <c r="AB125" s="14">
        <f t="shared" si="1"/>
        <v>1</v>
      </c>
      <c r="AC125" s="17">
        <f>AB125-Pass_Cr_A!AB125</f>
        <v>0</v>
      </c>
      <c r="AD125" s="16"/>
      <c r="AE125" s="16"/>
      <c r="AF125" s="16"/>
      <c r="AG125" s="16"/>
      <c r="AH125" s="16"/>
    </row>
    <row r="126" spans="1:34" ht="14.25" customHeight="1" x14ac:dyDescent="0.25">
      <c r="A126" s="22" t="s">
        <v>146</v>
      </c>
      <c r="B126" s="68"/>
      <c r="C126" s="68"/>
      <c r="D126" s="68">
        <v>99.155005723607005</v>
      </c>
      <c r="E126" s="68">
        <v>135.21232134172087</v>
      </c>
      <c r="F126" s="68">
        <v>138.91289421533381</v>
      </c>
      <c r="G126" s="68">
        <v>171.5</v>
      </c>
      <c r="H126" s="68">
        <v>211.65886653451395</v>
      </c>
      <c r="I126" s="68">
        <v>214.44113348233662</v>
      </c>
      <c r="J126" s="68">
        <v>229.80025301610755</v>
      </c>
      <c r="K126" s="68">
        <v>234.42233913419392</v>
      </c>
      <c r="L126" s="68">
        <v>237.87622252399549</v>
      </c>
      <c r="M126" s="68">
        <v>259.15864557960515</v>
      </c>
      <c r="N126" s="68">
        <v>296.43266553715443</v>
      </c>
      <c r="O126" s="68">
        <v>372.75212441874936</v>
      </c>
      <c r="P126" s="68">
        <v>394.70817741753706</v>
      </c>
      <c r="Q126" s="68">
        <v>303.84681859456362</v>
      </c>
      <c r="R126" s="16"/>
      <c r="S126" s="31">
        <f>IF(P126="","",P126-Pass_Cr_A!P126-Freight_Cr_A!P126-Oth_Cr_A!P126)</f>
        <v>-1.3526765896279471</v>
      </c>
      <c r="T126" s="40">
        <f>IF(P126="","",(P126-Trans_deb!P126)/GDP!S122/10)</f>
        <v>1.1552105664466796</v>
      </c>
      <c r="U126" s="40">
        <f>IF(Q126="","",(Q126-Trans_deb!Q126)/GDP!T122/10)</f>
        <v>0.99490748984745636</v>
      </c>
      <c r="V126" s="16"/>
      <c r="W126" s="16"/>
      <c r="X126" s="16"/>
      <c r="Y126" s="16"/>
      <c r="Z126" s="41"/>
      <c r="AA126" s="16"/>
      <c r="AB126" s="14">
        <f t="shared" si="1"/>
        <v>1</v>
      </c>
      <c r="AC126" s="17">
        <f>AB126-Pass_Cr_A!AB126</f>
        <v>0</v>
      </c>
      <c r="AD126" s="16"/>
      <c r="AE126" s="16"/>
      <c r="AF126" s="16"/>
      <c r="AG126" s="16"/>
      <c r="AH126" s="16"/>
    </row>
    <row r="127" spans="1:34" ht="14.25" customHeight="1" x14ac:dyDescent="0.25">
      <c r="A127" s="22" t="s">
        <v>147</v>
      </c>
      <c r="B127" s="67">
        <v>1.3953851851851851</v>
      </c>
      <c r="C127" s="67">
        <v>1.4573437037037036</v>
      </c>
      <c r="D127" s="67">
        <v>1.1399444444444442</v>
      </c>
      <c r="E127" s="67">
        <v>1.1782629629629628</v>
      </c>
      <c r="F127" s="67">
        <v>1.1808925925925926</v>
      </c>
      <c r="G127" s="67">
        <v>0.97194814814814812</v>
      </c>
      <c r="H127" s="67">
        <v>2.198244814814815</v>
      </c>
      <c r="I127" s="67">
        <v>1.8758088888888889</v>
      </c>
      <c r="J127" s="67">
        <v>1.917372962962963</v>
      </c>
      <c r="K127" s="67">
        <v>1.4265088333333336</v>
      </c>
      <c r="L127" s="67">
        <v>1.181931055217037</v>
      </c>
      <c r="M127" s="67">
        <v>2.5170182898037039</v>
      </c>
      <c r="N127" s="67">
        <v>1.5825135782222219</v>
      </c>
      <c r="O127" s="67">
        <v>1.7111593546991704</v>
      </c>
      <c r="P127" s="67">
        <v>1.5717813503707767</v>
      </c>
      <c r="Q127" s="67">
        <v>0.62473445380836889</v>
      </c>
      <c r="R127" s="16"/>
      <c r="S127" s="31">
        <f>IF(P127="","",P127-Pass_Cr_A!P127-Freight_Cr_A!P127-Oth_Cr_A!P127)</f>
        <v>1.5717813503707767</v>
      </c>
      <c r="T127" s="40">
        <f>IF(P127="","",(P127-Trans_deb!P127)/GDP!S123/10)</f>
        <v>-3.6472350991733071</v>
      </c>
      <c r="U127" s="40">
        <f>IF(Q127="","",(Q127-Trans_deb!Q127)/GDP!T123/10)</f>
        <v>-4.2272678601892384</v>
      </c>
      <c r="V127" s="16"/>
      <c r="W127" s="16"/>
      <c r="X127" s="16"/>
      <c r="Y127" s="16"/>
      <c r="Z127" s="41"/>
      <c r="AA127" s="16"/>
      <c r="AB127" s="14">
        <f t="shared" si="1"/>
        <v>1</v>
      </c>
      <c r="AC127" s="17">
        <f>AB127-Pass_Cr_A!AB127</f>
        <v>1</v>
      </c>
      <c r="AD127" s="16"/>
      <c r="AE127" s="16"/>
      <c r="AF127" s="16"/>
      <c r="AG127" s="16"/>
      <c r="AH127" s="16"/>
    </row>
    <row r="128" spans="1:34" ht="14.25" customHeight="1" x14ac:dyDescent="0.25">
      <c r="A128" s="22" t="s">
        <v>148</v>
      </c>
      <c r="B128" s="68">
        <v>1300.3760461519325</v>
      </c>
      <c r="C128" s="68">
        <v>1488.5152807786808</v>
      </c>
      <c r="D128" s="68">
        <v>1817.6182698833272</v>
      </c>
      <c r="E128" s="68">
        <v>2508.3341654178153</v>
      </c>
      <c r="F128" s="68">
        <v>2108.624448499012</v>
      </c>
      <c r="G128" s="68">
        <v>2158.9296743262576</v>
      </c>
      <c r="H128" s="68">
        <v>2733.4293503227577</v>
      </c>
      <c r="I128" s="68">
        <v>2760.3292364228132</v>
      </c>
      <c r="J128" s="68">
        <v>2311.1906669629493</v>
      </c>
      <c r="K128" s="68">
        <v>3081.5</v>
      </c>
      <c r="L128" s="68">
        <v>2723.2517861975557</v>
      </c>
      <c r="M128" s="68">
        <v>2569.0333824275217</v>
      </c>
      <c r="N128" s="68">
        <v>3127.8882302391862</v>
      </c>
      <c r="O128" s="68">
        <v>3525.4230199237545</v>
      </c>
      <c r="P128" s="68">
        <v>3586.7597716036653</v>
      </c>
      <c r="Q128" s="68">
        <v>2384.067333694707</v>
      </c>
      <c r="R128" s="16"/>
      <c r="S128" s="31">
        <f>IF(P128="","",P128-Pass_Cr_A!P128-Freight_Cr_A!P128-Oth_Cr_A!P128)</f>
        <v>1.865174681370263E-13</v>
      </c>
      <c r="T128" s="40">
        <f>IF(P128="","",(P128-Trans_deb!P128)/GDP!S124/10)</f>
        <v>-0.199978533688908</v>
      </c>
      <c r="U128" s="40">
        <f>IF(Q128="","",(Q128-Trans_deb!Q128)/GDP!T124/10)</f>
        <v>-0.37941833287431287</v>
      </c>
      <c r="V128" s="16"/>
      <c r="W128" s="16"/>
      <c r="X128" s="16"/>
      <c r="Y128" s="16"/>
      <c r="Z128" s="41"/>
      <c r="AA128" s="16"/>
      <c r="AB128" s="14">
        <f t="shared" si="1"/>
        <v>1</v>
      </c>
      <c r="AC128" s="17">
        <f>AB128-Pass_Cr_A!AB128</f>
        <v>0</v>
      </c>
      <c r="AD128" s="16"/>
      <c r="AE128" s="16"/>
      <c r="AF128" s="16"/>
      <c r="AG128" s="16"/>
      <c r="AH128" s="16"/>
    </row>
    <row r="129" spans="1:34" ht="14.25" customHeight="1" x14ac:dyDescent="0.25">
      <c r="A129" s="22" t="s">
        <v>149</v>
      </c>
      <c r="B129" s="67">
        <v>89.627946769999994</v>
      </c>
      <c r="C129" s="67">
        <v>104.80365384999999</v>
      </c>
      <c r="D129" s="67">
        <v>129.07641268</v>
      </c>
      <c r="E129" s="67">
        <v>158.43580504249999</v>
      </c>
      <c r="F129" s="67">
        <v>153.85829924728901</v>
      </c>
      <c r="G129" s="67">
        <v>84.631704330799991</v>
      </c>
      <c r="H129" s="67">
        <v>170.66695519823261</v>
      </c>
      <c r="I129" s="67">
        <v>327.53528971823857</v>
      </c>
      <c r="J129" s="67">
        <v>372.61642499943576</v>
      </c>
      <c r="K129" s="67">
        <v>432.49394607301997</v>
      </c>
      <c r="L129" s="67">
        <v>436.37043889519282</v>
      </c>
      <c r="M129" s="67">
        <v>264.24991179086902</v>
      </c>
      <c r="N129" s="67">
        <v>447.55783865961803</v>
      </c>
      <c r="O129" s="67">
        <v>477.47568717008863</v>
      </c>
      <c r="P129" s="67">
        <v>601.17426851702203</v>
      </c>
      <c r="Q129" s="67">
        <v>621.14990868465497</v>
      </c>
      <c r="R129" s="16"/>
      <c r="S129" s="31">
        <f>IF(P129="","",P129-Pass_Cr_A!P129-Freight_Cr_A!P129-Oth_Cr_A!P129)</f>
        <v>5.1159076974727213E-13</v>
      </c>
      <c r="T129" s="40">
        <f>IF(P129="","",(P129-Trans_deb!P129)/GDP!S125/10)</f>
        <v>-0.16182591002040098</v>
      </c>
      <c r="U129" s="40">
        <f>IF(Q129="","",(Q129-Trans_deb!Q129)/GDP!T125/10)</f>
        <v>0.55669639767964507</v>
      </c>
      <c r="V129" s="16"/>
      <c r="W129" s="16"/>
      <c r="X129" s="16"/>
      <c r="Y129" s="16"/>
      <c r="Z129" s="41"/>
      <c r="AA129" s="16"/>
      <c r="AB129" s="14">
        <f t="shared" si="1"/>
        <v>1</v>
      </c>
      <c r="AC129" s="17">
        <f>AB129-Pass_Cr_A!AB129</f>
        <v>0</v>
      </c>
      <c r="AD129" s="16"/>
      <c r="AE129" s="16"/>
      <c r="AF129" s="16"/>
      <c r="AG129" s="16"/>
      <c r="AH129" s="16"/>
    </row>
    <row r="130" spans="1:34" ht="14.25" customHeight="1" x14ac:dyDescent="0.25">
      <c r="A130" s="22" t="s">
        <v>150</v>
      </c>
      <c r="B130" s="68">
        <v>118.46020995494756</v>
      </c>
      <c r="C130" s="68">
        <v>128.82092797501062</v>
      </c>
      <c r="D130" s="68">
        <v>111.55868949708423</v>
      </c>
      <c r="E130" s="68">
        <v>121.67071447844192</v>
      </c>
      <c r="F130" s="68">
        <v>138.6429364141502</v>
      </c>
      <c r="G130" s="68">
        <v>148.21595611942453</v>
      </c>
      <c r="H130" s="68">
        <v>215.73478323542028</v>
      </c>
      <c r="I130" s="68">
        <v>194.22198722516464</v>
      </c>
      <c r="J130" s="68">
        <v>232.6</v>
      </c>
      <c r="K130" s="68">
        <v>412.20499704804172</v>
      </c>
      <c r="L130" s="68">
        <v>356.08437715518016</v>
      </c>
      <c r="M130" s="68">
        <v>284.49368649986098</v>
      </c>
      <c r="N130" s="68">
        <v>139.62919338093505</v>
      </c>
      <c r="O130" s="68">
        <v>341.88253024548339</v>
      </c>
      <c r="P130" s="68">
        <v>380.64419104208201</v>
      </c>
      <c r="Q130" s="68"/>
      <c r="R130" s="16"/>
      <c r="S130" s="31">
        <f>IF(P130="","",P130-Pass_Cr_A!P130-Freight_Cr_A!P130-Oth_Cr_A!P130)</f>
        <v>3.4106051316484809E-13</v>
      </c>
      <c r="T130" s="40">
        <f>IF(P130="","",(P130-Trans_deb!P130)/GDP!S126/10)</f>
        <v>-1.7819496855254755</v>
      </c>
      <c r="U130" s="40" t="str">
        <f>IF(Q130="","",(Q130-Trans_deb!Q130)/GDP!T126/10)</f>
        <v/>
      </c>
      <c r="V130" s="16"/>
      <c r="W130" s="16"/>
      <c r="X130" s="16"/>
      <c r="Y130" s="16"/>
      <c r="Z130" s="41"/>
      <c r="AA130" s="16"/>
      <c r="AB130" s="14">
        <f t="shared" si="1"/>
        <v>0</v>
      </c>
      <c r="AC130" s="17">
        <f>AB130-Pass_Cr_A!AB130</f>
        <v>0</v>
      </c>
      <c r="AD130" s="16"/>
      <c r="AE130" s="16"/>
      <c r="AF130" s="16"/>
      <c r="AG130" s="16"/>
      <c r="AH130" s="16"/>
    </row>
    <row r="131" spans="1:34" ht="14.25" customHeight="1" x14ac:dyDescent="0.25">
      <c r="A131" s="22" t="s">
        <v>151</v>
      </c>
      <c r="B131" s="67">
        <v>22.406024159724481</v>
      </c>
      <c r="C131" s="67">
        <v>101.60361547389026</v>
      </c>
      <c r="D131" s="67">
        <v>119.6309408001584</v>
      </c>
      <c r="E131" s="67">
        <v>115.2602141295033</v>
      </c>
      <c r="F131" s="67">
        <v>122.6</v>
      </c>
      <c r="G131" s="67">
        <v>174.93479243740808</v>
      </c>
      <c r="H131" s="67">
        <v>278.18897200493632</v>
      </c>
      <c r="I131" s="67">
        <v>149.781515826195</v>
      </c>
      <c r="J131" s="67">
        <v>138.83239205450403</v>
      </c>
      <c r="K131" s="67">
        <v>110.71714223713033</v>
      </c>
      <c r="L131" s="67">
        <v>83.298494650275288</v>
      </c>
      <c r="M131" s="67">
        <v>80.010963236722944</v>
      </c>
      <c r="N131" s="67">
        <v>115.73663996068456</v>
      </c>
      <c r="O131" s="67">
        <v>116.24244322171077</v>
      </c>
      <c r="P131" s="67">
        <v>108.60288054135293</v>
      </c>
      <c r="Q131" s="67">
        <v>41.334426084475169</v>
      </c>
      <c r="R131" s="16"/>
      <c r="S131" s="31">
        <f>IF(P131="","",P131-Pass_Cr_A!P131-Freight_Cr_A!P131-Oth_Cr_A!P131)</f>
        <v>7.638334409421077E-14</v>
      </c>
      <c r="T131" s="40">
        <f>IF(P131="","",(P131-Trans_deb!P131)/GDP!S127/10)</f>
        <v>-0.21472798708855159</v>
      </c>
      <c r="U131" s="40">
        <f>IF(Q131="","",(Q131-Trans_deb!Q131)/GDP!T127/10)</f>
        <v>-0.56405401965206747</v>
      </c>
      <c r="V131" s="16"/>
      <c r="W131" s="16"/>
      <c r="X131" s="16"/>
      <c r="Y131" s="16"/>
      <c r="Z131" s="41"/>
      <c r="AA131" s="16"/>
      <c r="AB131" s="14">
        <f t="shared" si="1"/>
        <v>1</v>
      </c>
      <c r="AC131" s="17">
        <f>AB131-Pass_Cr_A!AB131</f>
        <v>0</v>
      </c>
      <c r="AD131" s="16"/>
      <c r="AE131" s="16"/>
      <c r="AF131" s="16"/>
      <c r="AG131" s="16"/>
      <c r="AH131" s="16"/>
    </row>
    <row r="132" spans="1:34" ht="14.25" customHeight="1" x14ac:dyDescent="0.25">
      <c r="A132" s="22" t="s">
        <v>152</v>
      </c>
      <c r="B132" s="68"/>
      <c r="C132" s="68"/>
      <c r="D132" s="68"/>
      <c r="E132" s="68">
        <v>0.9</v>
      </c>
      <c r="F132" s="68">
        <v>0.56465942792955359</v>
      </c>
      <c r="G132" s="68">
        <v>1.009026673377714</v>
      </c>
      <c r="H132" s="68">
        <v>1.6122324164413</v>
      </c>
      <c r="I132" s="68">
        <v>1.4791452428101832</v>
      </c>
      <c r="J132" s="68">
        <v>0.91616191987739126</v>
      </c>
      <c r="K132" s="68">
        <v>2.3383205815410912</v>
      </c>
      <c r="L132" s="68">
        <v>2.2257021657839018</v>
      </c>
      <c r="M132" s="68">
        <v>0.97572108482242126</v>
      </c>
      <c r="N132" s="68">
        <v>0.79859153861123322</v>
      </c>
      <c r="O132" s="68">
        <v>1.4300527719028382</v>
      </c>
      <c r="P132" s="68"/>
      <c r="Q132" s="68"/>
      <c r="R132" s="16"/>
      <c r="S132" s="31" t="str">
        <f>IF(P132="","",P132-Pass_Cr_A!P132-Freight_Cr_A!P132-Oth_Cr_A!P132)</f>
        <v/>
      </c>
      <c r="T132" s="40" t="str">
        <f>IF(P132="","",(P132-Trans_deb!P132)/GDP!S128/10)</f>
        <v/>
      </c>
      <c r="U132" s="40" t="str">
        <f>IF(Q132="","",(Q132-Trans_deb!Q132)/GDP!T128/10)</f>
        <v/>
      </c>
      <c r="V132" s="16"/>
      <c r="W132" s="16"/>
      <c r="X132" s="16"/>
      <c r="Y132" s="16"/>
      <c r="Z132" s="41"/>
      <c r="AA132" s="16"/>
      <c r="AB132" s="14">
        <f t="shared" si="1"/>
        <v>0</v>
      </c>
      <c r="AC132" s="17">
        <f>AB132-Pass_Cr_A!AB132</f>
        <v>0</v>
      </c>
      <c r="AD132" s="16"/>
      <c r="AE132" s="16"/>
      <c r="AF132" s="16"/>
      <c r="AG132" s="16"/>
      <c r="AH132" s="16"/>
    </row>
    <row r="133" spans="1:34" ht="14.25" customHeight="1" x14ac:dyDescent="0.25">
      <c r="A133" s="22" t="s">
        <v>153</v>
      </c>
      <c r="B133" s="67">
        <v>32.6171772483561</v>
      </c>
      <c r="C133" s="67">
        <v>35.128879758122928</v>
      </c>
      <c r="D133" s="67">
        <v>37.043796709548587</v>
      </c>
      <c r="E133" s="67">
        <v>27.297686410266916</v>
      </c>
      <c r="F133" s="67">
        <v>38.260035521120265</v>
      </c>
      <c r="G133" s="67">
        <v>39.833511459007291</v>
      </c>
      <c r="H133" s="67">
        <v>40.644763687645032</v>
      </c>
      <c r="I133" s="67">
        <v>33.261226176684559</v>
      </c>
      <c r="J133" s="67">
        <v>29.145317469813168</v>
      </c>
      <c r="K133" s="67">
        <v>29.924376527456058</v>
      </c>
      <c r="L133" s="67">
        <v>31.43915792993219</v>
      </c>
      <c r="M133" s="67">
        <v>53.960051857005553</v>
      </c>
      <c r="N133" s="67">
        <v>88.133993544412931</v>
      </c>
      <c r="O133" s="67">
        <v>107.6438180270289</v>
      </c>
      <c r="P133" s="67">
        <v>111.42630770802799</v>
      </c>
      <c r="Q133" s="67">
        <v>46.412907797310112</v>
      </c>
      <c r="R133" s="16"/>
      <c r="S133" s="31">
        <f>IF(P133="","",P133-Pass_Cr_A!P133-Freight_Cr_A!P133-Oth_Cr_A!P133)</f>
        <v>-6.6613381477509392E-15</v>
      </c>
      <c r="T133" s="40">
        <f>IF(P133="","",(P133-Trans_deb!P133)/GDP!S129/10)</f>
        <v>-1.5099832107350661</v>
      </c>
      <c r="U133" s="40">
        <f>IF(Q133="","",(Q133-Trans_deb!Q133)/GDP!T129/10)</f>
        <v>-1.452444634182307</v>
      </c>
      <c r="V133" s="16"/>
      <c r="W133" s="16"/>
      <c r="X133" s="16"/>
      <c r="Y133" s="16"/>
      <c r="Z133" s="41"/>
      <c r="AA133" s="16"/>
      <c r="AB133" s="14">
        <f t="shared" si="1"/>
        <v>1</v>
      </c>
      <c r="AC133" s="17">
        <f>AB133-Pass_Cr_A!AB133</f>
        <v>0</v>
      </c>
      <c r="AD133" s="16"/>
      <c r="AE133" s="16"/>
      <c r="AF133" s="16"/>
      <c r="AG133" s="16"/>
      <c r="AH133" s="16"/>
    </row>
    <row r="134" spans="1:34" ht="14.25" customHeight="1" x14ac:dyDescent="0.25">
      <c r="A134" s="22" t="s">
        <v>154</v>
      </c>
      <c r="B134" s="68">
        <v>128.45251396648044</v>
      </c>
      <c r="C134" s="68">
        <v>133.84357541899439</v>
      </c>
      <c r="D134" s="68">
        <v>146.18994413407825</v>
      </c>
      <c r="E134" s="68">
        <v>164.7905027932961</v>
      </c>
      <c r="F134" s="68">
        <v>175.7245810055866</v>
      </c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16"/>
      <c r="S134" s="31" t="str">
        <f>IF(P134="","",P134-Pass_Cr_A!P134-Freight_Cr_A!P134-Oth_Cr_A!P134)</f>
        <v/>
      </c>
      <c r="T134" s="40" t="str">
        <f>IF(P134="","",(P134-Trans_deb!P134)/GDP!S130/10)</f>
        <v/>
      </c>
      <c r="U134" s="40" t="str">
        <f>IF(Q134="","",(Q134-Trans_deb!Q134)/GDP!T130/10)</f>
        <v/>
      </c>
      <c r="V134" s="16"/>
      <c r="W134" s="16"/>
      <c r="X134" s="16"/>
      <c r="Y134" s="16"/>
      <c r="Z134" s="41"/>
      <c r="AA134" s="16"/>
      <c r="AB134" s="14">
        <f t="shared" si="1"/>
        <v>0</v>
      </c>
      <c r="AC134" s="17">
        <f>AB134-Pass_Cr_A!AB134</f>
        <v>0</v>
      </c>
      <c r="AD134" s="16"/>
      <c r="AE134" s="16"/>
      <c r="AF134" s="16"/>
      <c r="AG134" s="16"/>
      <c r="AH134" s="16"/>
    </row>
    <row r="135" spans="1:34" ht="14.25" customHeight="1" x14ac:dyDescent="0.25">
      <c r="A135" s="22" t="s">
        <v>155</v>
      </c>
      <c r="B135" s="67">
        <v>18020.481984017806</v>
      </c>
      <c r="C135" s="67">
        <v>19000.818356989646</v>
      </c>
      <c r="D135" s="67">
        <v>23140.361790434239</v>
      </c>
      <c r="E135" s="67">
        <v>26379.576507647544</v>
      </c>
      <c r="F135" s="67">
        <v>24772.013139091363</v>
      </c>
      <c r="G135" s="67">
        <v>23941.693081096673</v>
      </c>
      <c r="H135" s="67">
        <v>26584.271124817344</v>
      </c>
      <c r="I135" s="67">
        <v>26152.298903514322</v>
      </c>
      <c r="J135" s="67">
        <v>28361.922999624428</v>
      </c>
      <c r="K135" s="67">
        <v>29589.456154034964</v>
      </c>
      <c r="L135" s="67">
        <v>31107.630792165954</v>
      </c>
      <c r="M135" s="67">
        <v>29145.07556741693</v>
      </c>
      <c r="N135" s="67">
        <v>33658.357359049922</v>
      </c>
      <c r="O135" s="67">
        <v>42418.481535100807</v>
      </c>
      <c r="P135" s="67">
        <v>40950.295051704612</v>
      </c>
      <c r="Q135" s="67">
        <v>36923.105208039509</v>
      </c>
      <c r="R135" s="16"/>
      <c r="S135" s="31">
        <f>IF(P135="","",P135-Pass_Cr_A!P135-Freight_Cr_A!P135-Oth_Cr_A!P135)</f>
        <v>33766.746851623429</v>
      </c>
      <c r="T135" s="40">
        <f>IF(P135="","",(P135-Trans_deb!P135)/GDP!S131/10)</f>
        <v>1.2397191852903264</v>
      </c>
      <c r="U135" s="40">
        <f>IF(Q135="","",(Q135-Trans_deb!Q135)/GDP!T131/10)</f>
        <v>0.9834387505111607</v>
      </c>
      <c r="V135" s="16"/>
      <c r="W135" s="16"/>
      <c r="X135" s="16"/>
      <c r="Y135" s="16"/>
      <c r="Z135" s="41"/>
      <c r="AA135" s="16"/>
      <c r="AB135" s="14">
        <f t="shared" ref="AB135:AB198" si="2">IF(Q135="",0, 1)</f>
        <v>1</v>
      </c>
      <c r="AC135" s="17">
        <f>AB135-Pass_Cr_A!AB135</f>
        <v>1</v>
      </c>
      <c r="AD135" s="16"/>
      <c r="AE135" s="16"/>
      <c r="AF135" s="16"/>
      <c r="AG135" s="16"/>
      <c r="AH135" s="16"/>
    </row>
    <row r="136" spans="1:34" ht="14.25" customHeight="1" x14ac:dyDescent="0.25">
      <c r="A136" s="22" t="s">
        <v>156</v>
      </c>
      <c r="B136" s="68">
        <v>65.5322599833775</v>
      </c>
      <c r="C136" s="68">
        <v>77.715804114742696</v>
      </c>
      <c r="D136" s="68">
        <v>138.36771399331514</v>
      </c>
      <c r="E136" s="68">
        <v>139.9</v>
      </c>
      <c r="F136" s="68">
        <v>117.37375807283706</v>
      </c>
      <c r="G136" s="68">
        <v>124.54004915350615</v>
      </c>
      <c r="H136" s="68">
        <v>140.87396961666508</v>
      </c>
      <c r="I136" s="68">
        <v>153.53336981328115</v>
      </c>
      <c r="J136" s="68">
        <v>152.71353484965499</v>
      </c>
      <c r="K136" s="68">
        <v>130.04645505281357</v>
      </c>
      <c r="L136" s="68">
        <v>114.28049801483131</v>
      </c>
      <c r="M136" s="68">
        <v>114.26277718680615</v>
      </c>
      <c r="N136" s="68"/>
      <c r="O136" s="68"/>
      <c r="P136" s="68"/>
      <c r="Q136" s="68"/>
      <c r="R136" s="16"/>
      <c r="S136" s="31" t="str">
        <f>IF(P136="","",P136-Pass_Cr_A!P136-Freight_Cr_A!P136-Oth_Cr_A!P136)</f>
        <v/>
      </c>
      <c r="T136" s="40" t="str">
        <f>IF(P136="","",(P136-Trans_deb!P136)/GDP!S132/10)</f>
        <v/>
      </c>
      <c r="U136" s="40" t="str">
        <f>IF(Q136="","",(Q136-Trans_deb!Q136)/GDP!T132/10)</f>
        <v/>
      </c>
      <c r="V136" s="16"/>
      <c r="W136" s="16"/>
      <c r="X136" s="16"/>
      <c r="Y136" s="16"/>
      <c r="Z136" s="41"/>
      <c r="AA136" s="16"/>
      <c r="AB136" s="14">
        <f t="shared" si="2"/>
        <v>0</v>
      </c>
      <c r="AC136" s="17">
        <f>AB136-Pass_Cr_A!AB136</f>
        <v>0</v>
      </c>
      <c r="AD136" s="16"/>
      <c r="AE136" s="16"/>
      <c r="AF136" s="16"/>
      <c r="AG136" s="16"/>
      <c r="AH136" s="16"/>
    </row>
    <row r="137" spans="1:34" ht="14.25" customHeight="1" x14ac:dyDescent="0.25">
      <c r="A137" s="22" t="s">
        <v>157</v>
      </c>
      <c r="B137" s="67">
        <v>1725.1586481442553</v>
      </c>
      <c r="C137" s="67">
        <v>1719.9062347258587</v>
      </c>
      <c r="D137" s="67">
        <v>2021.7312443432561</v>
      </c>
      <c r="E137" s="67">
        <v>2002.0330639287711</v>
      </c>
      <c r="F137" s="67">
        <v>1510.5768278754763</v>
      </c>
      <c r="G137" s="67">
        <v>1814.9838744323624</v>
      </c>
      <c r="H137" s="67">
        <v>2040.5415276717501</v>
      </c>
      <c r="I137" s="67">
        <v>2070.1459042332967</v>
      </c>
      <c r="J137" s="67">
        <v>2086.8305569561198</v>
      </c>
      <c r="K137" s="67">
        <v>2107.3768815732524</v>
      </c>
      <c r="L137" s="67">
        <v>1923.0681300511867</v>
      </c>
      <c r="M137" s="67">
        <v>1973.7976385191896</v>
      </c>
      <c r="N137" s="67">
        <v>2186.5643153856145</v>
      </c>
      <c r="O137" s="67">
        <v>2303.6008086068814</v>
      </c>
      <c r="P137" s="67">
        <v>2281.8018945425824</v>
      </c>
      <c r="Q137" s="67">
        <v>1260.5506783128849</v>
      </c>
      <c r="R137" s="16"/>
      <c r="S137" s="31">
        <f>IF(P137="","",P137-Pass_Cr_A!P137-Freight_Cr_A!P137-Oth_Cr_A!P137)</f>
        <v>2281.8018945425824</v>
      </c>
      <c r="T137" s="40">
        <f>IF(P137="","",(P137-Trans_deb!P137)/GDP!S133/10)</f>
        <v>-0.49175507836856774</v>
      </c>
      <c r="U137" s="40">
        <f>IF(Q137="","",(Q137-Trans_deb!Q137)/GDP!T133/10)</f>
        <v>-0.39562006852791465</v>
      </c>
      <c r="V137" s="16"/>
      <c r="W137" s="16"/>
      <c r="X137" s="16"/>
      <c r="Y137" s="16"/>
      <c r="Z137" s="41"/>
      <c r="AA137" s="16"/>
      <c r="AB137" s="14">
        <f t="shared" si="2"/>
        <v>1</v>
      </c>
      <c r="AC137" s="17">
        <f>AB137-Pass_Cr_A!AB137</f>
        <v>1</v>
      </c>
      <c r="AD137" s="16"/>
      <c r="AE137" s="16"/>
      <c r="AF137" s="16"/>
      <c r="AG137" s="16"/>
      <c r="AH137" s="16"/>
    </row>
    <row r="138" spans="1:34" ht="14.25" customHeight="1" x14ac:dyDescent="0.25">
      <c r="A138" s="22" t="s">
        <v>158</v>
      </c>
      <c r="B138" s="68">
        <v>33.799999999999997</v>
      </c>
      <c r="C138" s="68">
        <v>30.8</v>
      </c>
      <c r="D138" s="68">
        <v>32.9</v>
      </c>
      <c r="E138" s="68">
        <v>37.6</v>
      </c>
      <c r="F138" s="68">
        <v>36.5</v>
      </c>
      <c r="G138" s="68">
        <v>39.1</v>
      </c>
      <c r="H138" s="68">
        <v>41.4</v>
      </c>
      <c r="I138" s="68">
        <v>40.4</v>
      </c>
      <c r="J138" s="68">
        <v>43.9</v>
      </c>
      <c r="K138" s="68">
        <v>46.1</v>
      </c>
      <c r="L138" s="68">
        <v>52.5</v>
      </c>
      <c r="M138" s="68">
        <v>56.8</v>
      </c>
      <c r="N138" s="68">
        <v>60.7</v>
      </c>
      <c r="O138" s="68">
        <v>60.4</v>
      </c>
      <c r="P138" s="68">
        <v>60.2</v>
      </c>
      <c r="Q138" s="68">
        <v>57.3</v>
      </c>
      <c r="R138" s="16"/>
      <c r="S138" s="31">
        <f>IF(P138="","",P138-Pass_Cr_A!P138-Freight_Cr_A!P138-Oth_Cr_A!P138)</f>
        <v>0</v>
      </c>
      <c r="T138" s="40">
        <f>IF(P138="","",(P138-Trans_deb!P138)/GDP!S134/10)</f>
        <v>-2.6637415237335462</v>
      </c>
      <c r="U138" s="40">
        <f>IF(Q138="","",(Q138-Trans_deb!Q138)/GDP!T134/10)</f>
        <v>-2.2089576815412482</v>
      </c>
      <c r="V138" s="16"/>
      <c r="W138" s="16"/>
      <c r="X138" s="16"/>
      <c r="Y138" s="16"/>
      <c r="Z138" s="41"/>
      <c r="AA138" s="16"/>
      <c r="AB138" s="14">
        <f t="shared" si="2"/>
        <v>1</v>
      </c>
      <c r="AC138" s="17">
        <f>AB138-Pass_Cr_A!AB138</f>
        <v>0</v>
      </c>
      <c r="AD138" s="16"/>
      <c r="AE138" s="16"/>
      <c r="AF138" s="16"/>
      <c r="AG138" s="16"/>
      <c r="AH138" s="16"/>
    </row>
    <row r="139" spans="1:34" ht="14.25" customHeight="1" x14ac:dyDescent="0.25">
      <c r="A139" s="22" t="s">
        <v>159</v>
      </c>
      <c r="B139" s="67">
        <v>8.5498880991588155</v>
      </c>
      <c r="C139" s="67">
        <v>8.8280508846123151</v>
      </c>
      <c r="D139" s="67">
        <v>11.779362344022632</v>
      </c>
      <c r="E139" s="67">
        <v>12.013451798765018</v>
      </c>
      <c r="F139" s="67">
        <v>7.8376601012433005</v>
      </c>
      <c r="G139" s="67">
        <v>0.83266931623058893</v>
      </c>
      <c r="H139" s="67">
        <v>5.3</v>
      </c>
      <c r="I139" s="67">
        <v>3.6900922740553108</v>
      </c>
      <c r="J139" s="67">
        <v>5.9789476593800099</v>
      </c>
      <c r="K139" s="67">
        <v>19.153133387180635</v>
      </c>
      <c r="L139" s="67">
        <v>17.185383906762368</v>
      </c>
      <c r="M139" s="67">
        <v>13.453736848497661</v>
      </c>
      <c r="N139" s="67">
        <v>16.218876309772476</v>
      </c>
      <c r="O139" s="67">
        <v>21.149599250082318</v>
      </c>
      <c r="P139" s="67">
        <v>16.192202888460518</v>
      </c>
      <c r="Q139" s="67"/>
      <c r="R139" s="16"/>
      <c r="S139" s="31">
        <f>IF(P139="","",P139-Pass_Cr_A!P139-Freight_Cr_A!P139-Oth_Cr_A!P139)</f>
        <v>-3.3306690738754696E-15</v>
      </c>
      <c r="T139" s="40">
        <f>IF(P139="","",(P139-Trans_deb!P139)/GDP!S135/10)</f>
        <v>-4.9853841540504584</v>
      </c>
      <c r="U139" s="40" t="str">
        <f>IF(Q139="","",(Q139-Trans_deb!Q139)/GDP!T135/10)</f>
        <v/>
      </c>
      <c r="V139" s="16"/>
      <c r="W139" s="16"/>
      <c r="X139" s="16"/>
      <c r="Y139" s="16"/>
      <c r="Z139" s="41"/>
      <c r="AA139" s="16"/>
      <c r="AB139" s="14">
        <f t="shared" si="2"/>
        <v>0</v>
      </c>
      <c r="AC139" s="17">
        <f>AB139-Pass_Cr_A!AB139</f>
        <v>0</v>
      </c>
      <c r="AD139" s="16"/>
      <c r="AE139" s="16"/>
      <c r="AF139" s="16"/>
      <c r="AG139" s="16"/>
      <c r="AH139" s="16"/>
    </row>
    <row r="140" spans="1:34" ht="14.25" customHeight="1" x14ac:dyDescent="0.25">
      <c r="A140" s="22" t="s">
        <v>160</v>
      </c>
      <c r="B140" s="68">
        <v>1337.5108106941475</v>
      </c>
      <c r="C140" s="68">
        <v>1826.796583513617</v>
      </c>
      <c r="D140" s="68">
        <v>829.70958058943563</v>
      </c>
      <c r="E140" s="68">
        <v>1208.7603075316242</v>
      </c>
      <c r="F140" s="68">
        <v>1098.4019391456206</v>
      </c>
      <c r="G140" s="68">
        <v>1969.8103615732261</v>
      </c>
      <c r="H140" s="68">
        <v>1587.4141792899507</v>
      </c>
      <c r="I140" s="68">
        <v>1394.3293353585716</v>
      </c>
      <c r="J140" s="68">
        <v>1099.2641463548982</v>
      </c>
      <c r="K140" s="68">
        <v>774.4</v>
      </c>
      <c r="L140" s="68">
        <v>1808.0387777784099</v>
      </c>
      <c r="M140" s="68">
        <v>1664.49703208497</v>
      </c>
      <c r="N140" s="68">
        <v>1300.5331474873681</v>
      </c>
      <c r="O140" s="68">
        <v>1330.9702277381939</v>
      </c>
      <c r="P140" s="68">
        <v>1968.2648010711541</v>
      </c>
      <c r="Q140" s="68">
        <v>2053.0116079266072</v>
      </c>
      <c r="R140" s="16"/>
      <c r="S140" s="31">
        <f>IF(P140="","",P140-Pass_Cr_A!P140-Freight_Cr_A!P140-Oth_Cr_A!P140)</f>
        <v>4.5474735088646412E-13</v>
      </c>
      <c r="T140" s="40">
        <f>IF(P140="","",(P140-Trans_deb!P140)/GDP!S136/10)</f>
        <v>-1.0896168725552966</v>
      </c>
      <c r="U140" s="40">
        <f>IF(Q140="","",(Q140-Trans_deb!Q140)/GDP!T136/10)</f>
        <v>-0.76493342515166929</v>
      </c>
      <c r="V140" s="16"/>
      <c r="W140" s="16"/>
      <c r="X140" s="16"/>
      <c r="Y140" s="16"/>
      <c r="Z140" s="41"/>
      <c r="AA140" s="16"/>
      <c r="AB140" s="14">
        <f t="shared" si="2"/>
        <v>1</v>
      </c>
      <c r="AC140" s="17">
        <f>AB140-Pass_Cr_A!AB140</f>
        <v>0</v>
      </c>
      <c r="AD140" s="16"/>
      <c r="AE140" s="16"/>
      <c r="AF140" s="16"/>
      <c r="AG140" s="16"/>
      <c r="AH140" s="16"/>
    </row>
    <row r="141" spans="1:34" ht="14.25" customHeight="1" x14ac:dyDescent="0.25">
      <c r="A141" s="22" t="s">
        <v>161</v>
      </c>
      <c r="B141" s="67">
        <v>160.34818694999998</v>
      </c>
      <c r="C141" s="67">
        <v>187.37688516</v>
      </c>
      <c r="D141" s="67">
        <v>253.95063079300002</v>
      </c>
      <c r="E141" s="67">
        <v>326.60593888700004</v>
      </c>
      <c r="F141" s="67">
        <v>250.769556585</v>
      </c>
      <c r="G141" s="67">
        <v>274.29103663999996</v>
      </c>
      <c r="H141" s="67">
        <v>368.55323049000003</v>
      </c>
      <c r="I141" s="67">
        <v>328.43427689999999</v>
      </c>
      <c r="J141" s="67">
        <v>366.20082000000002</v>
      </c>
      <c r="K141" s="67">
        <v>413.98697702207841</v>
      </c>
      <c r="L141" s="67">
        <v>355.60973110000003</v>
      </c>
      <c r="M141" s="67">
        <v>355.92778479999998</v>
      </c>
      <c r="N141" s="67">
        <v>397.0760315</v>
      </c>
      <c r="O141" s="67">
        <v>461.27190144124103</v>
      </c>
      <c r="P141" s="67">
        <v>455.95021547000005</v>
      </c>
      <c r="Q141" s="67">
        <v>401.95999799999998</v>
      </c>
      <c r="R141" s="16"/>
      <c r="S141" s="31">
        <f>IF(P141="","",P141-Pass_Cr_A!P141-Freight_Cr_A!P141-Oth_Cr_A!P141)</f>
        <v>5.6843418860808015E-14</v>
      </c>
      <c r="T141" s="40">
        <f>IF(P141="","",(P141-Trans_deb!P141)/GDP!S137/10)</f>
        <v>0.419733621075698</v>
      </c>
      <c r="U141" s="40">
        <f>IF(Q141="","",(Q141-Trans_deb!Q141)/GDP!T137/10)</f>
        <v>0.45769909038736961</v>
      </c>
      <c r="V141" s="16"/>
      <c r="W141" s="16"/>
      <c r="X141" s="16"/>
      <c r="Y141" s="16"/>
      <c r="Z141" s="41"/>
      <c r="AA141" s="16"/>
      <c r="AB141" s="14">
        <f t="shared" si="2"/>
        <v>1</v>
      </c>
      <c r="AC141" s="17">
        <f>AB141-Pass_Cr_A!AB141</f>
        <v>0</v>
      </c>
      <c r="AD141" s="16"/>
      <c r="AE141" s="16"/>
      <c r="AF141" s="16"/>
      <c r="AG141" s="16"/>
      <c r="AH141" s="16"/>
    </row>
    <row r="142" spans="1:34" ht="14.25" customHeight="1" x14ac:dyDescent="0.25">
      <c r="A142" s="22" t="s">
        <v>162</v>
      </c>
      <c r="B142" s="68">
        <v>16278.744689477564</v>
      </c>
      <c r="C142" s="68">
        <v>16124.90187598273</v>
      </c>
      <c r="D142" s="68">
        <v>18638.63900429217</v>
      </c>
      <c r="E142" s="68">
        <v>20186.963424065041</v>
      </c>
      <c r="F142" s="68">
        <v>16447.81559812677</v>
      </c>
      <c r="G142" s="68">
        <v>18261.600878643167</v>
      </c>
      <c r="H142" s="68">
        <v>19440.627682942551</v>
      </c>
      <c r="I142" s="68">
        <v>20435.599999999999</v>
      </c>
      <c r="J142" s="68">
        <v>21445.067779627763</v>
      </c>
      <c r="K142" s="68">
        <v>22663.592595464073</v>
      </c>
      <c r="L142" s="68">
        <v>18102.892666897311</v>
      </c>
      <c r="M142" s="68">
        <v>17294.48049552404</v>
      </c>
      <c r="N142" s="68">
        <v>17992.627897863676</v>
      </c>
      <c r="O142" s="68">
        <v>18442.084543653396</v>
      </c>
      <c r="P142" s="68">
        <v>18074.719288885841</v>
      </c>
      <c r="Q142" s="68">
        <v>14969.731654223026</v>
      </c>
      <c r="R142" s="16"/>
      <c r="S142" s="31">
        <f>IF(P142="","",P142-Pass_Cr_A!P142-Freight_Cr_A!P142-Oth_Cr_A!P142)</f>
        <v>-2.7284841053187847E-12</v>
      </c>
      <c r="T142" s="40">
        <f>IF(P142="","",(P142-Trans_deb!P142)/GDP!S138/10)</f>
        <v>1.4934375424960584</v>
      </c>
      <c r="U142" s="40">
        <f>IF(Q142="","",(Q142-Trans_deb!Q142)/GDP!T138/10)</f>
        <v>1.5767739242606598</v>
      </c>
      <c r="V142" s="16"/>
      <c r="W142" s="16"/>
      <c r="X142" s="16"/>
      <c r="Y142" s="16"/>
      <c r="Z142" s="41"/>
      <c r="AA142" s="16"/>
      <c r="AB142" s="14">
        <f t="shared" si="2"/>
        <v>1</v>
      </c>
      <c r="AC142" s="17">
        <f>AB142-Pass_Cr_A!AB142</f>
        <v>0</v>
      </c>
      <c r="AD142" s="16"/>
      <c r="AE142" s="16"/>
      <c r="AF142" s="16"/>
      <c r="AG142" s="16"/>
      <c r="AH142" s="16"/>
    </row>
    <row r="143" spans="1:34" ht="14.25" customHeight="1" x14ac:dyDescent="0.25">
      <c r="A143" s="22" t="s">
        <v>163</v>
      </c>
      <c r="B143" s="67">
        <v>299.08972691807543</v>
      </c>
      <c r="C143" s="67">
        <v>317.29518855656693</v>
      </c>
      <c r="D143" s="67">
        <v>387.51625487646294</v>
      </c>
      <c r="E143" s="67">
        <v>470.74122236671002</v>
      </c>
      <c r="F143" s="67">
        <v>561.76853055916774</v>
      </c>
      <c r="G143" s="67">
        <v>525.35760728218463</v>
      </c>
      <c r="H143" s="67">
        <v>904.11102662463975</v>
      </c>
      <c r="I143" s="67">
        <v>1112.6038466267544</v>
      </c>
      <c r="J143" s="67">
        <v>1091.2067620286086</v>
      </c>
      <c r="K143" s="67">
        <v>1159.9286475942783</v>
      </c>
      <c r="L143" s="67">
        <v>1257.0496052015606</v>
      </c>
      <c r="M143" s="67">
        <v>1312.948469430429</v>
      </c>
      <c r="N143" s="67">
        <v>1742.2591828223667</v>
      </c>
      <c r="O143" s="67">
        <v>2169.5962700766713</v>
      </c>
      <c r="P143" s="67">
        <v>2453.9573472041611</v>
      </c>
      <c r="Q143" s="67">
        <v>1097.5292587776332</v>
      </c>
      <c r="R143" s="16"/>
      <c r="S143" s="31">
        <f>IF(P143="","",P143-Pass_Cr_A!P143-Freight_Cr_A!P143-Oth_Cr_A!P143)</f>
        <v>2.2737367544323206E-13</v>
      </c>
      <c r="T143" s="40">
        <f>IF(P143="","",(P143-Trans_deb!P143)/GDP!S139/10)</f>
        <v>-2.5123035596790233</v>
      </c>
      <c r="U143" s="40">
        <f>IF(Q143="","",(Q143-Trans_deb!Q143)/GDP!T139/10)</f>
        <v>1.7368167786707704</v>
      </c>
      <c r="V143" s="16"/>
      <c r="W143" s="16"/>
      <c r="X143" s="16"/>
      <c r="Y143" s="16"/>
      <c r="Z143" s="41"/>
      <c r="AA143" s="16"/>
      <c r="AB143" s="14">
        <f t="shared" si="2"/>
        <v>1</v>
      </c>
      <c r="AC143" s="17">
        <f>AB143-Pass_Cr_A!AB143</f>
        <v>1</v>
      </c>
      <c r="AD143" s="16"/>
      <c r="AE143" s="16"/>
      <c r="AF143" s="16"/>
      <c r="AG143" s="16"/>
      <c r="AH143" s="16"/>
    </row>
    <row r="144" spans="1:34" ht="14.25" customHeight="1" x14ac:dyDescent="0.25">
      <c r="A144" s="22" t="s">
        <v>164</v>
      </c>
      <c r="B144" s="68">
        <v>1076</v>
      </c>
      <c r="C144" s="68">
        <v>1113</v>
      </c>
      <c r="D144" s="68">
        <v>1069</v>
      </c>
      <c r="E144" s="68">
        <v>1227</v>
      </c>
      <c r="F144" s="68">
        <v>1155</v>
      </c>
      <c r="G144" s="68">
        <v>1424</v>
      </c>
      <c r="H144" s="68">
        <v>1650</v>
      </c>
      <c r="I144" s="68">
        <v>1381.0001999999999</v>
      </c>
      <c r="J144" s="68">
        <v>1236</v>
      </c>
      <c r="K144" s="68">
        <v>1372</v>
      </c>
      <c r="L144" s="68">
        <v>1174</v>
      </c>
      <c r="M144" s="68">
        <v>1053.211</v>
      </c>
      <c r="N144" s="68">
        <v>914.44</v>
      </c>
      <c r="O144" s="68">
        <v>894.89</v>
      </c>
      <c r="P144" s="68">
        <v>891.15</v>
      </c>
      <c r="Q144" s="68">
        <v>605.01</v>
      </c>
      <c r="R144" s="16"/>
      <c r="S144" s="31">
        <f>IF(P144="","",P144-Pass_Cr_A!P144-Freight_Cr_A!P144-Oth_Cr_A!P144)</f>
        <v>0</v>
      </c>
      <c r="T144" s="40">
        <f>IF(P144="","",(P144-Trans_deb!P144)/GDP!S140/10)</f>
        <v>-0.99485285063415829</v>
      </c>
      <c r="U144" s="40">
        <f>IF(Q144="","",(Q144-Trans_deb!Q144)/GDP!T140/10)</f>
        <v>-0.73706102382429151</v>
      </c>
      <c r="V144" s="16"/>
      <c r="W144" s="16"/>
      <c r="X144" s="16"/>
      <c r="Y144" s="16"/>
      <c r="Z144" s="41"/>
      <c r="AA144" s="16"/>
      <c r="AB144" s="14">
        <f t="shared" si="2"/>
        <v>1</v>
      </c>
      <c r="AC144" s="17">
        <f>AB144-Pass_Cr_A!AB144</f>
        <v>0</v>
      </c>
      <c r="AD144" s="16"/>
      <c r="AE144" s="16"/>
      <c r="AF144" s="16"/>
      <c r="AG144" s="16"/>
      <c r="AH144" s="16"/>
    </row>
    <row r="145" spans="1:34" ht="14.25" customHeight="1" x14ac:dyDescent="0.25">
      <c r="A145" s="22" t="s">
        <v>165</v>
      </c>
      <c r="B145" s="67">
        <v>3.3</v>
      </c>
      <c r="C145" s="67">
        <v>3.3217256000000002</v>
      </c>
      <c r="D145" s="67">
        <v>3.2263336000000002</v>
      </c>
      <c r="E145" s="67">
        <v>3.8508895038886801</v>
      </c>
      <c r="F145" s="67">
        <v>3.2763024000000001</v>
      </c>
      <c r="G145" s="67">
        <v>3.1532532</v>
      </c>
      <c r="H145" s="67">
        <v>3.4062516</v>
      </c>
      <c r="I145" s="67">
        <v>3.7972880099999999</v>
      </c>
      <c r="J145" s="67">
        <v>3.8696909720578101</v>
      </c>
      <c r="K145" s="67">
        <v>3.9875426044485498</v>
      </c>
      <c r="L145" s="67">
        <v>6.6073267092510903</v>
      </c>
      <c r="M145" s="67">
        <v>7.0455654726428696</v>
      </c>
      <c r="N145" s="67">
        <v>7.0264913762928902</v>
      </c>
      <c r="O145" s="67">
        <v>5.8728554788986385</v>
      </c>
      <c r="P145" s="67">
        <v>4.9623394243284586</v>
      </c>
      <c r="Q145" s="67"/>
      <c r="R145" s="16"/>
      <c r="S145" s="31">
        <f>IF(P145="","",P145-Pass_Cr_A!P145-Freight_Cr_A!P145-Oth_Cr_A!P145)</f>
        <v>4.9623394243284586</v>
      </c>
      <c r="T145" s="40">
        <f>IF(P145="","",(P145-Trans_deb!P145)/GDP!S141/10)</f>
        <v>1.7722640801173064</v>
      </c>
      <c r="U145" s="40" t="str">
        <f>IF(Q145="","",(Q145-Trans_deb!Q145)/GDP!T141/10)</f>
        <v/>
      </c>
      <c r="V145" s="16"/>
      <c r="W145" s="16"/>
      <c r="X145" s="16"/>
      <c r="Y145" s="16"/>
      <c r="Z145" s="41"/>
      <c r="AA145" s="16"/>
      <c r="AB145" s="14">
        <f t="shared" si="2"/>
        <v>0</v>
      </c>
      <c r="AC145" s="17">
        <f>AB145-Pass_Cr_A!AB145</f>
        <v>0</v>
      </c>
      <c r="AD145" s="16"/>
      <c r="AE145" s="16"/>
      <c r="AF145" s="16"/>
      <c r="AG145" s="16"/>
      <c r="AH145" s="16"/>
    </row>
    <row r="146" spans="1:34" ht="14.25" customHeight="1" x14ac:dyDescent="0.25">
      <c r="A146" s="22" t="s">
        <v>166</v>
      </c>
      <c r="B146" s="68">
        <v>1793.8</v>
      </c>
      <c r="C146" s="68">
        <v>2219.9</v>
      </c>
      <c r="D146" s="68">
        <v>2266.8000000000002</v>
      </c>
      <c r="E146" s="68">
        <v>2762</v>
      </c>
      <c r="F146" s="68">
        <v>3138.9</v>
      </c>
      <c r="G146" s="68">
        <v>3435.4</v>
      </c>
      <c r="H146" s="68">
        <v>4032.9</v>
      </c>
      <c r="I146" s="68">
        <v>4806.2</v>
      </c>
      <c r="J146" s="68">
        <v>5182.2</v>
      </c>
      <c r="K146" s="68">
        <v>5456.5</v>
      </c>
      <c r="L146" s="68">
        <v>5440.3</v>
      </c>
      <c r="M146" s="68">
        <v>5604.2516999999998</v>
      </c>
      <c r="N146" s="68">
        <v>6459.0042999999996</v>
      </c>
      <c r="O146" s="68">
        <v>6814.5520999999999</v>
      </c>
      <c r="P146" s="68">
        <v>7056.7405189999999</v>
      </c>
      <c r="Q146" s="68">
        <v>5466.3105902500001</v>
      </c>
      <c r="R146" s="16"/>
      <c r="S146" s="31">
        <f>IF(P146="","",P146-Pass_Cr_A!P146-Freight_Cr_A!P146-Oth_Cr_A!P146)</f>
        <v>-9.0949470177292824E-13</v>
      </c>
      <c r="T146" s="40">
        <f>IF(P146="","",(P146-Trans_deb!P146)/GDP!S142/10)</f>
        <v>7.6617418862669933</v>
      </c>
      <c r="U146" s="40">
        <f>IF(Q146="","",(Q146-Trans_deb!Q146)/GDP!T142/10)</f>
        <v>8.0248241545770522</v>
      </c>
      <c r="V146" s="16"/>
      <c r="W146" s="16"/>
      <c r="X146" s="16"/>
      <c r="Y146" s="16"/>
      <c r="Z146" s="41"/>
      <c r="AA146" s="16"/>
      <c r="AB146" s="14">
        <f t="shared" si="2"/>
        <v>1</v>
      </c>
      <c r="AC146" s="17">
        <f>AB146-Pass_Cr_A!AB146</f>
        <v>0</v>
      </c>
      <c r="AD146" s="16"/>
      <c r="AE146" s="16"/>
      <c r="AF146" s="16"/>
      <c r="AG146" s="16"/>
      <c r="AH146" s="16"/>
    </row>
    <row r="147" spans="1:34" ht="14.25" customHeight="1" x14ac:dyDescent="0.25">
      <c r="A147" s="22" t="s">
        <v>167</v>
      </c>
      <c r="B147" s="67">
        <v>31.252862267422021</v>
      </c>
      <c r="C147" s="67">
        <v>21.658154062823264</v>
      </c>
      <c r="D147" s="67">
        <v>29.015416355958163</v>
      </c>
      <c r="E147" s="67">
        <v>25.93127262433195</v>
      </c>
      <c r="F147" s="67">
        <v>13.753777371174857</v>
      </c>
      <c r="G147" s="67">
        <v>20.868107910261539</v>
      </c>
      <c r="H147" s="67">
        <v>36.023256454776764</v>
      </c>
      <c r="I147" s="67">
        <v>70.515165944780335</v>
      </c>
      <c r="J147" s="67">
        <v>62.200934437930222</v>
      </c>
      <c r="K147" s="67">
        <v>19.835292109590497</v>
      </c>
      <c r="L147" s="67">
        <v>17.212903601577192</v>
      </c>
      <c r="M147" s="67">
        <v>21.794692265823667</v>
      </c>
      <c r="N147" s="67">
        <v>42.753153114246253</v>
      </c>
      <c r="O147" s="67">
        <v>14.567749917822793</v>
      </c>
      <c r="P147" s="67"/>
      <c r="Q147" s="67"/>
      <c r="R147" s="16"/>
      <c r="S147" s="31" t="str">
        <f>IF(P147="","",P147-Pass_Cr_A!P147-Freight_Cr_A!P147-Oth_Cr_A!P147)</f>
        <v/>
      </c>
      <c r="T147" s="40" t="str">
        <f>IF(P147="","",(P147-Trans_deb!P147)/GDP!S143/10)</f>
        <v/>
      </c>
      <c r="U147" s="40" t="str">
        <f>IF(Q147="","",(Q147-Trans_deb!Q147)/GDP!T143/10)</f>
        <v/>
      </c>
      <c r="V147" s="16"/>
      <c r="W147" s="16"/>
      <c r="X147" s="16"/>
      <c r="Y147" s="16"/>
      <c r="Z147" s="41"/>
      <c r="AA147" s="16"/>
      <c r="AB147" s="14">
        <f t="shared" si="2"/>
        <v>0</v>
      </c>
      <c r="AC147" s="17">
        <f>AB147-Pass_Cr_A!AB147</f>
        <v>0</v>
      </c>
      <c r="AD147" s="16"/>
      <c r="AE147" s="16"/>
      <c r="AF147" s="16"/>
      <c r="AG147" s="16"/>
      <c r="AH147" s="16"/>
    </row>
    <row r="148" spans="1:34" ht="14.25" customHeight="1" x14ac:dyDescent="0.25">
      <c r="A148" s="22" t="s">
        <v>168</v>
      </c>
      <c r="B148" s="68">
        <v>87.679102946485699</v>
      </c>
      <c r="C148" s="68">
        <v>98.203560168543149</v>
      </c>
      <c r="D148" s="68">
        <v>125.15152368999689</v>
      </c>
      <c r="E148" s="68">
        <v>204.64203061759082</v>
      </c>
      <c r="F148" s="68">
        <v>162.7583761964631</v>
      </c>
      <c r="G148" s="68">
        <v>231.31775782899021</v>
      </c>
      <c r="H148" s="68">
        <v>284.09421089138692</v>
      </c>
      <c r="I148" s="68">
        <v>294.00946454696617</v>
      </c>
      <c r="J148" s="68">
        <v>381.32206141988985</v>
      </c>
      <c r="K148" s="68">
        <v>389.39270979158721</v>
      </c>
      <c r="L148" s="68">
        <v>323.8793450213613</v>
      </c>
      <c r="M148" s="68">
        <v>335.03020190663267</v>
      </c>
      <c r="N148" s="68">
        <v>342.01227723866094</v>
      </c>
      <c r="O148" s="68">
        <v>352.56681099156509</v>
      </c>
      <c r="P148" s="68">
        <v>309.4017066928285</v>
      </c>
      <c r="Q148" s="68">
        <v>310.28513081026409</v>
      </c>
      <c r="R148" s="16"/>
      <c r="S148" s="31">
        <f>IF(P148="","",P148-Pass_Cr_A!P148-Freight_Cr_A!P148-Oth_Cr_A!P148)</f>
        <v>-0.27240109377980559</v>
      </c>
      <c r="T148" s="40">
        <f>IF(P148="","",(P148-Trans_deb!P148)/GDP!S144/10)</f>
        <v>-1.1557681868465475</v>
      </c>
      <c r="U148" s="40">
        <f>IF(Q148="","",(Q148-Trans_deb!Q148)/GDP!T144/10)</f>
        <v>-0.70585025854750072</v>
      </c>
      <c r="V148" s="16"/>
      <c r="W148" s="16"/>
      <c r="X148" s="16"/>
      <c r="Y148" s="16"/>
      <c r="Z148" s="41"/>
      <c r="AA148" s="16"/>
      <c r="AB148" s="14">
        <f t="shared" si="2"/>
        <v>1</v>
      </c>
      <c r="AC148" s="17">
        <f>AB148-Pass_Cr_A!AB148</f>
        <v>0</v>
      </c>
      <c r="AD148" s="16"/>
      <c r="AE148" s="16"/>
      <c r="AF148" s="16"/>
      <c r="AG148" s="16"/>
      <c r="AH148" s="16"/>
    </row>
    <row r="149" spans="1:34" ht="14.25" customHeight="1" x14ac:dyDescent="0.25">
      <c r="A149" s="22" t="s">
        <v>169</v>
      </c>
      <c r="B149" s="67">
        <v>448.99318580661225</v>
      </c>
      <c r="C149" s="67">
        <v>544.62423251463201</v>
      </c>
      <c r="D149" s="67">
        <v>645.94229018601004</v>
      </c>
      <c r="E149" s="67">
        <v>818.27793671917493</v>
      </c>
      <c r="F149" s="67">
        <v>757.67743451407</v>
      </c>
      <c r="G149" s="67">
        <v>854.10325123947393</v>
      </c>
      <c r="H149" s="67">
        <v>993.60340118370607</v>
      </c>
      <c r="I149" s="67">
        <v>1222.676473377664</v>
      </c>
      <c r="J149" s="67">
        <v>1524.171926798093</v>
      </c>
      <c r="K149" s="67">
        <v>1379.7812169644169</v>
      </c>
      <c r="L149" s="67">
        <v>1375.718568180966</v>
      </c>
      <c r="M149" s="67">
        <v>1334.724741786458</v>
      </c>
      <c r="N149" s="67">
        <v>1482.6311196603781</v>
      </c>
      <c r="O149" s="67">
        <v>1610.7224714011129</v>
      </c>
      <c r="P149" s="67">
        <v>1647.9570517721029</v>
      </c>
      <c r="Q149" s="67">
        <v>750</v>
      </c>
      <c r="R149" s="16"/>
      <c r="S149" s="31">
        <f>IF(P149="","",P149-Pass_Cr_A!P149-Freight_Cr_A!P149-Oth_Cr_A!P149)</f>
        <v>-1.1368683772161603E-12</v>
      </c>
      <c r="T149" s="40">
        <f>IF(P149="","",(P149-Trans_deb!P149)/GDP!S145/10)</f>
        <v>-0.65719328317929104</v>
      </c>
      <c r="U149" s="40">
        <f>IF(Q149="","",(Q149-Trans_deb!Q149)/GDP!T145/10)</f>
        <v>-0.86616414423964039</v>
      </c>
      <c r="V149" s="16"/>
      <c r="W149" s="16"/>
      <c r="X149" s="16"/>
      <c r="Y149" s="16"/>
      <c r="Z149" s="41"/>
      <c r="AA149" s="16"/>
      <c r="AB149" s="14">
        <f t="shared" si="2"/>
        <v>1</v>
      </c>
      <c r="AC149" s="17">
        <f>AB149-Pass_Cr_A!AB149</f>
        <v>1</v>
      </c>
      <c r="AD149" s="16"/>
      <c r="AE149" s="16"/>
      <c r="AF149" s="16"/>
      <c r="AG149" s="16"/>
      <c r="AH149" s="16"/>
    </row>
    <row r="150" spans="1:34" ht="14.25" customHeight="1" x14ac:dyDescent="0.25">
      <c r="A150" s="22" t="s">
        <v>170</v>
      </c>
      <c r="B150" s="68">
        <v>936.9</v>
      </c>
      <c r="C150" s="68">
        <v>945.77967077999995</v>
      </c>
      <c r="D150" s="68">
        <v>1083.4251714500001</v>
      </c>
      <c r="E150" s="68">
        <v>1254.4633263199999</v>
      </c>
      <c r="F150" s="68">
        <v>1014.56300717</v>
      </c>
      <c r="G150" s="68">
        <v>1347.0629900609431</v>
      </c>
      <c r="H150" s="68">
        <v>1423.8619782240819</v>
      </c>
      <c r="I150" s="68">
        <v>1593.96677081959</v>
      </c>
      <c r="J150" s="68">
        <v>1636.6939096218719</v>
      </c>
      <c r="K150" s="68">
        <v>1874.695941284524</v>
      </c>
      <c r="L150" s="68">
        <v>1933.5385768370138</v>
      </c>
      <c r="M150" s="68">
        <v>1896.7580934520849</v>
      </c>
      <c r="N150" s="68">
        <v>2484.8149297111499</v>
      </c>
      <c r="O150" s="68">
        <v>2702.7766787933479</v>
      </c>
      <c r="P150" s="68">
        <v>2883.3281190394669</v>
      </c>
      <c r="Q150" s="68">
        <v>1678.273911511752</v>
      </c>
      <c r="R150" s="16"/>
      <c r="S150" s="31">
        <f>IF(P150="","",P150-Pass_Cr_A!P150-Freight_Cr_A!P150-Oth_Cr_A!P150)</f>
        <v>-16.739998999999841</v>
      </c>
      <c r="T150" s="40">
        <f>IF(P150="","",(P150-Trans_deb!P150)/GDP!S146/10)</f>
        <v>-0.60520185692566575</v>
      </c>
      <c r="U150" s="40">
        <f>IF(Q150="","",(Q150-Trans_deb!Q150)/GDP!T146/10)</f>
        <v>-0.64911612731865842</v>
      </c>
      <c r="V150" s="16"/>
      <c r="W150" s="16"/>
      <c r="X150" s="16"/>
      <c r="Y150" s="16"/>
      <c r="Z150" s="41"/>
      <c r="AA150" s="16"/>
      <c r="AB150" s="14">
        <f t="shared" si="2"/>
        <v>1</v>
      </c>
      <c r="AC150" s="17">
        <f>AB150-Pass_Cr_A!AB150</f>
        <v>0</v>
      </c>
      <c r="AD150" s="16"/>
      <c r="AE150" s="16"/>
      <c r="AF150" s="16"/>
      <c r="AG150" s="16"/>
      <c r="AH150" s="16"/>
    </row>
    <row r="151" spans="1:34" ht="14.25" customHeight="1" x14ac:dyDescent="0.25">
      <c r="A151" s="22" t="s">
        <v>171</v>
      </c>
      <c r="B151" s="67">
        <v>5369</v>
      </c>
      <c r="C151" s="67">
        <v>6713</v>
      </c>
      <c r="D151" s="67">
        <v>8970</v>
      </c>
      <c r="E151" s="67">
        <v>10499</v>
      </c>
      <c r="F151" s="67">
        <v>8476</v>
      </c>
      <c r="G151" s="67">
        <v>8299</v>
      </c>
      <c r="H151" s="67">
        <v>10263</v>
      </c>
      <c r="I151" s="67">
        <v>10353</v>
      </c>
      <c r="J151" s="67">
        <v>11390</v>
      </c>
      <c r="K151" s="67">
        <v>12388</v>
      </c>
      <c r="L151" s="67">
        <v>11359</v>
      </c>
      <c r="M151" s="67">
        <v>12631</v>
      </c>
      <c r="N151" s="67">
        <v>14975</v>
      </c>
      <c r="O151" s="67">
        <v>18167</v>
      </c>
      <c r="P151" s="67">
        <v>19040</v>
      </c>
      <c r="Q151" s="67">
        <v>19121</v>
      </c>
      <c r="R151" s="16"/>
      <c r="S151" s="31">
        <f>IF(P151="","",P151-Pass_Cr_A!P151-Freight_Cr_A!P151-Oth_Cr_A!P151)</f>
        <v>0</v>
      </c>
      <c r="T151" s="40">
        <f>IF(P151="","",(P151-Trans_deb!P151)/GDP!S147/10)</f>
        <v>1.6684234908656328</v>
      </c>
      <c r="U151" s="40">
        <f>IF(Q151="","",(Q151-Trans_deb!Q151)/GDP!T147/10)</f>
        <v>1.7289373590494463</v>
      </c>
      <c r="V151" s="16"/>
      <c r="W151" s="16"/>
      <c r="X151" s="16"/>
      <c r="Y151" s="16"/>
      <c r="Z151" s="41"/>
      <c r="AA151" s="16"/>
      <c r="AB151" s="14">
        <f t="shared" si="2"/>
        <v>1</v>
      </c>
      <c r="AC151" s="17">
        <f>AB151-Pass_Cr_A!AB151</f>
        <v>0</v>
      </c>
      <c r="AD151" s="16"/>
      <c r="AE151" s="16"/>
      <c r="AF151" s="16"/>
      <c r="AG151" s="16"/>
      <c r="AH151" s="16"/>
    </row>
    <row r="152" spans="1:34" ht="14.25" customHeight="1" x14ac:dyDescent="0.25">
      <c r="A152" s="22" t="s">
        <v>172</v>
      </c>
      <c r="B152" s="68">
        <v>3008.8892406344939</v>
      </c>
      <c r="C152" s="68">
        <v>4287.9068931651509</v>
      </c>
      <c r="D152" s="68">
        <v>5561.0018589694473</v>
      </c>
      <c r="E152" s="68">
        <v>6568.9251558192827</v>
      </c>
      <c r="F152" s="68">
        <v>5473.3235423069536</v>
      </c>
      <c r="G152" s="68">
        <v>5867.558043434341</v>
      </c>
      <c r="H152" s="68">
        <v>6940.9703127502635</v>
      </c>
      <c r="I152" s="68">
        <v>6613.0838932289216</v>
      </c>
      <c r="J152" s="68">
        <v>7404.3105945525285</v>
      </c>
      <c r="K152" s="68">
        <v>7496.758443272156</v>
      </c>
      <c r="L152" s="68">
        <v>6317.5617433888801</v>
      </c>
      <c r="M152" s="68">
        <v>6342.238277228269</v>
      </c>
      <c r="N152" s="68">
        <v>7542.9363083197295</v>
      </c>
      <c r="O152" s="68">
        <v>8572.817194935913</v>
      </c>
      <c r="P152" s="68">
        <v>8448.3240758387583</v>
      </c>
      <c r="Q152" s="68">
        <v>5394.1852107250597</v>
      </c>
      <c r="R152" s="16"/>
      <c r="S152" s="31">
        <f>IF(P152="","",P152-Pass_Cr_A!P152-Freight_Cr_A!P152-Oth_Cr_A!P152)</f>
        <v>-194.68437115800998</v>
      </c>
      <c r="T152" s="40">
        <f>IF(P152="","",(P152-Trans_deb!P152)/GDP!S148/10)</f>
        <v>1.5349626102733891</v>
      </c>
      <c r="U152" s="40">
        <f>IF(Q152="","",(Q152-Trans_deb!Q152)/GDP!T148/10)</f>
        <v>0.91026999298572897</v>
      </c>
      <c r="V152" s="16"/>
      <c r="W152" s="16"/>
      <c r="X152" s="16"/>
      <c r="Y152" s="16"/>
      <c r="Z152" s="41"/>
      <c r="AA152" s="16"/>
      <c r="AB152" s="14">
        <f t="shared" si="2"/>
        <v>1</v>
      </c>
      <c r="AC152" s="17">
        <f>AB152-Pass_Cr_A!AB152</f>
        <v>0</v>
      </c>
      <c r="AD152" s="16"/>
      <c r="AE152" s="16"/>
      <c r="AF152" s="16"/>
      <c r="AG152" s="16"/>
      <c r="AH152" s="16"/>
    </row>
    <row r="153" spans="1:34" ht="14.25" customHeight="1" x14ac:dyDescent="0.25">
      <c r="A153" s="22" t="s">
        <v>173</v>
      </c>
      <c r="B153" s="67"/>
      <c r="C153" s="67"/>
      <c r="D153" s="67"/>
      <c r="E153" s="67"/>
      <c r="F153" s="67"/>
      <c r="G153" s="67"/>
      <c r="H153" s="67">
        <v>3928.5714285714284</v>
      </c>
      <c r="I153" s="67">
        <v>4671.4285714285716</v>
      </c>
      <c r="J153" s="67">
        <v>5604.8076923076924</v>
      </c>
      <c r="K153" s="67">
        <v>6428.5714285714284</v>
      </c>
      <c r="L153" s="67">
        <v>7413.1868131868132</v>
      </c>
      <c r="M153" s="67">
        <v>7607.1428571428569</v>
      </c>
      <c r="N153" s="67">
        <v>10234.615384615383</v>
      </c>
      <c r="O153" s="67">
        <v>10060.164835164835</v>
      </c>
      <c r="P153" s="67">
        <v>10662.362637362636</v>
      </c>
      <c r="Q153" s="67">
        <v>11276.0989010989</v>
      </c>
      <c r="R153" s="16"/>
      <c r="S153" s="31">
        <f>IF(P153="","",P153-Pass_Cr_A!P153-Freight_Cr_A!P153-Oth_Cr_A!P153)</f>
        <v>-2.0792256805179932E-12</v>
      </c>
      <c r="T153" s="40">
        <f>IF(P153="","",(P153-Trans_deb!P153)/GDP!S149/10)</f>
        <v>-1.8750088274309444</v>
      </c>
      <c r="U153" s="40">
        <f>IF(Q153="","",(Q153-Trans_deb!Q153)/GDP!T149/10)</f>
        <v>-2.9338004045376227</v>
      </c>
      <c r="V153" s="16"/>
      <c r="W153" s="16"/>
      <c r="X153" s="16"/>
      <c r="Y153" s="16"/>
      <c r="Z153" s="41"/>
      <c r="AA153" s="16"/>
      <c r="AB153" s="14">
        <f t="shared" si="2"/>
        <v>1</v>
      </c>
      <c r="AC153" s="17">
        <f>AB153-Pass_Cr_A!AB153</f>
        <v>0</v>
      </c>
      <c r="AD153" s="16"/>
      <c r="AE153" s="16"/>
      <c r="AF153" s="16"/>
      <c r="AG153" s="16"/>
      <c r="AH153" s="16"/>
    </row>
    <row r="154" spans="1:34" ht="14.25" customHeight="1" x14ac:dyDescent="0.25">
      <c r="A154" s="22" t="s">
        <v>174</v>
      </c>
      <c r="B154" s="68">
        <v>1654.5</v>
      </c>
      <c r="C154" s="68">
        <v>2236.1006442899561</v>
      </c>
      <c r="D154" s="68">
        <v>2725.8661415699735</v>
      </c>
      <c r="E154" s="68">
        <v>4152.6749659538218</v>
      </c>
      <c r="F154" s="68">
        <v>3036.7636371663557</v>
      </c>
      <c r="G154" s="68">
        <v>2580.0101941988391</v>
      </c>
      <c r="H154" s="68">
        <v>3131.1554958290108</v>
      </c>
      <c r="I154" s="68">
        <v>3226.9579467017443</v>
      </c>
      <c r="J154" s="68">
        <v>5119.0910899437122</v>
      </c>
      <c r="K154" s="68">
        <v>6024.4380579849076</v>
      </c>
      <c r="L154" s="68">
        <v>5977.1376155113294</v>
      </c>
      <c r="M154" s="68">
        <v>6375.6652323342732</v>
      </c>
      <c r="N154" s="68">
        <v>7266.82709449704</v>
      </c>
      <c r="O154" s="68">
        <v>8153.2846908826559</v>
      </c>
      <c r="P154" s="68">
        <v>8918.2919286356428</v>
      </c>
      <c r="Q154" s="68">
        <v>7718.9582647939606</v>
      </c>
      <c r="R154" s="16"/>
      <c r="S154" s="31">
        <f>IF(P154="","",P154-Pass_Cr_A!P154-Freight_Cr_A!P154-Oth_Cr_A!P154)</f>
        <v>-122.0059872592135</v>
      </c>
      <c r="T154" s="40">
        <f>IF(P154="","",(P154-Trans_deb!P154)/GDP!S150/10)</f>
        <v>1.9452734401853018</v>
      </c>
      <c r="U154" s="40">
        <f>IF(Q154="","",(Q154-Trans_deb!Q154)/GDP!T150/10)</f>
        <v>1.8869567039708517</v>
      </c>
      <c r="V154" s="16"/>
      <c r="W154" s="16"/>
      <c r="X154" s="16"/>
      <c r="Y154" s="16"/>
      <c r="Z154" s="41"/>
      <c r="AA154" s="16"/>
      <c r="AB154" s="14">
        <f t="shared" si="2"/>
        <v>1</v>
      </c>
      <c r="AC154" s="17">
        <f>AB154-Pass_Cr_A!AB154</f>
        <v>0</v>
      </c>
      <c r="AD154" s="16"/>
      <c r="AE154" s="16"/>
      <c r="AF154" s="16"/>
      <c r="AG154" s="16"/>
      <c r="AH154" s="16"/>
    </row>
    <row r="155" spans="1:34" ht="14.25" customHeight="1" x14ac:dyDescent="0.25">
      <c r="A155" s="22" t="s">
        <v>175</v>
      </c>
      <c r="B155" s="67">
        <v>9124.52</v>
      </c>
      <c r="C155" s="67">
        <v>10118.56</v>
      </c>
      <c r="D155" s="67">
        <v>11869.72</v>
      </c>
      <c r="E155" s="67">
        <v>15039.63</v>
      </c>
      <c r="F155" s="67">
        <v>12365.09</v>
      </c>
      <c r="G155" s="67">
        <v>14871.7</v>
      </c>
      <c r="H155" s="67">
        <v>17349.89</v>
      </c>
      <c r="I155" s="67">
        <v>19160.62</v>
      </c>
      <c r="J155" s="67">
        <v>20746.66</v>
      </c>
      <c r="K155" s="67">
        <v>20541.97</v>
      </c>
      <c r="L155" s="67">
        <v>16640.02</v>
      </c>
      <c r="M155" s="67">
        <v>17143.54</v>
      </c>
      <c r="N155" s="67">
        <v>19813.93</v>
      </c>
      <c r="O155" s="67">
        <v>22104.23</v>
      </c>
      <c r="P155" s="67">
        <v>20605.45</v>
      </c>
      <c r="Q155" s="67">
        <v>16074.84</v>
      </c>
      <c r="R155" s="16"/>
      <c r="S155" s="31">
        <f>IF(P155="","",P155-Pass_Cr_A!P155-Freight_Cr_A!P155-Oth_Cr_A!P155)</f>
        <v>-618.64000000000033</v>
      </c>
      <c r="T155" s="40">
        <f>IF(P155="","",(P155-Trans_deb!P155)/GDP!S151/10)</f>
        <v>0.30562955070147402</v>
      </c>
      <c r="U155" s="40">
        <f>IF(Q155="","",(Q155-Trans_deb!Q155)/GDP!T151/10)</f>
        <v>0.31650945316847412</v>
      </c>
      <c r="V155" s="16"/>
      <c r="W155" s="16"/>
      <c r="X155" s="16"/>
      <c r="Y155" s="16"/>
      <c r="Z155" s="41"/>
      <c r="AA155" s="16"/>
      <c r="AB155" s="14">
        <f t="shared" si="2"/>
        <v>1</v>
      </c>
      <c r="AC155" s="17">
        <f>AB155-Pass_Cr_A!AB155</f>
        <v>0</v>
      </c>
      <c r="AD155" s="16"/>
      <c r="AE155" s="16"/>
      <c r="AF155" s="16"/>
      <c r="AG155" s="16"/>
      <c r="AH155" s="16"/>
    </row>
    <row r="156" spans="1:34" ht="14.25" customHeight="1" x14ac:dyDescent="0.25">
      <c r="A156" s="22" t="s">
        <v>176</v>
      </c>
      <c r="B156" s="68"/>
      <c r="C156" s="68"/>
      <c r="D156" s="68"/>
      <c r="E156" s="68"/>
      <c r="F156" s="68"/>
      <c r="G156" s="68">
        <v>29.4</v>
      </c>
      <c r="H156" s="68">
        <v>50.718673236245401</v>
      </c>
      <c r="I156" s="68">
        <v>59.896642364686201</v>
      </c>
      <c r="J156" s="68">
        <v>75.242378366179892</v>
      </c>
      <c r="K156" s="68">
        <v>78.078499323516496</v>
      </c>
      <c r="L156" s="68">
        <v>103.508476580391</v>
      </c>
      <c r="M156" s="68">
        <v>98.420414337666998</v>
      </c>
      <c r="N156" s="68">
        <v>141.39227616515169</v>
      </c>
      <c r="O156" s="68">
        <v>184.25393777393001</v>
      </c>
      <c r="P156" s="68">
        <v>212.844248023148</v>
      </c>
      <c r="Q156" s="68"/>
      <c r="R156" s="16"/>
      <c r="S156" s="31">
        <f>IF(P156="","",P156-Pass_Cr_A!P156-Freight_Cr_A!P156-Oth_Cr_A!P156)</f>
        <v>-2.4158453015843406E-13</v>
      </c>
      <c r="T156" s="40">
        <f>IF(P156="","",(P156-Trans_deb!P156)/GDP!S152/10)</f>
        <v>-2.355510695498074</v>
      </c>
      <c r="U156" s="40" t="str">
        <f>IF(Q156="","",(Q156-Trans_deb!Q156)/GDP!T152/10)</f>
        <v/>
      </c>
      <c r="V156" s="16"/>
      <c r="W156" s="16"/>
      <c r="X156" s="16"/>
      <c r="Y156" s="16"/>
      <c r="Z156" s="41"/>
      <c r="AA156" s="16"/>
      <c r="AB156" s="14">
        <f t="shared" si="2"/>
        <v>0</v>
      </c>
      <c r="AC156" s="17">
        <f>AB156-Pass_Cr_A!AB156</f>
        <v>0</v>
      </c>
      <c r="AD156" s="16"/>
      <c r="AE156" s="16"/>
      <c r="AF156" s="16"/>
      <c r="AG156" s="16"/>
      <c r="AH156" s="16"/>
    </row>
    <row r="157" spans="1:34" ht="14.25" customHeight="1" x14ac:dyDescent="0.25">
      <c r="A157" s="22" t="s">
        <v>177</v>
      </c>
      <c r="B157" s="67">
        <v>5.0999999999999996</v>
      </c>
      <c r="C157" s="67">
        <v>5.0295790141130627</v>
      </c>
      <c r="D157" s="67">
        <v>7.411312973855738</v>
      </c>
      <c r="E157" s="67">
        <v>7.2131666349443595</v>
      </c>
      <c r="F157" s="67">
        <v>10.889873051702939</v>
      </c>
      <c r="G157" s="67">
        <v>7.3629546189684438</v>
      </c>
      <c r="H157" s="67">
        <v>7.9340354939917823</v>
      </c>
      <c r="I157" s="67">
        <v>7.1189744031173143</v>
      </c>
      <c r="J157" s="67">
        <v>10.080016812826612</v>
      </c>
      <c r="K157" s="67">
        <v>8.1841893428899404</v>
      </c>
      <c r="L157" s="67">
        <v>7.9286977827317413</v>
      </c>
      <c r="M157" s="67">
        <v>7.3348389759720698</v>
      </c>
      <c r="N157" s="67">
        <v>17.488400422631781</v>
      </c>
      <c r="O157" s="67">
        <v>14.057344136126869</v>
      </c>
      <c r="P157" s="67">
        <v>18.624383206839145</v>
      </c>
      <c r="Q157" s="67"/>
      <c r="R157" s="16"/>
      <c r="S157" s="31">
        <f>IF(P157="","",P157-Pass_Cr_A!P157-Freight_Cr_A!P157-Oth_Cr_A!P157)</f>
        <v>18.308177614914591</v>
      </c>
      <c r="T157" s="40">
        <f>IF(P157="","",(P157-Trans_deb!P157)/GDP!S153/10)</f>
        <v>-2.3092031288459114</v>
      </c>
      <c r="U157" s="40" t="str">
        <f>IF(Q157="","",(Q157-Trans_deb!Q157)/GDP!T153/10)</f>
        <v/>
      </c>
      <c r="V157" s="16"/>
      <c r="W157" s="16"/>
      <c r="X157" s="16"/>
      <c r="Y157" s="16"/>
      <c r="Z157" s="41"/>
      <c r="AA157" s="16"/>
      <c r="AB157" s="14">
        <f t="shared" si="2"/>
        <v>0</v>
      </c>
      <c r="AC157" s="17">
        <f>AB157-Pass_Cr_A!AB157</f>
        <v>0</v>
      </c>
      <c r="AD157" s="16"/>
      <c r="AE157" s="16"/>
      <c r="AF157" s="16"/>
      <c r="AG157" s="16"/>
      <c r="AH157" s="16"/>
    </row>
    <row r="158" spans="1:34" ht="14.25" customHeight="1" x14ac:dyDescent="0.25">
      <c r="A158" s="22" t="s">
        <v>178</v>
      </c>
      <c r="B158" s="68">
        <v>0.142240912652736</v>
      </c>
      <c r="C158" s="68">
        <v>0.13059490411393698</v>
      </c>
      <c r="D158" s="68">
        <v>0.13209000000000001</v>
      </c>
      <c r="E158" s="68">
        <v>0.150392739286347</v>
      </c>
      <c r="F158" s="68">
        <v>0.162195878417213</v>
      </c>
      <c r="G158" s="68">
        <v>0.17477048568</v>
      </c>
      <c r="H158" s="68">
        <v>0.19166665043385864</v>
      </c>
      <c r="I158" s="68">
        <v>0.22533</v>
      </c>
      <c r="J158" s="68">
        <v>0.33150289084898027</v>
      </c>
      <c r="K158" s="68">
        <v>0.16930377275115979</v>
      </c>
      <c r="L158" s="68">
        <v>0.36699460568690501</v>
      </c>
      <c r="M158" s="68">
        <v>0.28525885486067126</v>
      </c>
      <c r="N158" s="68">
        <v>0.75408765716460102</v>
      </c>
      <c r="O158" s="68">
        <v>3.6492360000000001E-2</v>
      </c>
      <c r="P158" s="68">
        <v>3.64928702591793E-2</v>
      </c>
      <c r="Q158" s="68">
        <v>0.91501434410628701</v>
      </c>
      <c r="R158" s="16"/>
      <c r="S158" s="31">
        <f>IF(P158="","",P158-Pass_Cr_A!P158-Freight_Cr_A!P158-Oth_Cr_A!P158)</f>
        <v>3.6492360000000036E-2</v>
      </c>
      <c r="T158" s="40">
        <f>IF(P158="","",(P158-Trans_deb!P158)/GDP!S154/10)</f>
        <v>-4.5539002779343969</v>
      </c>
      <c r="U158" s="40">
        <f>IF(Q158="","",(Q158-Trans_deb!Q158)/GDP!T154/10)</f>
        <v>-4.2389991801506861</v>
      </c>
      <c r="V158" s="16"/>
      <c r="W158" s="16"/>
      <c r="X158" s="16"/>
      <c r="Y158" s="16"/>
      <c r="Z158" s="41"/>
      <c r="AA158" s="16"/>
      <c r="AB158" s="14">
        <f t="shared" si="2"/>
        <v>1</v>
      </c>
      <c r="AC158" s="17">
        <f>AB158-Pass_Cr_A!AB158</f>
        <v>1</v>
      </c>
      <c r="AD158" s="16"/>
      <c r="AE158" s="16"/>
      <c r="AF158" s="16"/>
      <c r="AG158" s="16"/>
      <c r="AH158" s="16"/>
    </row>
    <row r="159" spans="1:34" ht="14.25" customHeight="1" x14ac:dyDescent="0.25">
      <c r="A159" s="22" t="s">
        <v>179</v>
      </c>
      <c r="B159" s="67">
        <v>1818.9</v>
      </c>
      <c r="C159" s="67">
        <v>2297.12</v>
      </c>
      <c r="D159" s="67">
        <v>2250.4</v>
      </c>
      <c r="E159" s="67">
        <v>2389.2266666666665</v>
      </c>
      <c r="F159" s="67">
        <v>1940.3333333333333</v>
      </c>
      <c r="G159" s="67">
        <v>2036.48</v>
      </c>
      <c r="H159" s="67">
        <v>1975.2</v>
      </c>
      <c r="I159" s="67">
        <v>2273.7333333333336</v>
      </c>
      <c r="J159" s="67">
        <v>2665.2</v>
      </c>
      <c r="K159" s="67">
        <v>2886.24</v>
      </c>
      <c r="L159" s="67">
        <v>2852.6480000000001</v>
      </c>
      <c r="M159" s="67">
        <v>4382.9437376000005</v>
      </c>
      <c r="N159" s="67">
        <v>4302.010666666667</v>
      </c>
      <c r="O159" s="67">
        <v>4507.626666666667</v>
      </c>
      <c r="P159" s="67">
        <v>4741.0346666666674</v>
      </c>
      <c r="Q159" s="67">
        <v>3337.135691722744</v>
      </c>
      <c r="R159" s="16"/>
      <c r="S159" s="31">
        <f>IF(P159="","",P159-Pass_Cr_A!P159-Freight_Cr_A!P159-Oth_Cr_A!P159)</f>
        <v>1.1368683772161603E-12</v>
      </c>
      <c r="T159" s="40">
        <f>IF(P159="","",(P159-Trans_deb!P159)/GDP!S155/10)</f>
        <v>-1.6310635335395229</v>
      </c>
      <c r="U159" s="40">
        <f>IF(Q159="","",(Q159-Trans_deb!Q159)/GDP!T155/10)</f>
        <v>-1.6447085714861269</v>
      </c>
      <c r="V159" s="16"/>
      <c r="W159" s="16"/>
      <c r="X159" s="16"/>
      <c r="Y159" s="16"/>
      <c r="Z159" s="41"/>
      <c r="AA159" s="16"/>
      <c r="AB159" s="14">
        <f t="shared" si="2"/>
        <v>1</v>
      </c>
      <c r="AC159" s="17">
        <f>AB159-Pass_Cr_A!AB159</f>
        <v>0</v>
      </c>
      <c r="AD159" s="16"/>
      <c r="AE159" s="16"/>
      <c r="AF159" s="16"/>
      <c r="AG159" s="16"/>
      <c r="AH159" s="16"/>
    </row>
    <row r="160" spans="1:34" ht="14.25" customHeight="1" x14ac:dyDescent="0.25">
      <c r="A160" s="22" t="s">
        <v>180</v>
      </c>
      <c r="B160" s="68">
        <v>126.8</v>
      </c>
      <c r="C160" s="68">
        <v>113.04958483200419</v>
      </c>
      <c r="D160" s="68">
        <v>135.40625638809982</v>
      </c>
      <c r="E160" s="68">
        <v>143.87891040066279</v>
      </c>
      <c r="F160" s="68">
        <v>47.991315378475669</v>
      </c>
      <c r="G160" s="68">
        <v>46.241441639213285</v>
      </c>
      <c r="H160" s="68">
        <v>99.809309636167939</v>
      </c>
      <c r="I160" s="68">
        <v>126.05521693227769</v>
      </c>
      <c r="J160" s="68">
        <v>145.04262919105184</v>
      </c>
      <c r="K160" s="68">
        <v>150.42875417921729</v>
      </c>
      <c r="L160" s="68">
        <v>125.36626093988438</v>
      </c>
      <c r="M160" s="68">
        <v>129.40022512585361</v>
      </c>
      <c r="N160" s="68">
        <v>138.28427906330677</v>
      </c>
      <c r="O160" s="68">
        <v>161.71783732141424</v>
      </c>
      <c r="P160" s="68"/>
      <c r="Q160" s="68"/>
      <c r="R160" s="16"/>
      <c r="S160" s="31" t="str">
        <f>IF(P160="","",P160-Pass_Cr_A!P160-Freight_Cr_A!P160-Oth_Cr_A!P160)</f>
        <v/>
      </c>
      <c r="T160" s="40" t="str">
        <f>IF(P160="","",(P160-Trans_deb!P160)/GDP!S156/10)</f>
        <v/>
      </c>
      <c r="U160" s="40" t="str">
        <f>IF(Q160="","",(Q160-Trans_deb!Q160)/GDP!T156/10)</f>
        <v/>
      </c>
      <c r="V160" s="16"/>
      <c r="W160" s="16"/>
      <c r="X160" s="16"/>
      <c r="Y160" s="16"/>
      <c r="Z160" s="41"/>
      <c r="AA160" s="16"/>
      <c r="AB160" s="14">
        <f t="shared" si="2"/>
        <v>0</v>
      </c>
      <c r="AC160" s="17">
        <f>AB160-Pass_Cr_A!AB160</f>
        <v>0</v>
      </c>
      <c r="AD160" s="16"/>
      <c r="AE160" s="16"/>
      <c r="AF160" s="16"/>
      <c r="AG160" s="16"/>
      <c r="AH160" s="16"/>
    </row>
    <row r="161" spans="1:34" ht="14.25" customHeight="1" x14ac:dyDescent="0.25">
      <c r="A161" s="22" t="s">
        <v>181</v>
      </c>
      <c r="B161" s="67"/>
      <c r="C161" s="67"/>
      <c r="D161" s="67">
        <v>728.5</v>
      </c>
      <c r="E161" s="67">
        <v>964.6188527388872</v>
      </c>
      <c r="F161" s="67">
        <v>736.77516426700549</v>
      </c>
      <c r="G161" s="67">
        <v>787.5102407150265</v>
      </c>
      <c r="H161" s="67">
        <v>949.37700956624792</v>
      </c>
      <c r="I161" s="67">
        <v>936.31336606375908</v>
      </c>
      <c r="J161" s="67">
        <v>1079.4802084776534</v>
      </c>
      <c r="K161" s="67">
        <v>1172.5594435190458</v>
      </c>
      <c r="L161" s="67">
        <v>1118.3159202620125</v>
      </c>
      <c r="M161" s="67">
        <v>1148.1879468654079</v>
      </c>
      <c r="N161" s="67">
        <v>1345.1920541423904</v>
      </c>
      <c r="O161" s="67">
        <v>1437.7100535210661</v>
      </c>
      <c r="P161" s="67">
        <v>1484.828246490496</v>
      </c>
      <c r="Q161" s="67">
        <v>1132.302234153439</v>
      </c>
      <c r="R161" s="16"/>
      <c r="S161" s="31">
        <f>IF(P161="","",P161-Pass_Cr_A!P161-Freight_Cr_A!P161-Oth_Cr_A!P161)</f>
        <v>-1.7053025658242404E-13</v>
      </c>
      <c r="T161" s="40">
        <f>IF(P161="","",(P161-Trans_deb!P161)/GDP!S157/10)</f>
        <v>-0.30802208400098474</v>
      </c>
      <c r="U161" s="40">
        <f>IF(Q161="","",(Q161-Trans_deb!Q161)/GDP!T157/10)</f>
        <v>-0.48384891816031539</v>
      </c>
      <c r="V161" s="16"/>
      <c r="W161" s="16"/>
      <c r="X161" s="16"/>
      <c r="Y161" s="16"/>
      <c r="Z161" s="41"/>
      <c r="AA161" s="16"/>
      <c r="AB161" s="14">
        <f t="shared" si="2"/>
        <v>1</v>
      </c>
      <c r="AC161" s="17">
        <f>AB161-Pass_Cr_A!AB161</f>
        <v>0</v>
      </c>
      <c r="AD161" s="16"/>
      <c r="AE161" s="16"/>
      <c r="AF161" s="16"/>
      <c r="AG161" s="16"/>
      <c r="AH161" s="16"/>
    </row>
    <row r="162" spans="1:34" ht="14.25" customHeight="1" x14ac:dyDescent="0.25">
      <c r="A162" s="22" t="s">
        <v>182</v>
      </c>
      <c r="B162" s="68">
        <v>133.46490301827271</v>
      </c>
      <c r="C162" s="68">
        <v>160.53604159985258</v>
      </c>
      <c r="D162" s="68">
        <v>113.8</v>
      </c>
      <c r="E162" s="68">
        <v>140.1040948079935</v>
      </c>
      <c r="F162" s="68">
        <v>133.7366039179872</v>
      </c>
      <c r="G162" s="68">
        <v>130.9875748984322</v>
      </c>
      <c r="H162" s="68">
        <v>135.502583313759</v>
      </c>
      <c r="I162" s="68">
        <v>133.86503516578222</v>
      </c>
      <c r="J162" s="68">
        <v>148.66311158131302</v>
      </c>
      <c r="K162" s="68">
        <v>192.85907444067161</v>
      </c>
      <c r="L162" s="68">
        <v>207.56282348667881</v>
      </c>
      <c r="M162" s="68">
        <v>203.30052798330769</v>
      </c>
      <c r="N162" s="68">
        <v>234.32867094971843</v>
      </c>
      <c r="O162" s="68">
        <v>181.22076595109741</v>
      </c>
      <c r="P162" s="68">
        <v>161.54636882466272</v>
      </c>
      <c r="Q162" s="68">
        <v>109.5769361823813</v>
      </c>
      <c r="R162" s="16"/>
      <c r="S162" s="31">
        <f>IF(P162="","",P162-Pass_Cr_A!P162-Freight_Cr_A!P162-Oth_Cr_A!P162)</f>
        <v>1.8474111129762605E-13</v>
      </c>
      <c r="T162" s="40">
        <f>IF(P162="","",(P162-Trans_deb!P162)/GDP!S158/10)</f>
        <v>-3.5336953995341451</v>
      </c>
      <c r="U162" s="40">
        <f>IF(Q162="","",(Q162-Trans_deb!Q162)/GDP!T158/10)</f>
        <v>-2.6605070394713066</v>
      </c>
      <c r="V162" s="16"/>
      <c r="W162" s="16"/>
      <c r="X162" s="16"/>
      <c r="Y162" s="16"/>
      <c r="Z162" s="41"/>
      <c r="AA162" s="16"/>
      <c r="AB162" s="14">
        <f t="shared" si="2"/>
        <v>1</v>
      </c>
      <c r="AC162" s="17">
        <f>AB162-Pass_Cr_A!AB162</f>
        <v>0</v>
      </c>
      <c r="AD162" s="16"/>
      <c r="AE162" s="16"/>
      <c r="AF162" s="16"/>
      <c r="AG162" s="16"/>
      <c r="AH162" s="16"/>
    </row>
    <row r="163" spans="1:34" ht="14.25" customHeight="1" x14ac:dyDescent="0.25">
      <c r="A163" s="22" t="s">
        <v>183</v>
      </c>
      <c r="B163" s="67">
        <v>11.614288239878876</v>
      </c>
      <c r="C163" s="67">
        <v>13.611292575650094</v>
      </c>
      <c r="D163" s="67">
        <v>16.18808633633363</v>
      </c>
      <c r="E163" s="67">
        <v>20.161812561734553</v>
      </c>
      <c r="F163" s="67">
        <v>24.679575094590405</v>
      </c>
      <c r="G163" s="67">
        <v>25.260485509281658</v>
      </c>
      <c r="H163" s="67">
        <v>32.491156683119158</v>
      </c>
      <c r="I163" s="67">
        <v>25.218100543166056</v>
      </c>
      <c r="J163" s="67">
        <v>49.891301010014665</v>
      </c>
      <c r="K163" s="67">
        <v>39.207888368790073</v>
      </c>
      <c r="L163" s="67">
        <v>43.574384913592745</v>
      </c>
      <c r="M163" s="67">
        <v>17.399999999999999</v>
      </c>
      <c r="N163" s="67">
        <v>15.142722945209899</v>
      </c>
      <c r="O163" s="67">
        <v>17.76331018636068</v>
      </c>
      <c r="P163" s="67">
        <v>11.112484857902984</v>
      </c>
      <c r="Q163" s="67"/>
      <c r="R163" s="16"/>
      <c r="S163" s="31">
        <f>IF(P163="","",P163-Pass_Cr_A!P163-Freight_Cr_A!P163-Oth_Cr_A!P163)</f>
        <v>3.3750779948604759E-14</v>
      </c>
      <c r="T163" s="40">
        <f>IF(P163="","",(P163-Trans_deb!P163)/GDP!S159/10)</f>
        <v>-3.8675156730729143</v>
      </c>
      <c r="U163" s="40" t="str">
        <f>IF(Q163="","",(Q163-Trans_deb!Q163)/GDP!T159/10)</f>
        <v/>
      </c>
      <c r="V163" s="16"/>
      <c r="W163" s="16"/>
      <c r="X163" s="16"/>
      <c r="Y163" s="16"/>
      <c r="Z163" s="41"/>
      <c r="AA163" s="16"/>
      <c r="AB163" s="14">
        <f t="shared" si="2"/>
        <v>0</v>
      </c>
      <c r="AC163" s="17">
        <f>AB163-Pass_Cr_A!AB163</f>
        <v>0</v>
      </c>
      <c r="AD163" s="16"/>
      <c r="AE163" s="16"/>
      <c r="AF163" s="16"/>
      <c r="AG163" s="16"/>
      <c r="AH163" s="16"/>
    </row>
    <row r="164" spans="1:34" ht="14.25" customHeight="1" x14ac:dyDescent="0.25">
      <c r="A164" s="22" t="s">
        <v>184</v>
      </c>
      <c r="B164" s="68">
        <v>19487.59235699405</v>
      </c>
      <c r="C164" s="68">
        <v>22579.361416463926</v>
      </c>
      <c r="D164" s="68">
        <v>28958.09948676316</v>
      </c>
      <c r="E164" s="68">
        <v>36122.846004289087</v>
      </c>
      <c r="F164" s="68">
        <v>29814.548865907185</v>
      </c>
      <c r="G164" s="68">
        <v>38581.795735266351</v>
      </c>
      <c r="H164" s="68">
        <v>42553.686209540807</v>
      </c>
      <c r="I164" s="68">
        <v>44480.562113015636</v>
      </c>
      <c r="J164" s="68">
        <v>46216.654679133695</v>
      </c>
      <c r="K164" s="68">
        <v>50446.94368809439</v>
      </c>
      <c r="L164" s="68">
        <v>46622.006437182914</v>
      </c>
      <c r="M164" s="68">
        <v>41307.915175419483</v>
      </c>
      <c r="N164" s="68">
        <v>48216.159458334092</v>
      </c>
      <c r="O164" s="68">
        <v>61231.575240483966</v>
      </c>
      <c r="P164" s="68">
        <v>62467.382207588467</v>
      </c>
      <c r="Q164" s="68">
        <v>53122.190748267967</v>
      </c>
      <c r="R164" s="16"/>
      <c r="S164" s="31">
        <f>IF(P164="","",P164-Pass_Cr_A!P164-Freight_Cr_A!P164-Oth_Cr_A!P164)</f>
        <v>-569.72858722411547</v>
      </c>
      <c r="T164" s="40">
        <f>IF(P164="","",(P164-Trans_deb!P164)/GDP!S160/10)</f>
        <v>-0.57175333139716</v>
      </c>
      <c r="U164" s="40">
        <f>IF(Q164="","",(Q164-Trans_deb!Q164)/GDP!T160/10)</f>
        <v>0.15052678461787283</v>
      </c>
      <c r="V164" s="16"/>
      <c r="W164" s="16"/>
      <c r="X164" s="16"/>
      <c r="Y164" s="16"/>
      <c r="Z164" s="41"/>
      <c r="AA164" s="16"/>
      <c r="AB164" s="14">
        <f t="shared" si="2"/>
        <v>1</v>
      </c>
      <c r="AC164" s="17">
        <f>AB164-Pass_Cr_A!AB164</f>
        <v>1</v>
      </c>
      <c r="AD164" s="16"/>
      <c r="AE164" s="16"/>
      <c r="AF164" s="16"/>
      <c r="AG164" s="16"/>
      <c r="AH164" s="16"/>
    </row>
    <row r="165" spans="1:34" ht="14.25" customHeight="1" x14ac:dyDescent="0.25">
      <c r="A165" s="22" t="s">
        <v>185</v>
      </c>
      <c r="B165" s="67"/>
      <c r="C165" s="67"/>
      <c r="D165" s="67"/>
      <c r="E165" s="67"/>
      <c r="F165" s="67"/>
      <c r="G165" s="67"/>
      <c r="H165" s="67">
        <v>34.4</v>
      </c>
      <c r="I165" s="67">
        <v>32.379888268156421</v>
      </c>
      <c r="J165" s="67">
        <v>30.30167597765363</v>
      </c>
      <c r="K165" s="67">
        <v>29.234636871508378</v>
      </c>
      <c r="L165" s="67">
        <v>29.960893854748601</v>
      </c>
      <c r="M165" s="67">
        <v>34.770949720670387</v>
      </c>
      <c r="N165" s="67">
        <v>42.648044692737429</v>
      </c>
      <c r="O165" s="67">
        <v>40.323043206703908</v>
      </c>
      <c r="P165" s="67">
        <v>57.536420167597761</v>
      </c>
      <c r="Q165" s="67">
        <v>29.950381860335199</v>
      </c>
      <c r="R165" s="16"/>
      <c r="S165" s="31">
        <f>IF(P165="","",P165-Pass_Cr_A!P165-Freight_Cr_A!P165-Oth_Cr_A!P165)</f>
        <v>0</v>
      </c>
      <c r="T165" s="40">
        <f>IF(P165="","",(P165-Trans_deb!P165)/GDP!S161/10)</f>
        <v>2.1998149946570247</v>
      </c>
      <c r="U165" s="40" t="e">
        <f>IF(Q165="","",(Q165-Trans_deb!Q165)/GDP!T161/10)</f>
        <v>#DIV/0!</v>
      </c>
      <c r="V165" s="16"/>
      <c r="W165" s="16"/>
      <c r="X165" s="16"/>
      <c r="Y165" s="16"/>
      <c r="Z165" s="41"/>
      <c r="AA165" s="16"/>
      <c r="AB165" s="14">
        <f t="shared" si="2"/>
        <v>1</v>
      </c>
      <c r="AC165" s="17">
        <f>AB165-Pass_Cr_A!AB165</f>
        <v>0</v>
      </c>
      <c r="AD165" s="16"/>
      <c r="AE165" s="16"/>
      <c r="AF165" s="16"/>
      <c r="AG165" s="16"/>
      <c r="AH165" s="16"/>
    </row>
    <row r="166" spans="1:34" ht="14.25" customHeight="1" x14ac:dyDescent="0.25">
      <c r="A166" s="22" t="s">
        <v>186</v>
      </c>
      <c r="B166" s="68"/>
      <c r="C166" s="68"/>
      <c r="D166" s="68"/>
      <c r="E166" s="68">
        <v>3183.7631900614797</v>
      </c>
      <c r="F166" s="68">
        <v>1943.4057535531997</v>
      </c>
      <c r="G166" s="68">
        <v>1872.7161657246352</v>
      </c>
      <c r="H166" s="68">
        <v>2109.6789853218997</v>
      </c>
      <c r="I166" s="68">
        <v>2058.4098705275956</v>
      </c>
      <c r="J166" s="68">
        <v>2586.6817771194515</v>
      </c>
      <c r="K166" s="68">
        <v>2728.0553883365992</v>
      </c>
      <c r="L166" s="68">
        <v>2330.4034467048177</v>
      </c>
      <c r="M166" s="68">
        <v>2707.9771646241657</v>
      </c>
      <c r="N166" s="68">
        <v>2981.0024498291468</v>
      </c>
      <c r="O166" s="68">
        <v>3398.2742195323776</v>
      </c>
      <c r="P166" s="68">
        <v>3422.7742187042809</v>
      </c>
      <c r="Q166" s="68">
        <v>3323.1431198467494</v>
      </c>
      <c r="R166" s="16"/>
      <c r="S166" s="31">
        <f>IF(P166="","",P166-Pass_Cr_A!P166-Freight_Cr_A!P166-Oth_Cr_A!P166)</f>
        <v>-97.287898922510578</v>
      </c>
      <c r="T166" s="40">
        <f>IF(P166="","",(P166-Trans_deb!P166)/GDP!S162/10)</f>
        <v>0.35109837947047734</v>
      </c>
      <c r="U166" s="40">
        <f>IF(Q166="","",(Q166-Trans_deb!Q166)/GDP!T162/10)</f>
        <v>0.597406617251237</v>
      </c>
      <c r="V166" s="16"/>
      <c r="W166" s="16"/>
      <c r="X166" s="16"/>
      <c r="Y166" s="16"/>
      <c r="Z166" s="41"/>
      <c r="AA166" s="16"/>
      <c r="AB166" s="14">
        <f t="shared" si="2"/>
        <v>1</v>
      </c>
      <c r="AC166" s="17">
        <f>AB166-Pass_Cr_A!AB166</f>
        <v>0</v>
      </c>
      <c r="AD166" s="16"/>
      <c r="AE166" s="16"/>
      <c r="AF166" s="16"/>
      <c r="AG166" s="16"/>
      <c r="AH166" s="16"/>
    </row>
    <row r="167" spans="1:34" ht="14.25" customHeight="1" x14ac:dyDescent="0.25">
      <c r="A167" s="22" t="s">
        <v>187</v>
      </c>
      <c r="B167" s="67">
        <v>1149.2</v>
      </c>
      <c r="C167" s="67">
        <v>1333.1603360401512</v>
      </c>
      <c r="D167" s="67">
        <v>1732.0044760010319</v>
      </c>
      <c r="E167" s="67">
        <v>2113.6999999999998</v>
      </c>
      <c r="F167" s="67">
        <v>1523.7081399599163</v>
      </c>
      <c r="G167" s="67">
        <v>1602.9791987533904</v>
      </c>
      <c r="H167" s="67">
        <v>1821.9115472233207</v>
      </c>
      <c r="I167" s="67">
        <v>1728.6911637934559</v>
      </c>
      <c r="J167" s="67">
        <v>1856.5003503862413</v>
      </c>
      <c r="K167" s="67">
        <v>2029.9356236389569</v>
      </c>
      <c r="L167" s="67">
        <v>1834.4405298093402</v>
      </c>
      <c r="M167" s="67">
        <v>2034.4807287202786</v>
      </c>
      <c r="N167" s="67">
        <v>2450.8549481238306</v>
      </c>
      <c r="O167" s="67">
        <v>2868.721511747945</v>
      </c>
      <c r="P167" s="67">
        <v>2812.0567378084725</v>
      </c>
      <c r="Q167" s="67">
        <v>2664.2404198187864</v>
      </c>
      <c r="R167" s="16"/>
      <c r="S167" s="31">
        <f>IF(P167="","",P167-Pass_Cr_A!P167-Freight_Cr_A!P167-Oth_Cr_A!P167)</f>
        <v>629.74558986845273</v>
      </c>
      <c r="T167" s="40">
        <f>IF(P167="","",(P167-Trans_deb!P167)/GDP!S163/10)</f>
        <v>2.7411980431672496</v>
      </c>
      <c r="U167" s="40">
        <f>IF(Q167="","",(Q167-Trans_deb!Q167)/GDP!T163/10)</f>
        <v>2.5990590763504344</v>
      </c>
      <c r="V167" s="16"/>
      <c r="W167" s="16"/>
      <c r="X167" s="16"/>
      <c r="Y167" s="16"/>
      <c r="Z167" s="41"/>
      <c r="AA167" s="16"/>
      <c r="AB167" s="14">
        <f t="shared" si="2"/>
        <v>1</v>
      </c>
      <c r="AC167" s="17">
        <f>AB167-Pass_Cr_A!AB167</f>
        <v>1</v>
      </c>
      <c r="AD167" s="16"/>
      <c r="AE167" s="16"/>
      <c r="AF167" s="16"/>
      <c r="AG167" s="16"/>
      <c r="AH167" s="16"/>
    </row>
    <row r="168" spans="1:34" ht="14.25" customHeight="1" x14ac:dyDescent="0.25">
      <c r="A168" s="22" t="s">
        <v>188</v>
      </c>
      <c r="B168" s="68">
        <v>7.9705091708777491</v>
      </c>
      <c r="C168" s="68">
        <v>17.7</v>
      </c>
      <c r="D168" s="68">
        <v>17.267230646375843</v>
      </c>
      <c r="E168" s="68">
        <v>7.050307858241073</v>
      </c>
      <c r="F168" s="68">
        <v>13.814239130048499</v>
      </c>
      <c r="G168" s="68">
        <v>32.117435850258687</v>
      </c>
      <c r="H168" s="68">
        <v>20.19523390076548</v>
      </c>
      <c r="I168" s="68">
        <v>27.358782235746748</v>
      </c>
      <c r="J168" s="68">
        <v>29.530886351010114</v>
      </c>
      <c r="K168" s="68">
        <v>21.316354131310568</v>
      </c>
      <c r="L168" s="68">
        <v>26.511680626483813</v>
      </c>
      <c r="M168" s="68">
        <v>33.442444727744224</v>
      </c>
      <c r="N168" s="68">
        <v>33.298224037058638</v>
      </c>
      <c r="O168" s="68">
        <v>38.331648454021384</v>
      </c>
      <c r="P168" s="68">
        <v>31.362322509607601</v>
      </c>
      <c r="Q168" s="68">
        <v>15.919182506131367</v>
      </c>
      <c r="R168" s="16"/>
      <c r="S168" s="31">
        <f>IF(P168="","",P168-Pass_Cr_A!P168-Freight_Cr_A!P168-Oth_Cr_A!P168)</f>
        <v>-3.5527136788005009E-15</v>
      </c>
      <c r="T168" s="40">
        <f>IF(P168="","",(P168-Trans_deb!P168)/GDP!S164/10)</f>
        <v>-1.2659687276957863</v>
      </c>
      <c r="U168" s="40">
        <f>IF(Q168="","",(Q168-Trans_deb!Q168)/GDP!T164/10)</f>
        <v>-0.98053634054968697</v>
      </c>
      <c r="V168" s="16"/>
      <c r="W168" s="16"/>
      <c r="X168" s="16"/>
      <c r="Y168" s="16"/>
      <c r="Z168" s="41"/>
      <c r="AA168" s="16"/>
      <c r="AB168" s="14">
        <f t="shared" si="2"/>
        <v>1</v>
      </c>
      <c r="AC168" s="17">
        <f>AB168-Pass_Cr_A!AB168</f>
        <v>0</v>
      </c>
      <c r="AD168" s="16"/>
      <c r="AE168" s="16"/>
      <c r="AF168" s="16"/>
      <c r="AG168" s="16"/>
      <c r="AH168" s="16"/>
    </row>
    <row r="169" spans="1:34" ht="14.25" customHeight="1" x14ac:dyDescent="0.25">
      <c r="A169" s="22" t="s">
        <v>189</v>
      </c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16"/>
      <c r="S169" s="31" t="str">
        <f>IF(P169="","",P169-Pass_Cr_A!P169-Freight_Cr_A!P169-Oth_Cr_A!P169)</f>
        <v/>
      </c>
      <c r="T169" s="40" t="str">
        <f>IF(P169="","",(P169-Trans_deb!P169)/GDP!S165/10)</f>
        <v/>
      </c>
      <c r="U169" s="40" t="str">
        <f>IF(Q169="","",(Q169-Trans_deb!Q169)/GDP!T165/10)</f>
        <v/>
      </c>
      <c r="V169" s="16"/>
      <c r="W169" s="16"/>
      <c r="X169" s="16"/>
      <c r="Y169" s="16"/>
      <c r="Z169" s="41"/>
      <c r="AA169" s="16"/>
      <c r="AB169" s="14">
        <f t="shared" si="2"/>
        <v>0</v>
      </c>
      <c r="AC169" s="17">
        <f>AB169-Pass_Cr_A!AB169</f>
        <v>0</v>
      </c>
      <c r="AD169" s="16"/>
      <c r="AE169" s="16"/>
      <c r="AF169" s="16"/>
      <c r="AG169" s="16"/>
      <c r="AH169" s="16"/>
    </row>
    <row r="170" spans="1:34" ht="14.25" customHeight="1" x14ac:dyDescent="0.25">
      <c r="A170" s="22" t="s">
        <v>190</v>
      </c>
      <c r="B170" s="68">
        <v>2020.7038411734022</v>
      </c>
      <c r="C170" s="68">
        <v>2234.9686009791512</v>
      </c>
      <c r="D170" s="68">
        <v>2740.5704848039104</v>
      </c>
      <c r="E170" s="68">
        <v>2636.9405957042395</v>
      </c>
      <c r="F170" s="68">
        <v>2369.3473241609418</v>
      </c>
      <c r="G170" s="68">
        <v>3099.7389897900762</v>
      </c>
      <c r="H170" s="68">
        <v>3341.4111211329132</v>
      </c>
      <c r="I170" s="68">
        <v>3136.8429405871711</v>
      </c>
      <c r="J170" s="68">
        <v>3131.8342844752065</v>
      </c>
      <c r="K170" s="68">
        <v>3033.7795128366415</v>
      </c>
      <c r="L170" s="68">
        <v>2470.0631128764589</v>
      </c>
      <c r="M170" s="68">
        <v>2187.3133496899131</v>
      </c>
      <c r="N170" s="68">
        <v>2318.6969083952431</v>
      </c>
      <c r="O170" s="68">
        <v>2209.033701963896</v>
      </c>
      <c r="P170" s="68">
        <v>2109.8663255161055</v>
      </c>
      <c r="Q170" s="68">
        <v>1260.2087836975297</v>
      </c>
      <c r="R170" s="16"/>
      <c r="S170" s="31">
        <f>IF(P170="","",P170-Pass_Cr_A!P170-Freight_Cr_A!P170-Oth_Cr_A!P170)</f>
        <v>-3.4106051316484809E-13</v>
      </c>
      <c r="T170" s="40">
        <f>IF(P170="","",(P170-Trans_deb!P170)/GDP!S166/10)</f>
        <v>-1.2541291721802899</v>
      </c>
      <c r="U170" s="40">
        <f>IF(Q170="","",(Q170-Trans_deb!Q170)/GDP!T166/10)</f>
        <v>-0.91196948439452341</v>
      </c>
      <c r="V170" s="16"/>
      <c r="W170" s="16"/>
      <c r="X170" s="16"/>
      <c r="Y170" s="16"/>
      <c r="Z170" s="41"/>
      <c r="AA170" s="16"/>
      <c r="AB170" s="14">
        <f t="shared" si="2"/>
        <v>1</v>
      </c>
      <c r="AC170" s="17">
        <f>AB170-Pass_Cr_A!AB170</f>
        <v>0</v>
      </c>
      <c r="AD170" s="16"/>
      <c r="AE170" s="16"/>
      <c r="AF170" s="16"/>
      <c r="AG170" s="16"/>
      <c r="AH170" s="16"/>
    </row>
    <row r="171" spans="1:34" ht="14.25" customHeight="1" x14ac:dyDescent="0.25">
      <c r="A171" s="22" t="s">
        <v>191</v>
      </c>
      <c r="B171" s="67"/>
      <c r="C171" s="67"/>
      <c r="D171" s="67"/>
      <c r="E171" s="67"/>
      <c r="F171" s="67"/>
      <c r="G171" s="67"/>
      <c r="H171" s="67"/>
      <c r="I171" s="67"/>
      <c r="J171" s="67"/>
      <c r="K171" s="67">
        <v>0</v>
      </c>
      <c r="L171" s="67">
        <v>4.5999999999999996</v>
      </c>
      <c r="M171" s="67">
        <v>0.48</v>
      </c>
      <c r="N171" s="67">
        <v>9.74</v>
      </c>
      <c r="O171" s="67">
        <v>10.88</v>
      </c>
      <c r="P171" s="67"/>
      <c r="Q171" s="67"/>
      <c r="R171" s="16"/>
      <c r="S171" s="31" t="str">
        <f>IF(P171="","",P171-Pass_Cr_A!P171-Freight_Cr_A!P171-Oth_Cr_A!P171)</f>
        <v/>
      </c>
      <c r="T171" s="40" t="str">
        <f>IF(P171="","",(P171-Trans_deb!P171)/GDP!S167/10)</f>
        <v/>
      </c>
      <c r="U171" s="40" t="str">
        <f>IF(Q171="","",(Q171-Trans_deb!Q171)/GDP!T167/10)</f>
        <v/>
      </c>
      <c r="V171" s="16"/>
      <c r="W171" s="16"/>
      <c r="X171" s="16"/>
      <c r="Y171" s="16"/>
      <c r="Z171" s="41"/>
      <c r="AA171" s="16"/>
      <c r="AB171" s="14">
        <f t="shared" si="2"/>
        <v>0</v>
      </c>
      <c r="AC171" s="17">
        <f>AB171-Pass_Cr_A!AB171</f>
        <v>0</v>
      </c>
      <c r="AD171" s="16"/>
      <c r="AE171" s="16"/>
      <c r="AF171" s="16"/>
      <c r="AG171" s="16"/>
      <c r="AH171" s="16"/>
    </row>
    <row r="172" spans="1:34" ht="14.25" customHeight="1" x14ac:dyDescent="0.25">
      <c r="A172" s="22" t="s">
        <v>192</v>
      </c>
      <c r="B172" s="68"/>
      <c r="C172" s="68"/>
      <c r="D172" s="68"/>
      <c r="E172" s="68"/>
      <c r="F172" s="68"/>
      <c r="G172" s="68"/>
      <c r="H172" s="68"/>
      <c r="I172" s="68"/>
      <c r="J172" s="68">
        <v>15194.350096406179</v>
      </c>
      <c r="K172" s="68">
        <v>15311.180861395211</v>
      </c>
      <c r="L172" s="68">
        <v>13938.094232920976</v>
      </c>
      <c r="M172" s="68">
        <v>14372.346050751699</v>
      </c>
      <c r="N172" s="68">
        <v>16462.387580219751</v>
      </c>
      <c r="O172" s="68">
        <v>17915.556779798564</v>
      </c>
      <c r="P172" s="68">
        <v>18718.681273079033</v>
      </c>
      <c r="Q172" s="68">
        <v>16079.219209963809</v>
      </c>
      <c r="R172" s="16"/>
      <c r="S172" s="31">
        <f>IF(P172="","",P172-Pass_Cr_A!P172-Freight_Cr_A!P172-Oth_Cr_A!P172)</f>
        <v>18718.681273079033</v>
      </c>
      <c r="T172" s="40">
        <f>IF(P172="","",(P172-Trans_deb!P172)/GDP!S168/10)</f>
        <v>0.45396828456229976</v>
      </c>
      <c r="U172" s="40">
        <f>IF(Q172="","",(Q172-Trans_deb!Q172)/GDP!T168/10)</f>
        <v>0.46161978276900373</v>
      </c>
      <c r="V172" s="16"/>
      <c r="W172" s="16"/>
      <c r="X172" s="16"/>
      <c r="Y172" s="16"/>
      <c r="Z172" s="41"/>
      <c r="AA172" s="16"/>
      <c r="AB172" s="14">
        <f t="shared" si="2"/>
        <v>1</v>
      </c>
      <c r="AC172" s="17">
        <f>AB172-Pass_Cr_A!AB172</f>
        <v>1</v>
      </c>
      <c r="AD172" s="16"/>
      <c r="AE172" s="16"/>
      <c r="AF172" s="16"/>
      <c r="AG172" s="16"/>
      <c r="AH172" s="16"/>
    </row>
    <row r="173" spans="1:34" ht="14.25" customHeight="1" x14ac:dyDescent="0.25">
      <c r="A173" s="22" t="s">
        <v>193</v>
      </c>
      <c r="B173" s="67">
        <v>673.37076000000002</v>
      </c>
      <c r="C173" s="67">
        <v>750.7</v>
      </c>
      <c r="D173" s="67">
        <v>837.8</v>
      </c>
      <c r="E173" s="67">
        <v>998.4</v>
      </c>
      <c r="F173" s="67">
        <v>865.6</v>
      </c>
      <c r="G173" s="67">
        <v>1161.55</v>
      </c>
      <c r="H173" s="67">
        <v>1392.03</v>
      </c>
      <c r="I173" s="67">
        <v>1633.9</v>
      </c>
      <c r="J173" s="67">
        <v>1783.6906492069829</v>
      </c>
      <c r="K173" s="67">
        <v>1923.1514699765601</v>
      </c>
      <c r="L173" s="67">
        <v>2104.7000059229699</v>
      </c>
      <c r="M173" s="67">
        <v>2250.1460269929212</v>
      </c>
      <c r="N173" s="67">
        <v>2340.1699489729872</v>
      </c>
      <c r="O173" s="67">
        <v>2486.29</v>
      </c>
      <c r="P173" s="67">
        <v>2339.25</v>
      </c>
      <c r="Q173" s="67">
        <v>1173.9000072982521</v>
      </c>
      <c r="R173" s="16"/>
      <c r="S173" s="31">
        <f>IF(P173="","",P173-Pass_Cr_A!P173-Freight_Cr_A!P173-Oth_Cr_A!P173)</f>
        <v>0</v>
      </c>
      <c r="T173" s="40">
        <f>IF(P173="","",(P173-Trans_deb!P173)/GDP!S169/10)</f>
        <v>0.749803519969516</v>
      </c>
      <c r="U173" s="40">
        <f>IF(Q173="","",(Q173-Trans_deb!Q173)/GDP!T169/10)</f>
        <v>0.14180916897125426</v>
      </c>
      <c r="V173" s="16"/>
      <c r="W173" s="16"/>
      <c r="X173" s="16"/>
      <c r="Y173" s="16"/>
      <c r="Z173" s="41"/>
      <c r="AA173" s="16"/>
      <c r="AB173" s="14">
        <f t="shared" si="2"/>
        <v>1</v>
      </c>
      <c r="AC173" s="17">
        <f>AB173-Pass_Cr_A!AB173</f>
        <v>1</v>
      </c>
      <c r="AD173" s="16"/>
      <c r="AE173" s="16"/>
      <c r="AF173" s="16"/>
      <c r="AG173" s="16"/>
      <c r="AH173" s="16"/>
    </row>
    <row r="174" spans="1:34" ht="14.25" customHeight="1" x14ac:dyDescent="0.25">
      <c r="A174" s="22" t="s">
        <v>194</v>
      </c>
      <c r="B174" s="68">
        <v>11.164744444444445</v>
      </c>
      <c r="C174" s="68">
        <v>12.080970740740741</v>
      </c>
      <c r="D174" s="68">
        <v>13.053624074074072</v>
      </c>
      <c r="E174" s="68">
        <v>13.908734814814814</v>
      </c>
      <c r="F174" s="68">
        <v>16.655622962962962</v>
      </c>
      <c r="G174" s="68">
        <v>14.380453703703703</v>
      </c>
      <c r="H174" s="68">
        <v>14.741712962962962</v>
      </c>
      <c r="I174" s="68">
        <v>15.583893333333332</v>
      </c>
      <c r="J174" s="68">
        <v>16.674186296296295</v>
      </c>
      <c r="K174" s="68">
        <v>13.131791505327406</v>
      </c>
      <c r="L174" s="68">
        <v>15.784657939651026</v>
      </c>
      <c r="M174" s="68">
        <v>17.691367406000847</v>
      </c>
      <c r="N174" s="68">
        <v>17.200643025198595</v>
      </c>
      <c r="O174" s="68">
        <v>18.241624855701172</v>
      </c>
      <c r="P174" s="68">
        <v>18.570746861351072</v>
      </c>
      <c r="Q174" s="68">
        <v>6.1716814626804695</v>
      </c>
      <c r="R174" s="16"/>
      <c r="S174" s="31">
        <f>IF(P174="","",P174-Pass_Cr_A!P174-Freight_Cr_A!P174-Oth_Cr_A!P174)</f>
        <v>18.570746861351072</v>
      </c>
      <c r="T174" s="40">
        <f>IF(P174="","",(P174-Trans_deb!P174)/GDP!S170/10)</f>
        <v>-3.8706355551751614</v>
      </c>
      <c r="U174" s="40">
        <f>IF(Q174="","",(Q174-Trans_deb!Q174)/GDP!T170/10)</f>
        <v>-3.7208384448148544</v>
      </c>
      <c r="V174" s="16"/>
      <c r="W174" s="16"/>
      <c r="X174" s="16"/>
      <c r="Y174" s="16"/>
      <c r="Z174" s="41"/>
      <c r="AA174" s="16"/>
      <c r="AB174" s="14">
        <f t="shared" si="2"/>
        <v>1</v>
      </c>
      <c r="AC174" s="17">
        <f>AB174-Pass_Cr_A!AB174</f>
        <v>1</v>
      </c>
      <c r="AD174" s="16"/>
      <c r="AE174" s="16"/>
      <c r="AF174" s="16"/>
      <c r="AG174" s="16"/>
      <c r="AH174" s="16"/>
    </row>
    <row r="175" spans="1:34" ht="14.25" customHeight="1" x14ac:dyDescent="0.25">
      <c r="A175" s="22" t="s">
        <v>195</v>
      </c>
      <c r="B175" s="67">
        <v>21.627522222222222</v>
      </c>
      <c r="C175" s="67">
        <v>21.702962962962964</v>
      </c>
      <c r="D175" s="67">
        <v>17.942599999999999</v>
      </c>
      <c r="E175" s="67">
        <v>17.811614814814813</v>
      </c>
      <c r="F175" s="67">
        <v>18.695275925925927</v>
      </c>
      <c r="G175" s="67">
        <v>20.398924444444443</v>
      </c>
      <c r="H175" s="67">
        <v>17.354965185185183</v>
      </c>
      <c r="I175" s="67">
        <v>14.01039037037037</v>
      </c>
      <c r="J175" s="67">
        <v>14.178514814814813</v>
      </c>
      <c r="K175" s="67">
        <v>14.733901862962959</v>
      </c>
      <c r="L175" s="67">
        <v>14.842041892592592</v>
      </c>
      <c r="M175" s="67">
        <v>15.614555148148144</v>
      </c>
      <c r="N175" s="67">
        <v>13.097623403703702</v>
      </c>
      <c r="O175" s="67">
        <v>13.469748387597198</v>
      </c>
      <c r="P175" s="67">
        <v>14.468333674355998</v>
      </c>
      <c r="Q175" s="67">
        <v>6.3575798586729571</v>
      </c>
      <c r="R175" s="16"/>
      <c r="S175" s="31">
        <f>IF(P175="","",P175-Pass_Cr_A!P175-Freight_Cr_A!P175-Oth_Cr_A!P175)</f>
        <v>14.468333674355998</v>
      </c>
      <c r="T175" s="40">
        <f>IF(P175="","",(P175-Trans_deb!P175)/GDP!S171/10)</f>
        <v>-3.7052882664126967</v>
      </c>
      <c r="U175" s="40">
        <f>IF(Q175="","",(Q175-Trans_deb!Q175)/GDP!T171/10)</f>
        <v>-3.3428325269010726</v>
      </c>
      <c r="V175" s="16"/>
      <c r="W175" s="16"/>
      <c r="X175" s="16"/>
      <c r="Y175" s="16"/>
      <c r="Z175" s="41"/>
      <c r="AA175" s="16"/>
      <c r="AB175" s="14">
        <f t="shared" si="2"/>
        <v>1</v>
      </c>
      <c r="AC175" s="17">
        <f>AB175-Pass_Cr_A!AB175</f>
        <v>1</v>
      </c>
      <c r="AD175" s="16"/>
      <c r="AE175" s="16"/>
      <c r="AF175" s="16"/>
      <c r="AG175" s="16"/>
      <c r="AH175" s="16"/>
    </row>
    <row r="176" spans="1:34" ht="14.25" customHeight="1" x14ac:dyDescent="0.25">
      <c r="A176" s="22" t="s">
        <v>196</v>
      </c>
      <c r="B176" s="68">
        <v>10.520088888888887</v>
      </c>
      <c r="C176" s="68">
        <v>11.626766666666667</v>
      </c>
      <c r="D176" s="68">
        <v>12.104629629629629</v>
      </c>
      <c r="E176" s="68">
        <v>10.979187407407407</v>
      </c>
      <c r="F176" s="68">
        <v>8.2476229629629625</v>
      </c>
      <c r="G176" s="68">
        <v>10.241064814814813</v>
      </c>
      <c r="H176" s="68">
        <v>9.1209062962962939</v>
      </c>
      <c r="I176" s="68">
        <v>7.1237640740740735</v>
      </c>
      <c r="J176" s="68">
        <v>7.9631688888888883</v>
      </c>
      <c r="K176" s="68">
        <v>7.4644493888888892</v>
      </c>
      <c r="L176" s="68">
        <v>8.2840393518518507</v>
      </c>
      <c r="M176" s="68">
        <v>10.537091091259258</v>
      </c>
      <c r="N176" s="68">
        <v>12.111570585305557</v>
      </c>
      <c r="O176" s="68">
        <v>13.622516683684259</v>
      </c>
      <c r="P176" s="68">
        <v>12.975707607830712</v>
      </c>
      <c r="Q176" s="68">
        <v>5.6767567172792051</v>
      </c>
      <c r="R176" s="16"/>
      <c r="S176" s="31">
        <f>IF(P176="","",P176-Pass_Cr_A!P176-Freight_Cr_A!P176-Oth_Cr_A!P176)</f>
        <v>12.975707607830712</v>
      </c>
      <c r="T176" s="40">
        <f>IF(P176="","",(P176-Trans_deb!P176)/GDP!S172/10)</f>
        <v>-3.9510892568409139</v>
      </c>
      <c r="U176" s="40">
        <f>IF(Q176="","",(Q176-Trans_deb!Q176)/GDP!T172/10)</f>
        <v>-3.1800485965926524</v>
      </c>
      <c r="V176" s="16"/>
      <c r="W176" s="16"/>
      <c r="X176" s="16"/>
      <c r="Y176" s="16"/>
      <c r="Z176" s="41"/>
      <c r="AA176" s="16"/>
      <c r="AB176" s="14">
        <f t="shared" si="2"/>
        <v>1</v>
      </c>
      <c r="AC176" s="17">
        <f>AB176-Pass_Cr_A!AB176</f>
        <v>1</v>
      </c>
      <c r="AD176" s="16"/>
      <c r="AE176" s="16"/>
      <c r="AF176" s="16"/>
      <c r="AG176" s="16"/>
      <c r="AH176" s="16"/>
    </row>
    <row r="177" spans="1:34" ht="14.25" customHeight="1" x14ac:dyDescent="0.25">
      <c r="A177" s="22" t="s">
        <v>197</v>
      </c>
      <c r="B177" s="67">
        <v>3.0983688052910163</v>
      </c>
      <c r="C177" s="67">
        <v>18.737020817313262</v>
      </c>
      <c r="D177" s="67">
        <v>10.479504829668381</v>
      </c>
      <c r="E177" s="67">
        <v>17.419892543279651</v>
      </c>
      <c r="F177" s="67">
        <v>7.8251676466761246</v>
      </c>
      <c r="G177" s="67">
        <v>4.7</v>
      </c>
      <c r="H177" s="67">
        <v>19.981824760099702</v>
      </c>
      <c r="I177" s="67">
        <v>14.168343837273955</v>
      </c>
      <c r="J177" s="67">
        <v>116.11990030869582</v>
      </c>
      <c r="K177" s="67">
        <v>416.20233444669901</v>
      </c>
      <c r="L177" s="67">
        <v>531.80416361518905</v>
      </c>
      <c r="M177" s="67">
        <v>260.24769943598102</v>
      </c>
      <c r="N177" s="67">
        <v>401.41213985415629</v>
      </c>
      <c r="O177" s="67">
        <v>409.39688371705103</v>
      </c>
      <c r="P177" s="67">
        <v>385.11094661499999</v>
      </c>
      <c r="Q177" s="67"/>
      <c r="R177" s="16"/>
      <c r="S177" s="31">
        <f>IF(P177="","",P177-Pass_Cr_A!P177-Freight_Cr_A!P177-Oth_Cr_A!P177)</f>
        <v>385.11094661499999</v>
      </c>
      <c r="T177" s="40">
        <f>IF(P177="","",(P177-Trans_deb!P177)/GDP!S173/10)</f>
        <v>-1.6208217755724679</v>
      </c>
      <c r="U177" s="40" t="str">
        <f>IF(Q177="","",(Q177-Trans_deb!Q177)/GDP!T173/10)</f>
        <v/>
      </c>
      <c r="V177" s="16"/>
      <c r="W177" s="16"/>
      <c r="X177" s="16"/>
      <c r="Y177" s="16"/>
      <c r="Z177" s="41"/>
      <c r="AA177" s="16"/>
      <c r="AB177" s="14">
        <f t="shared" si="2"/>
        <v>0</v>
      </c>
      <c r="AC177" s="17">
        <f>AB177-Pass_Cr_A!AB177</f>
        <v>0</v>
      </c>
      <c r="AD177" s="16"/>
      <c r="AE177" s="16"/>
      <c r="AF177" s="16"/>
      <c r="AG177" s="16"/>
      <c r="AH177" s="16"/>
    </row>
    <row r="178" spans="1:34" ht="14.25" customHeight="1" x14ac:dyDescent="0.25">
      <c r="A178" s="22" t="s">
        <v>198</v>
      </c>
      <c r="B178" s="68">
        <v>70.13</v>
      </c>
      <c r="C178" s="68">
        <v>24.6</v>
      </c>
      <c r="D178" s="68">
        <v>20.350000000000001</v>
      </c>
      <c r="E178" s="68">
        <v>18.97</v>
      </c>
      <c r="F178" s="68">
        <v>19.03</v>
      </c>
      <c r="G178" s="68">
        <v>31.02</v>
      </c>
      <c r="H178" s="68">
        <v>21.4641403419763</v>
      </c>
      <c r="I178" s="68">
        <v>28.310224772000002</v>
      </c>
      <c r="J178" s="68">
        <v>30.470699447968592</v>
      </c>
      <c r="K178" s="68">
        <v>37.52566847786116</v>
      </c>
      <c r="L178" s="68">
        <v>39.449253642671195</v>
      </c>
      <c r="M178" s="68">
        <v>32.854555822676389</v>
      </c>
      <c r="N178" s="68">
        <v>40.518601956844954</v>
      </c>
      <c r="O178" s="68">
        <v>42.387442140265016</v>
      </c>
      <c r="P178" s="68">
        <v>39.53238645171291</v>
      </c>
      <c r="Q178" s="68">
        <v>28.798515813206208</v>
      </c>
      <c r="R178" s="16"/>
      <c r="S178" s="31">
        <f>IF(P178="","",P178-Pass_Cr_A!P178-Freight_Cr_A!P178-Oth_Cr_A!P178)</f>
        <v>2.1316282072803006E-14</v>
      </c>
      <c r="T178" s="40">
        <f>IF(P178="","",(P178-Trans_deb!P178)/GDP!S174/10)</f>
        <v>-1.8512775614712009</v>
      </c>
      <c r="U178" s="40">
        <f>IF(Q178="","",(Q178-Trans_deb!Q178)/GDP!T174/10)</f>
        <v>-2.5911728893639454</v>
      </c>
      <c r="V178" s="16"/>
      <c r="W178" s="16"/>
      <c r="X178" s="16"/>
      <c r="Y178" s="16"/>
      <c r="Z178" s="41"/>
      <c r="AA178" s="16"/>
      <c r="AB178" s="14">
        <f t="shared" si="2"/>
        <v>1</v>
      </c>
      <c r="AC178" s="17">
        <f>AB178-Pass_Cr_A!AB178</f>
        <v>0</v>
      </c>
      <c r="AD178" s="16"/>
      <c r="AE178" s="16"/>
      <c r="AF178" s="16"/>
      <c r="AG178" s="16"/>
      <c r="AH178" s="16"/>
    </row>
    <row r="179" spans="1:34" ht="14.25" customHeight="1" x14ac:dyDescent="0.25">
      <c r="A179" s="22" t="s">
        <v>199</v>
      </c>
      <c r="B179" s="67">
        <v>9365.103605120079</v>
      </c>
      <c r="C179" s="67">
        <v>9768.7090051277792</v>
      </c>
      <c r="D179" s="67">
        <v>11856.344892355999</v>
      </c>
      <c r="E179" s="67">
        <v>14007.047889606558</v>
      </c>
      <c r="F179" s="67">
        <v>10802.640865683139</v>
      </c>
      <c r="G179" s="67">
        <v>10833.466272399488</v>
      </c>
      <c r="H179" s="67">
        <v>12312.1</v>
      </c>
      <c r="I179" s="67">
        <v>12248.671911726324</v>
      </c>
      <c r="J179" s="67">
        <v>12908.080696258312</v>
      </c>
      <c r="K179" s="67">
        <v>11889.376640689525</v>
      </c>
      <c r="L179" s="67">
        <v>11060.434778418514</v>
      </c>
      <c r="M179" s="67">
        <v>9791.1087749137641</v>
      </c>
      <c r="N179" s="67">
        <v>10410.647067229194</v>
      </c>
      <c r="O179" s="67">
        <v>9883.8274202791854</v>
      </c>
      <c r="P179" s="67">
        <v>9828.7265353941621</v>
      </c>
      <c r="Q179" s="67">
        <v>7833.8358447994742</v>
      </c>
      <c r="R179" s="16"/>
      <c r="S179" s="31">
        <f>IF(P179="","",P179-Pass_Cr_A!P179-Freight_Cr_A!P179-Oth_Cr_A!P179)</f>
        <v>9828.7265353941621</v>
      </c>
      <c r="T179" s="40">
        <f>IF(P179="","",(P179-Trans_deb!P179)/GDP!S175/10)</f>
        <v>-0.35701499102199119</v>
      </c>
      <c r="U179" s="40">
        <f>IF(Q179="","",(Q179-Trans_deb!Q179)/GDP!T175/10)</f>
        <v>-0.17122189453142822</v>
      </c>
      <c r="V179" s="16"/>
      <c r="W179" s="16"/>
      <c r="X179" s="16"/>
      <c r="Y179" s="16"/>
      <c r="Z179" s="41"/>
      <c r="AA179" s="16"/>
      <c r="AB179" s="14">
        <f t="shared" si="2"/>
        <v>1</v>
      </c>
      <c r="AC179" s="17">
        <f>AB179-Pass_Cr_A!AB179</f>
        <v>1</v>
      </c>
      <c r="AD179" s="16"/>
      <c r="AE179" s="16"/>
      <c r="AF179" s="16"/>
      <c r="AG179" s="16"/>
      <c r="AH179" s="16"/>
    </row>
    <row r="180" spans="1:34" ht="14.25" customHeight="1" x14ac:dyDescent="0.25">
      <c r="A180" s="22" t="s">
        <v>200</v>
      </c>
      <c r="B180" s="68">
        <v>8425.0733998106734</v>
      </c>
      <c r="C180" s="68">
        <v>9261.1216267243508</v>
      </c>
      <c r="D180" s="68">
        <v>11255.983666836197</v>
      </c>
      <c r="E180" s="68">
        <v>13490.233616662865</v>
      </c>
      <c r="F180" s="68">
        <v>11569.374598143371</v>
      </c>
      <c r="G180" s="68">
        <v>11557.856069195339</v>
      </c>
      <c r="H180" s="68">
        <v>12940.930463755749</v>
      </c>
      <c r="I180" s="68">
        <v>14306.392664622514</v>
      </c>
      <c r="J180" s="68">
        <v>14929.590690524041</v>
      </c>
      <c r="K180" s="68">
        <v>15845.780586180565</v>
      </c>
      <c r="L180" s="68">
        <v>13047.713242779717</v>
      </c>
      <c r="M180" s="68">
        <v>12149.738642234199</v>
      </c>
      <c r="N180" s="68">
        <v>13650.846974744611</v>
      </c>
      <c r="O180" s="68">
        <v>15397.92432049439</v>
      </c>
      <c r="P180" s="68">
        <v>15178.51851228257</v>
      </c>
      <c r="Q180" s="68">
        <v>12725.314284331351</v>
      </c>
      <c r="R180" s="16"/>
      <c r="S180" s="31">
        <f>IF(P180="","",P180-Pass_Cr_A!P180-Freight_Cr_A!P180-Oth_Cr_A!P180)</f>
        <v>-1.5006662579253316E-11</v>
      </c>
      <c r="T180" s="40">
        <f>IF(P180="","",(P180-Trans_deb!P180)/GDP!S176/10)</f>
        <v>0.22156278025842863</v>
      </c>
      <c r="U180" s="40">
        <f>IF(Q180="","",(Q180-Trans_deb!Q180)/GDP!T176/10)</f>
        <v>0.1229379814842864</v>
      </c>
      <c r="V180" s="16"/>
      <c r="W180" s="16"/>
      <c r="X180" s="16"/>
      <c r="Y180" s="16"/>
      <c r="Z180" s="41"/>
      <c r="AA180" s="16"/>
      <c r="AB180" s="14">
        <f t="shared" si="2"/>
        <v>1</v>
      </c>
      <c r="AC180" s="17">
        <f>AB180-Pass_Cr_A!AB180</f>
        <v>0</v>
      </c>
      <c r="AD180" s="16"/>
      <c r="AE180" s="16"/>
      <c r="AF180" s="16"/>
      <c r="AG180" s="16"/>
      <c r="AH180" s="16"/>
    </row>
    <row r="181" spans="1:34" ht="14.25" customHeight="1" x14ac:dyDescent="0.25">
      <c r="A181" s="22" t="s">
        <v>201</v>
      </c>
      <c r="B181" s="67">
        <v>218</v>
      </c>
      <c r="C181" s="67">
        <v>217</v>
      </c>
      <c r="D181" s="67">
        <v>226.58600000000001</v>
      </c>
      <c r="E181" s="67">
        <v>567</v>
      </c>
      <c r="F181" s="67">
        <v>435.04</v>
      </c>
      <c r="G181" s="67">
        <v>529.1826073736629</v>
      </c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16"/>
      <c r="S181" s="31" t="str">
        <f>IF(P181="","",P181-Pass_Cr_A!P181-Freight_Cr_A!P181-Oth_Cr_A!P181)</f>
        <v/>
      </c>
      <c r="T181" s="40" t="str">
        <f>IF(P181="","",(P181-Trans_deb!P181)/GDP!S177/10)</f>
        <v/>
      </c>
      <c r="U181" s="40" t="str">
        <f>IF(Q181="","",(Q181-Trans_deb!Q181)/GDP!T177/10)</f>
        <v/>
      </c>
      <c r="V181" s="16"/>
      <c r="W181" s="16"/>
      <c r="X181" s="16"/>
      <c r="Y181" s="16"/>
      <c r="Z181" s="41"/>
      <c r="AA181" s="16"/>
      <c r="AB181" s="14">
        <f t="shared" si="2"/>
        <v>0</v>
      </c>
      <c r="AC181" s="17">
        <f>AB181-Pass_Cr_A!AB181</f>
        <v>0</v>
      </c>
      <c r="AD181" s="16"/>
      <c r="AE181" s="16"/>
      <c r="AF181" s="16"/>
      <c r="AG181" s="16"/>
      <c r="AH181" s="16"/>
    </row>
    <row r="182" spans="1:34" ht="14.25" customHeight="1" x14ac:dyDescent="0.25">
      <c r="A182" s="22" t="s">
        <v>202</v>
      </c>
      <c r="B182" s="68">
        <v>5871</v>
      </c>
      <c r="C182" s="68">
        <v>6195</v>
      </c>
      <c r="D182" s="68">
        <v>8727</v>
      </c>
      <c r="E182" s="68">
        <v>9120</v>
      </c>
      <c r="F182" s="68">
        <v>6311</v>
      </c>
      <c r="G182" s="68">
        <v>9747</v>
      </c>
      <c r="H182" s="68">
        <v>9691</v>
      </c>
      <c r="I182" s="68">
        <v>9987</v>
      </c>
      <c r="J182" s="68">
        <v>10061</v>
      </c>
      <c r="K182" s="68">
        <v>10990</v>
      </c>
      <c r="L182" s="68">
        <v>9779</v>
      </c>
      <c r="M182" s="68">
        <v>8819</v>
      </c>
      <c r="N182" s="68">
        <v>10020</v>
      </c>
      <c r="O182" s="68">
        <v>10951</v>
      </c>
      <c r="P182" s="68">
        <v>10522</v>
      </c>
      <c r="Q182" s="68">
        <v>11012</v>
      </c>
      <c r="R182" s="16"/>
      <c r="S182" s="31">
        <f>IF(P182="","",P182-Pass_Cr_A!P182-Freight_Cr_A!P182-Oth_Cr_A!P182)</f>
        <v>10522</v>
      </c>
      <c r="T182" s="40">
        <f>IF(P182="","",(P182-Trans_deb!P182)/GDP!S178/10)</f>
        <v>-0.21186994419832464</v>
      </c>
      <c r="U182" s="40">
        <f>IF(Q182="","",(Q182-Trans_deb!Q182)/GDP!T178/10)</f>
        <v>0.16574172413277288</v>
      </c>
      <c r="V182" s="16"/>
      <c r="W182" s="16"/>
      <c r="X182" s="16"/>
      <c r="Y182" s="16"/>
      <c r="Z182" s="41"/>
      <c r="AA182" s="16"/>
      <c r="AB182" s="14">
        <f t="shared" si="2"/>
        <v>1</v>
      </c>
      <c r="AC182" s="17">
        <f>AB182-Pass_Cr_A!AB182</f>
        <v>1</v>
      </c>
      <c r="AD182" s="16"/>
      <c r="AE182" s="16"/>
      <c r="AF182" s="16"/>
      <c r="AG182" s="16"/>
      <c r="AH182" s="16"/>
    </row>
    <row r="183" spans="1:34" ht="14.25" customHeight="1" x14ac:dyDescent="0.25">
      <c r="A183" s="22" t="s">
        <v>203</v>
      </c>
      <c r="B183" s="67">
        <v>55.912100000000002</v>
      </c>
      <c r="C183" s="67">
        <v>61.757599999999996</v>
      </c>
      <c r="D183" s="67">
        <v>62.7562</v>
      </c>
      <c r="E183" s="67">
        <v>47.253500000000003</v>
      </c>
      <c r="F183" s="67">
        <v>70.316100000000006</v>
      </c>
      <c r="G183" s="67">
        <v>169.8</v>
      </c>
      <c r="H183" s="67">
        <v>275.41522400000002</v>
      </c>
      <c r="I183" s="67">
        <v>324.933515</v>
      </c>
      <c r="J183" s="67">
        <v>273.10163399999999</v>
      </c>
      <c r="K183" s="67">
        <v>247.89406</v>
      </c>
      <c r="L183" s="67">
        <v>164.721699</v>
      </c>
      <c r="M183" s="67">
        <v>161.11256</v>
      </c>
      <c r="N183" s="67">
        <v>184.90719000000001</v>
      </c>
      <c r="O183" s="67">
        <v>181.35912999999999</v>
      </c>
      <c r="P183" s="67">
        <v>192.35782</v>
      </c>
      <c r="Q183" s="67">
        <v>104.86825</v>
      </c>
      <c r="R183" s="16"/>
      <c r="S183" s="31">
        <f>IF(P183="","",P183-Pass_Cr_A!P183-Freight_Cr_A!P183-Oth_Cr_A!P183)</f>
        <v>-5.3290705182007514E-15</v>
      </c>
      <c r="T183" s="40">
        <f>IF(P183="","",(P183-Trans_deb!P183)/GDP!S179/10)</f>
        <v>-2.3474509531600392</v>
      </c>
      <c r="U183" s="40">
        <f>IF(Q183="","",(Q183-Trans_deb!Q183)/GDP!T179/10)</f>
        <v>-2.9882817879523698</v>
      </c>
      <c r="V183" s="16"/>
      <c r="W183" s="16"/>
      <c r="X183" s="16"/>
      <c r="Y183" s="16"/>
      <c r="Z183" s="41"/>
      <c r="AA183" s="16"/>
      <c r="AB183" s="14">
        <f t="shared" si="2"/>
        <v>1</v>
      </c>
      <c r="AC183" s="17">
        <f>AB183-Pass_Cr_A!AB183</f>
        <v>0</v>
      </c>
      <c r="AD183" s="16"/>
      <c r="AE183" s="16"/>
      <c r="AF183" s="16"/>
      <c r="AG183" s="16"/>
      <c r="AH183" s="16"/>
    </row>
    <row r="184" spans="1:34" ht="14.25" customHeight="1" x14ac:dyDescent="0.25">
      <c r="A184" s="22" t="s">
        <v>204</v>
      </c>
      <c r="B184" s="68">
        <v>222.90844661266402</v>
      </c>
      <c r="C184" s="68">
        <v>343.70737406582498</v>
      </c>
      <c r="D184" s="68">
        <v>331.94201660800303</v>
      </c>
      <c r="E184" s="68">
        <v>364.63260105747798</v>
      </c>
      <c r="F184" s="68">
        <v>334.394847467462</v>
      </c>
      <c r="G184" s="68">
        <v>453.3</v>
      </c>
      <c r="H184" s="68">
        <v>555.95500000000004</v>
      </c>
      <c r="I184" s="68">
        <v>641.12273642101297</v>
      </c>
      <c r="J184" s="68">
        <v>811.75708855991309</v>
      </c>
      <c r="K184" s="68">
        <v>902.63889834440693</v>
      </c>
      <c r="L184" s="68">
        <v>1024.851516815798</v>
      </c>
      <c r="M184" s="68">
        <v>1053.61172250094</v>
      </c>
      <c r="N184" s="68">
        <v>1139.5706155227228</v>
      </c>
      <c r="O184" s="68">
        <v>1227.5327989757129</v>
      </c>
      <c r="P184" s="68">
        <v>1355.5052860189221</v>
      </c>
      <c r="Q184" s="68"/>
      <c r="R184" s="16"/>
      <c r="S184" s="31">
        <f>IF(P184="","",P184-Pass_Cr_A!P184-Freight_Cr_A!P184-Oth_Cr_A!P184)</f>
        <v>-7.3896444519050419E-13</v>
      </c>
      <c r="T184" s="40">
        <f>IF(P184="","",(P184-Trans_deb!P184)/GDP!S180/10)</f>
        <v>1.1402276325296679</v>
      </c>
      <c r="U184" s="40" t="str">
        <f>IF(Q184="","",(Q184-Trans_deb!Q184)/GDP!T180/10)</f>
        <v/>
      </c>
      <c r="V184" s="16"/>
      <c r="W184" s="16"/>
      <c r="X184" s="16"/>
      <c r="Y184" s="16"/>
      <c r="Z184" s="41"/>
      <c r="AA184" s="16"/>
      <c r="AB184" s="14">
        <f t="shared" si="2"/>
        <v>0</v>
      </c>
      <c r="AC184" s="17">
        <f>AB184-Pass_Cr_A!AB184</f>
        <v>0</v>
      </c>
      <c r="AD184" s="16"/>
      <c r="AE184" s="16"/>
      <c r="AF184" s="16"/>
      <c r="AG184" s="16"/>
      <c r="AH184" s="16"/>
    </row>
    <row r="185" spans="1:34" ht="14.25" customHeight="1" x14ac:dyDescent="0.25">
      <c r="A185" s="22" t="s">
        <v>205</v>
      </c>
      <c r="B185" s="67">
        <v>4626.5</v>
      </c>
      <c r="C185" s="67">
        <v>5379.13</v>
      </c>
      <c r="D185" s="67">
        <v>6368.82</v>
      </c>
      <c r="E185" s="67">
        <v>7284.96</v>
      </c>
      <c r="F185" s="67">
        <v>5664.44</v>
      </c>
      <c r="G185" s="67">
        <v>5913.5</v>
      </c>
      <c r="H185" s="67">
        <v>5830.55</v>
      </c>
      <c r="I185" s="67">
        <v>5923.4975587729004</v>
      </c>
      <c r="J185" s="67">
        <v>6144.04819244388</v>
      </c>
      <c r="K185" s="67">
        <v>5723.2598369693405</v>
      </c>
      <c r="L185" s="67">
        <v>5743.4595474634898</v>
      </c>
      <c r="M185" s="67">
        <v>5724.0865367768401</v>
      </c>
      <c r="N185" s="67">
        <v>6873.9158152026903</v>
      </c>
      <c r="O185" s="67">
        <v>7694.3198090342394</v>
      </c>
      <c r="P185" s="67">
        <v>7196.1241369303198</v>
      </c>
      <c r="Q185" s="67">
        <v>3376.9589759303963</v>
      </c>
      <c r="R185" s="16"/>
      <c r="S185" s="31">
        <f>IF(P185="","",P185-Pass_Cr_A!P185-Freight_Cr_A!P185-Oth_Cr_A!P185)</f>
        <v>-1.3642420526593924E-12</v>
      </c>
      <c r="T185" s="40">
        <f>IF(P185="","",(P185-Trans_deb!P185)/GDP!S181/10)</f>
        <v>-2.1492745771350128</v>
      </c>
      <c r="U185" s="40">
        <f>IF(Q185="","",(Q185-Trans_deb!Q185)/GDP!T181/10)</f>
        <v>-2.9786568229694881</v>
      </c>
      <c r="V185" s="16"/>
      <c r="W185" s="16"/>
      <c r="X185" s="16"/>
      <c r="Y185" s="16"/>
      <c r="Z185" s="41"/>
      <c r="AA185" s="16"/>
      <c r="AB185" s="14">
        <f t="shared" si="2"/>
        <v>1</v>
      </c>
      <c r="AC185" s="17">
        <f>AB185-Pass_Cr_A!AB185</f>
        <v>0</v>
      </c>
      <c r="AD185" s="16"/>
      <c r="AE185" s="16"/>
      <c r="AF185" s="16"/>
      <c r="AG185" s="16"/>
      <c r="AH185" s="16"/>
    </row>
    <row r="186" spans="1:34" ht="14.25" customHeight="1" x14ac:dyDescent="0.25">
      <c r="A186" s="22" t="s">
        <v>206</v>
      </c>
      <c r="B186" s="68"/>
      <c r="C186" s="68">
        <v>0.25214950000000003</v>
      </c>
      <c r="D186" s="68">
        <v>0.243093</v>
      </c>
      <c r="E186" s="68">
        <v>0.438633</v>
      </c>
      <c r="F186" s="68">
        <v>0.50112139</v>
      </c>
      <c r="G186" s="68">
        <v>0.78530315000000006</v>
      </c>
      <c r="H186" s="68">
        <v>0.75330587000000004</v>
      </c>
      <c r="I186" s="68">
        <v>0.76983151999999999</v>
      </c>
      <c r="J186" s="68">
        <v>0.69573757999999997</v>
      </c>
      <c r="K186" s="68">
        <v>0.92103875000000002</v>
      </c>
      <c r="L186" s="68">
        <v>1.5</v>
      </c>
      <c r="M186" s="68">
        <v>1.6400999999999999</v>
      </c>
      <c r="N186" s="68">
        <v>2.3400742299999999</v>
      </c>
      <c r="O186" s="68">
        <v>2.176095895</v>
      </c>
      <c r="P186" s="68">
        <v>3.3610874399999999</v>
      </c>
      <c r="Q186" s="68">
        <v>6.9137178420000005</v>
      </c>
      <c r="R186" s="16"/>
      <c r="S186" s="31">
        <f>IF(P186="","",P186-Pass_Cr_A!P186-Freight_Cr_A!P186-Oth_Cr_A!P186)</f>
        <v>0</v>
      </c>
      <c r="T186" s="40">
        <f>IF(P186="","",(P186-Trans_deb!P186)/GDP!S182/10)</f>
        <v>-3.1906060696931915</v>
      </c>
      <c r="U186" s="40">
        <f>IF(Q186="","",(Q186-Trans_deb!Q186)/GDP!T182/10)</f>
        <v>-2.7400995758825566</v>
      </c>
      <c r="V186" s="16"/>
      <c r="W186" s="16"/>
      <c r="X186" s="16"/>
      <c r="Y186" s="16"/>
      <c r="Z186" s="41"/>
      <c r="AA186" s="16"/>
      <c r="AB186" s="14">
        <f t="shared" si="2"/>
        <v>1</v>
      </c>
      <c r="AC186" s="17">
        <f>AB186-Pass_Cr_A!AB186</f>
        <v>0</v>
      </c>
      <c r="AD186" s="16"/>
      <c r="AE186" s="16"/>
      <c r="AF186" s="16"/>
      <c r="AG186" s="16"/>
      <c r="AH186" s="16"/>
    </row>
    <row r="187" spans="1:34" ht="14.25" customHeight="1" x14ac:dyDescent="0.25">
      <c r="A187" s="22" t="s">
        <v>207</v>
      </c>
      <c r="B187" s="67">
        <v>79.977052972836162</v>
      </c>
      <c r="C187" s="67">
        <v>81.223044923407272</v>
      </c>
      <c r="D187" s="67">
        <v>105.86174363414025</v>
      </c>
      <c r="E187" s="67">
        <v>109.43945171663317</v>
      </c>
      <c r="F187" s="67">
        <v>91.200509875861755</v>
      </c>
      <c r="G187" s="67">
        <v>130.63611471483691</v>
      </c>
      <c r="H187" s="67">
        <v>238.3</v>
      </c>
      <c r="I187" s="67">
        <v>206.99341490884211</v>
      </c>
      <c r="J187" s="67">
        <v>232.20940478724467</v>
      </c>
      <c r="K187" s="67">
        <v>222.66245604227956</v>
      </c>
      <c r="L187" s="67">
        <v>203.80652729921323</v>
      </c>
      <c r="M187" s="67">
        <v>217.914391308163</v>
      </c>
      <c r="N187" s="67">
        <v>210.01669834080064</v>
      </c>
      <c r="O187" s="67">
        <v>220.96563448066087</v>
      </c>
      <c r="P187" s="67">
        <v>214.58378008213978</v>
      </c>
      <c r="Q187" s="67"/>
      <c r="R187" s="16"/>
      <c r="S187" s="31">
        <f>IF(P187="","",P187-Pass_Cr_A!P187-Freight_Cr_A!P187-Oth_Cr_A!P187)</f>
        <v>-1.4210854715202004E-14</v>
      </c>
      <c r="T187" s="40">
        <f>IF(P187="","",(P187-Trans_deb!P187)/GDP!S183/10)</f>
        <v>-1.0658817233617317</v>
      </c>
      <c r="U187" s="40" t="str">
        <f>IF(Q187="","",(Q187-Trans_deb!Q187)/GDP!T183/10)</f>
        <v/>
      </c>
      <c r="V187" s="16"/>
      <c r="W187" s="16"/>
      <c r="X187" s="16"/>
      <c r="Y187" s="16"/>
      <c r="Z187" s="41"/>
      <c r="AA187" s="16"/>
      <c r="AB187" s="14">
        <f t="shared" si="2"/>
        <v>0</v>
      </c>
      <c r="AC187" s="17">
        <f>AB187-Pass_Cr_A!AB187</f>
        <v>0</v>
      </c>
      <c r="AD187" s="16"/>
      <c r="AE187" s="16"/>
      <c r="AF187" s="16"/>
      <c r="AG187" s="16"/>
      <c r="AH187" s="16"/>
    </row>
    <row r="188" spans="1:34" ht="14.25" customHeight="1" x14ac:dyDescent="0.25">
      <c r="A188" s="22" t="s">
        <v>208</v>
      </c>
      <c r="B188" s="68">
        <v>2.5732100873809021</v>
      </c>
      <c r="C188" s="68">
        <v>2.8577450742357424</v>
      </c>
      <c r="D188" s="68">
        <v>3.0480927711241734</v>
      </c>
      <c r="E188" s="68">
        <v>4.9627348711590535</v>
      </c>
      <c r="F188" s="68">
        <v>4.5015396380426402</v>
      </c>
      <c r="G188" s="68">
        <v>6.8050787015386529</v>
      </c>
      <c r="H188" s="68">
        <v>7.8</v>
      </c>
      <c r="I188" s="68">
        <v>9.6405097071341093</v>
      </c>
      <c r="J188" s="68">
        <v>12.899914010359261</v>
      </c>
      <c r="K188" s="68">
        <v>10.64102993259047</v>
      </c>
      <c r="L188" s="68">
        <v>11.236897980056717</v>
      </c>
      <c r="M188" s="68">
        <v>12.182014103393323</v>
      </c>
      <c r="N188" s="68">
        <v>15.077595625211575</v>
      </c>
      <c r="O188" s="68">
        <v>17.326312905066938</v>
      </c>
      <c r="P188" s="68">
        <v>17.897762676202518</v>
      </c>
      <c r="Q188" s="68">
        <v>16.23404344489909</v>
      </c>
      <c r="R188" s="16"/>
      <c r="S188" s="31">
        <f>IF(P188="","",P188-Pass_Cr_A!P188-Freight_Cr_A!P188-Oth_Cr_A!P188)</f>
        <v>-1.9539925233402755E-14</v>
      </c>
      <c r="T188" s="40">
        <f>IF(P188="","",(P188-Trans_deb!P188)/GDP!S184/10)</f>
        <v>-2.5767632235413989</v>
      </c>
      <c r="U188" s="40">
        <f>IF(Q188="","",(Q188-Trans_deb!Q188)/GDP!T184/10)</f>
        <v>-2.5079489417817897</v>
      </c>
      <c r="V188" s="16"/>
      <c r="W188" s="16"/>
      <c r="X188" s="16"/>
      <c r="Y188" s="16"/>
      <c r="Z188" s="41"/>
      <c r="AA188" s="16"/>
      <c r="AB188" s="14">
        <f t="shared" si="2"/>
        <v>1</v>
      </c>
      <c r="AC188" s="17">
        <f>AB188-Pass_Cr_A!AB188</f>
        <v>0</v>
      </c>
      <c r="AD188" s="16"/>
      <c r="AE188" s="16"/>
      <c r="AF188" s="16"/>
      <c r="AG188" s="16"/>
      <c r="AH188" s="16"/>
    </row>
    <row r="189" spans="1:34" ht="14.25" customHeight="1" x14ac:dyDescent="0.25">
      <c r="A189" s="22" t="s">
        <v>209</v>
      </c>
      <c r="B189" s="67">
        <v>215.2</v>
      </c>
      <c r="C189" s="67">
        <v>202.3</v>
      </c>
      <c r="D189" s="67">
        <v>229.4</v>
      </c>
      <c r="E189" s="67">
        <v>218</v>
      </c>
      <c r="F189" s="67">
        <v>215.2</v>
      </c>
      <c r="G189" s="67">
        <v>223.2</v>
      </c>
      <c r="H189" s="67">
        <v>264.2</v>
      </c>
      <c r="I189" s="67">
        <v>525.30961118685798</v>
      </c>
      <c r="J189" s="67">
        <v>530.90099903166595</v>
      </c>
      <c r="K189" s="67">
        <v>547.38226611082598</v>
      </c>
      <c r="L189" s="67">
        <v>385.09885788999543</v>
      </c>
      <c r="M189" s="67">
        <v>337.40435422362231</v>
      </c>
      <c r="N189" s="67">
        <v>354.69420233471334</v>
      </c>
      <c r="O189" s="67">
        <v>212.05966929135502</v>
      </c>
      <c r="P189" s="67">
        <v>161.04980436183598</v>
      </c>
      <c r="Q189" s="67">
        <v>104.38325330068091</v>
      </c>
      <c r="R189" s="16"/>
      <c r="S189" s="31">
        <f>IF(P189="","",P189-Pass_Cr_A!P189-Freight_Cr_A!P189-Oth_Cr_A!P189)</f>
        <v>1.7053025658242404E-13</v>
      </c>
      <c r="T189" s="40">
        <f>IF(P189="","",(P189-Trans_deb!P189)/GDP!S185/10)</f>
        <v>-1.9373375272673219</v>
      </c>
      <c r="U189" s="40">
        <f>IF(Q189="","",(Q189-Trans_deb!Q189)/GDP!T185/10)</f>
        <v>-1.6780879578124899</v>
      </c>
      <c r="V189" s="16"/>
      <c r="W189" s="16"/>
      <c r="X189" s="16"/>
      <c r="Y189" s="16"/>
      <c r="Z189" s="41"/>
      <c r="AA189" s="16"/>
      <c r="AB189" s="14">
        <f t="shared" si="2"/>
        <v>1</v>
      </c>
      <c r="AC189" s="17">
        <f>AB189-Pass_Cr_A!AB189</f>
        <v>1</v>
      </c>
      <c r="AD189" s="16"/>
      <c r="AE189" s="16"/>
      <c r="AF189" s="16"/>
      <c r="AG189" s="16"/>
      <c r="AH189" s="16"/>
    </row>
    <row r="190" spans="1:34" ht="14.25" customHeight="1" x14ac:dyDescent="0.25">
      <c r="A190" s="22" t="s">
        <v>210</v>
      </c>
      <c r="B190" s="68">
        <v>1135.935051255045</v>
      </c>
      <c r="C190" s="68">
        <v>1243.4777708908548</v>
      </c>
      <c r="D190" s="68">
        <v>1436.4443981972295</v>
      </c>
      <c r="E190" s="68">
        <v>1895.2366137551774</v>
      </c>
      <c r="F190" s="68">
        <v>1382.0888337560868</v>
      </c>
      <c r="G190" s="68">
        <v>1538.6335056587957</v>
      </c>
      <c r="H190" s="68">
        <v>1355.1090958599248</v>
      </c>
      <c r="I190" s="68">
        <v>1467.8354772791508</v>
      </c>
      <c r="J190" s="68">
        <v>1273.7447360727153</v>
      </c>
      <c r="K190" s="68">
        <v>1163.5913823317185</v>
      </c>
      <c r="L190" s="68">
        <v>886.96871216465934</v>
      </c>
      <c r="M190" s="68">
        <v>954.3613537964975</v>
      </c>
      <c r="N190" s="68">
        <v>982.13418477530809</v>
      </c>
      <c r="O190" s="68">
        <v>1147.1677203234001</v>
      </c>
      <c r="P190" s="68">
        <v>1133.4385968898039</v>
      </c>
      <c r="Q190" s="68">
        <v>654.07739056485889</v>
      </c>
      <c r="R190" s="16"/>
      <c r="S190" s="31">
        <f>IF(P190="","",P190-Pass_Cr_A!P190-Freight_Cr_A!P190-Oth_Cr_A!P190)</f>
        <v>-5.6843418860808015E-14</v>
      </c>
      <c r="T190" s="40">
        <f>IF(P190="","",(P190-Trans_deb!P190)/GDP!S186/10)</f>
        <v>-0.73526072882686644</v>
      </c>
      <c r="U190" s="40">
        <f>IF(Q190="","",(Q190-Trans_deb!Q190)/GDP!T186/10)</f>
        <v>1.6536732752632137</v>
      </c>
      <c r="V190" s="16"/>
      <c r="W190" s="16"/>
      <c r="X190" s="16"/>
      <c r="Y190" s="16"/>
      <c r="Z190" s="41"/>
      <c r="AA190" s="16"/>
      <c r="AB190" s="14">
        <f t="shared" si="2"/>
        <v>1</v>
      </c>
      <c r="AC190" s="17">
        <f>AB190-Pass_Cr_A!AB190</f>
        <v>1</v>
      </c>
      <c r="AD190" s="16"/>
      <c r="AE190" s="16"/>
      <c r="AF190" s="16"/>
      <c r="AG190" s="16"/>
      <c r="AH190" s="16"/>
    </row>
    <row r="191" spans="1:34" ht="14.25" customHeight="1" x14ac:dyDescent="0.25">
      <c r="A191" s="22" t="s">
        <v>211</v>
      </c>
      <c r="B191" s="67">
        <v>5076</v>
      </c>
      <c r="C191" s="67">
        <v>5018</v>
      </c>
      <c r="D191" s="67">
        <v>6543</v>
      </c>
      <c r="E191" s="67">
        <v>8348</v>
      </c>
      <c r="F191" s="67">
        <v>8330</v>
      </c>
      <c r="G191" s="67">
        <v>9417</v>
      </c>
      <c r="H191" s="67">
        <v>11029</v>
      </c>
      <c r="I191" s="67">
        <v>12643</v>
      </c>
      <c r="J191" s="67">
        <v>21769</v>
      </c>
      <c r="K191" s="67">
        <v>22835</v>
      </c>
      <c r="L191" s="67">
        <v>19689</v>
      </c>
      <c r="M191" s="67">
        <v>19734</v>
      </c>
      <c r="N191" s="67">
        <v>22123</v>
      </c>
      <c r="O191" s="67">
        <v>24342</v>
      </c>
      <c r="P191" s="67">
        <v>24195</v>
      </c>
      <c r="Q191" s="67">
        <v>14268</v>
      </c>
      <c r="R191" s="16"/>
      <c r="S191" s="31">
        <f>IF(P191="","",P191-Pass_Cr_A!P191-Freight_Cr_A!P191-Oth_Cr_A!P191)</f>
        <v>-246</v>
      </c>
      <c r="T191" s="40">
        <f>IF(P191="","",(P191-Trans_deb!P191)/GDP!S187/10)</f>
        <v>1.9169711146739559</v>
      </c>
      <c r="U191" s="40">
        <f>IF(Q191="","",(Q191-Trans_deb!Q191)/GDP!T187/10)</f>
        <v>0.78800673210689642</v>
      </c>
      <c r="V191" s="16"/>
      <c r="W191" s="16"/>
      <c r="X191" s="16"/>
      <c r="Y191" s="16"/>
      <c r="Z191" s="41"/>
      <c r="AA191" s="16"/>
      <c r="AB191" s="14">
        <f t="shared" si="2"/>
        <v>1</v>
      </c>
      <c r="AC191" s="17">
        <f>AB191-Pass_Cr_A!AB191</f>
        <v>0</v>
      </c>
      <c r="AD191" s="16"/>
      <c r="AE191" s="16"/>
      <c r="AF191" s="16"/>
      <c r="AG191" s="16"/>
      <c r="AH191" s="16"/>
    </row>
    <row r="192" spans="1:34" ht="14.25" customHeight="1" x14ac:dyDescent="0.25">
      <c r="A192" s="22" t="s">
        <v>212</v>
      </c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16"/>
      <c r="S192" s="31" t="str">
        <f>IF(P192="","",P192-Pass_Cr_A!P192-Freight_Cr_A!P192-Oth_Cr_A!P192)</f>
        <v/>
      </c>
      <c r="T192" s="40" t="str">
        <f>IF(P192="","",(P192-Trans_deb!P192)/GDP!S188/10)</f>
        <v/>
      </c>
      <c r="U192" s="40" t="str">
        <f>IF(Q192="","",(Q192-Trans_deb!Q192)/GDP!T188/10)</f>
        <v/>
      </c>
      <c r="V192" s="16"/>
      <c r="W192" s="16"/>
      <c r="X192" s="16"/>
      <c r="Y192" s="16"/>
      <c r="Z192" s="41"/>
      <c r="AA192" s="16"/>
      <c r="AB192" s="14">
        <f t="shared" si="2"/>
        <v>0</v>
      </c>
      <c r="AC192" s="17">
        <f>AB192-Pass_Cr_A!AB192</f>
        <v>0</v>
      </c>
      <c r="AD192" s="16"/>
      <c r="AE192" s="16"/>
      <c r="AF192" s="16"/>
      <c r="AG192" s="16"/>
      <c r="AH192" s="16"/>
    </row>
    <row r="193" spans="1:34" ht="14.25" customHeight="1" x14ac:dyDescent="0.25">
      <c r="A193" s="22" t="s">
        <v>213</v>
      </c>
      <c r="B193" s="67"/>
      <c r="C193" s="67"/>
      <c r="D193" s="67"/>
      <c r="E193" s="67"/>
      <c r="F193" s="67"/>
      <c r="G193" s="67"/>
      <c r="H193" s="67"/>
      <c r="I193" s="67"/>
      <c r="J193" s="67"/>
      <c r="K193" s="67">
        <v>30.7</v>
      </c>
      <c r="L193" s="67">
        <v>30.43137029</v>
      </c>
      <c r="M193" s="67">
        <v>30.514741760000003</v>
      </c>
      <c r="N193" s="67">
        <v>29.392643249999999</v>
      </c>
      <c r="O193" s="67">
        <v>33.774703009999996</v>
      </c>
      <c r="P193" s="67"/>
      <c r="Q193" s="67"/>
      <c r="R193" s="16"/>
      <c r="S193" s="31" t="str">
        <f>IF(P193="","",P193-Pass_Cr_A!P193-Freight_Cr_A!P193-Oth_Cr_A!P193)</f>
        <v/>
      </c>
      <c r="T193" s="40" t="str">
        <f>IF(P193="","",(P193-Trans_deb!P193)/GDP!S189/10)</f>
        <v/>
      </c>
      <c r="U193" s="40" t="str">
        <f>IF(Q193="","",(Q193-Trans_deb!Q193)/GDP!T189/10)</f>
        <v/>
      </c>
      <c r="V193" s="16"/>
      <c r="W193" s="16"/>
      <c r="X193" s="16"/>
      <c r="Y193" s="16"/>
      <c r="Z193" s="41"/>
      <c r="AA193" s="16"/>
      <c r="AB193" s="14">
        <f t="shared" si="2"/>
        <v>0</v>
      </c>
      <c r="AC193" s="17">
        <f>AB193-Pass_Cr_A!AB193</f>
        <v>0</v>
      </c>
      <c r="AD193" s="16"/>
      <c r="AE193" s="16"/>
      <c r="AF193" s="16"/>
      <c r="AG193" s="16"/>
      <c r="AH193" s="16"/>
    </row>
    <row r="194" spans="1:34" ht="14.25" customHeight="1" x14ac:dyDescent="0.25">
      <c r="A194" s="22" t="s">
        <v>214</v>
      </c>
      <c r="B194" s="68">
        <v>0.21145905987649033</v>
      </c>
      <c r="C194" s="68">
        <v>0.35128714609258777</v>
      </c>
      <c r="D194" s="68">
        <v>0.22149283830060518</v>
      </c>
      <c r="E194" s="68">
        <v>0.29492232006676938</v>
      </c>
      <c r="F194" s="68">
        <v>0.24884946545350622</v>
      </c>
      <c r="G194" s="68">
        <v>0.29107667636019657</v>
      </c>
      <c r="H194" s="68">
        <v>0.30398021249803209</v>
      </c>
      <c r="I194" s="68">
        <v>0.28484127813818211</v>
      </c>
      <c r="J194" s="68">
        <v>1.2343568290360725</v>
      </c>
      <c r="K194" s="68">
        <v>1.1539952766503456</v>
      </c>
      <c r="L194" s="68">
        <v>0.99940630438272271</v>
      </c>
      <c r="M194" s="68">
        <v>1.3279671723943971</v>
      </c>
      <c r="N194" s="68">
        <v>1.1356680034735824</v>
      </c>
      <c r="O194" s="68">
        <v>1.1608053648526844</v>
      </c>
      <c r="P194" s="68">
        <v>1.0750128362086482</v>
      </c>
      <c r="Q194" s="68"/>
      <c r="R194" s="16"/>
      <c r="S194" s="31">
        <f>IF(P194="","",P194-Pass_Cr_A!P194-Freight_Cr_A!P194-Oth_Cr_A!P194)</f>
        <v>0</v>
      </c>
      <c r="T194" s="40">
        <f>IF(P194="","",(P194-Trans_deb!P194)/GDP!S190/10)</f>
        <v>-14.155439779279572</v>
      </c>
      <c r="U194" s="40" t="str">
        <f>IF(Q194="","",(Q194-Trans_deb!Q194)/GDP!T190/10)</f>
        <v/>
      </c>
      <c r="V194" s="16"/>
      <c r="W194" s="16"/>
      <c r="X194" s="16"/>
      <c r="Y194" s="16"/>
      <c r="Z194" s="41"/>
      <c r="AA194" s="16"/>
      <c r="AB194" s="14">
        <f t="shared" si="2"/>
        <v>0</v>
      </c>
      <c r="AC194" s="17">
        <f>AB194-Pass_Cr_A!AB194</f>
        <v>0</v>
      </c>
      <c r="AD194" s="16"/>
      <c r="AE194" s="16"/>
      <c r="AF194" s="16"/>
      <c r="AG194" s="16"/>
      <c r="AH194" s="16"/>
    </row>
    <row r="195" spans="1:34" ht="14.25" customHeight="1" x14ac:dyDescent="0.25">
      <c r="A195" s="22" t="s">
        <v>215</v>
      </c>
      <c r="B195" s="67">
        <v>7.2785770844708697</v>
      </c>
      <c r="C195" s="67">
        <v>3.9090364208396555</v>
      </c>
      <c r="D195" s="67">
        <v>6.4915745915600205</v>
      </c>
      <c r="E195" s="67">
        <v>41.018110796413559</v>
      </c>
      <c r="F195" s="67">
        <v>41.182766282191999</v>
      </c>
      <c r="G195" s="67">
        <v>42.053828669330549</v>
      </c>
      <c r="H195" s="67">
        <v>149.8582484355895</v>
      </c>
      <c r="I195" s="67">
        <v>191.78762476454</v>
      </c>
      <c r="J195" s="67">
        <v>225.0918943253694</v>
      </c>
      <c r="K195" s="67">
        <v>168.21717981649266</v>
      </c>
      <c r="L195" s="67">
        <v>137.52762693039296</v>
      </c>
      <c r="M195" s="67">
        <v>142.64480094488192</v>
      </c>
      <c r="N195" s="67">
        <v>162.30781422024046</v>
      </c>
      <c r="O195" s="67">
        <v>189.77307023872427</v>
      </c>
      <c r="P195" s="67">
        <v>176.00847579349207</v>
      </c>
      <c r="Q195" s="67">
        <v>157.69636375651629</v>
      </c>
      <c r="R195" s="16"/>
      <c r="S195" s="31">
        <f>IF(P195="","",P195-Pass_Cr_A!P195-Freight_Cr_A!P195-Oth_Cr_A!P195)</f>
        <v>-11.418044311197576</v>
      </c>
      <c r="T195" s="40">
        <f>IF(P195="","",(P195-Trans_deb!P195)/GDP!S191/10)</f>
        <v>-3.6209855129340687</v>
      </c>
      <c r="U195" s="40">
        <f>IF(Q195="","",(Q195-Trans_deb!Q195)/GDP!T191/10)</f>
        <v>0.41926026574991704</v>
      </c>
      <c r="V195" s="16"/>
      <c r="W195" s="16"/>
      <c r="X195" s="16"/>
      <c r="Y195" s="16"/>
      <c r="Z195" s="41"/>
      <c r="AA195" s="16"/>
      <c r="AB195" s="14">
        <f t="shared" si="2"/>
        <v>1</v>
      </c>
      <c r="AC195" s="17">
        <f>AB195-Pass_Cr_A!AB195</f>
        <v>1</v>
      </c>
      <c r="AD195" s="16"/>
      <c r="AE195" s="16"/>
      <c r="AF195" s="16"/>
      <c r="AG195" s="16"/>
      <c r="AH195" s="16"/>
    </row>
    <row r="196" spans="1:34" ht="14.25" customHeight="1" x14ac:dyDescent="0.25">
      <c r="A196" s="22" t="s">
        <v>216</v>
      </c>
      <c r="B196" s="68">
        <v>4564</v>
      </c>
      <c r="C196" s="68">
        <v>5458</v>
      </c>
      <c r="D196" s="68">
        <v>6224</v>
      </c>
      <c r="E196" s="68">
        <v>7707</v>
      </c>
      <c r="F196" s="68">
        <v>6393</v>
      </c>
      <c r="G196" s="68">
        <v>7991</v>
      </c>
      <c r="H196" s="68">
        <v>9239</v>
      </c>
      <c r="I196" s="68">
        <v>8717</v>
      </c>
      <c r="J196" s="68">
        <v>8478</v>
      </c>
      <c r="K196" s="68">
        <v>6231</v>
      </c>
      <c r="L196" s="68">
        <v>5322</v>
      </c>
      <c r="M196" s="68">
        <v>5348</v>
      </c>
      <c r="N196" s="68">
        <v>5922</v>
      </c>
      <c r="O196" s="68">
        <v>5949</v>
      </c>
      <c r="P196" s="68">
        <v>6253</v>
      </c>
      <c r="Q196" s="68">
        <v>5031</v>
      </c>
      <c r="R196" s="16"/>
      <c r="S196" s="31">
        <f>IF(P196="","",P196-Pass_Cr_A!P196-Freight_Cr_A!P196-Oth_Cr_A!P196)</f>
        <v>0</v>
      </c>
      <c r="T196" s="40">
        <f>IF(P196="","",(P196-Trans_deb!P196)/GDP!S192/10)</f>
        <v>2.428279021410702</v>
      </c>
      <c r="U196" s="40">
        <f>IF(Q196="","",(Q196-Trans_deb!Q196)/GDP!T192/10)</f>
        <v>2.1109520070211092</v>
      </c>
      <c r="V196" s="16"/>
      <c r="W196" s="16"/>
      <c r="X196" s="16"/>
      <c r="Y196" s="16"/>
      <c r="Z196" s="41"/>
      <c r="AA196" s="16"/>
      <c r="AB196" s="14">
        <f t="shared" si="2"/>
        <v>1</v>
      </c>
      <c r="AC196" s="17">
        <f>AB196-Pass_Cr_A!AB196</f>
        <v>0</v>
      </c>
      <c r="AD196" s="16"/>
      <c r="AE196" s="16"/>
      <c r="AF196" s="16"/>
      <c r="AG196" s="16"/>
      <c r="AH196" s="16"/>
    </row>
    <row r="197" spans="1:34" ht="14.25" customHeight="1" x14ac:dyDescent="0.25">
      <c r="A197" s="22" t="s">
        <v>217</v>
      </c>
      <c r="B197" s="21">
        <v>29006.218496096542</v>
      </c>
      <c r="C197" s="21">
        <v>29793.885940468426</v>
      </c>
      <c r="D197" s="21">
        <v>33672.349708323491</v>
      </c>
      <c r="E197" s="21">
        <v>34223.080864492644</v>
      </c>
      <c r="F197" s="21">
        <v>27479.103646211694</v>
      </c>
      <c r="G197" s="21">
        <v>28346.972786667051</v>
      </c>
      <c r="H197" s="21">
        <v>32315.42543496373</v>
      </c>
      <c r="I197" s="21">
        <v>34310.069317739566</v>
      </c>
      <c r="J197" s="21">
        <v>34475.858322578126</v>
      </c>
      <c r="K197" s="21">
        <v>35808.712412369539</v>
      </c>
      <c r="L197" s="21">
        <v>32940.455103677668</v>
      </c>
      <c r="M197" s="21">
        <v>30828.469351224034</v>
      </c>
      <c r="N197" s="21">
        <v>31101.004198455172</v>
      </c>
      <c r="O197" s="21">
        <v>33398.734273427064</v>
      </c>
      <c r="P197" s="21">
        <v>38301.023494333858</v>
      </c>
      <c r="Q197" s="21">
        <v>20388.142251451889</v>
      </c>
      <c r="R197" s="16"/>
      <c r="S197" s="31">
        <f>IF(P197="","",P197-Pass_Cr_A!P197-Freight_Cr_A!P197-Oth_Cr_A!P197)</f>
        <v>38301.023494333858</v>
      </c>
      <c r="T197" s="40">
        <f>IF(P197="","",(P197-Trans_deb!P197)/GDP!S193/10)</f>
        <v>0.1255497664546173</v>
      </c>
      <c r="U197" s="40">
        <f>IF(Q197="","",(Q197-Trans_deb!Q197)/GDP!T193/10)</f>
        <v>-4.2837513149094134E-2</v>
      </c>
      <c r="V197" s="16"/>
      <c r="W197" s="16"/>
      <c r="X197" s="16"/>
      <c r="Y197" s="16"/>
      <c r="Z197" s="41"/>
      <c r="AA197" s="16"/>
      <c r="AB197" s="14">
        <f t="shared" si="2"/>
        <v>1</v>
      </c>
      <c r="AC197" s="17">
        <f>AB197-Pass_Cr_A!AB197</f>
        <v>1</v>
      </c>
      <c r="AD197" s="16"/>
      <c r="AE197" s="16"/>
      <c r="AF197" s="16"/>
      <c r="AG197" s="16"/>
      <c r="AH197" s="16"/>
    </row>
    <row r="198" spans="1:34" ht="14.25" customHeight="1" x14ac:dyDescent="0.25">
      <c r="A198" s="22" t="s">
        <v>218</v>
      </c>
      <c r="B198" s="19">
        <v>58377</v>
      </c>
      <c r="C198" s="19">
        <v>64025</v>
      </c>
      <c r="D198" s="19">
        <v>70835</v>
      </c>
      <c r="E198" s="19">
        <v>78238</v>
      </c>
      <c r="F198" s="19">
        <v>65805</v>
      </c>
      <c r="G198" s="19">
        <v>76358</v>
      </c>
      <c r="H198" s="19">
        <v>82934</v>
      </c>
      <c r="I198" s="19">
        <v>88240</v>
      </c>
      <c r="J198" s="19">
        <v>90000</v>
      </c>
      <c r="K198" s="19">
        <v>90688</v>
      </c>
      <c r="L198" s="19">
        <v>84436</v>
      </c>
      <c r="M198" s="19">
        <v>81778</v>
      </c>
      <c r="N198" s="19">
        <v>86344</v>
      </c>
      <c r="O198" s="68">
        <v>93106</v>
      </c>
      <c r="P198" s="68">
        <v>91017</v>
      </c>
      <c r="Q198" s="68">
        <v>56705</v>
      </c>
      <c r="R198" s="16"/>
      <c r="S198" s="31">
        <f>IF(P198="","",P198-Pass_Cr_A!P198-Freight_Cr_A!P198-Oth_Cr_A!P198)</f>
        <v>50935</v>
      </c>
      <c r="T198" s="40">
        <f>IF(P198="","",(P198-Trans_deb!P198)/GDP!S194/10)</f>
        <v>-0.10162723957145051</v>
      </c>
      <c r="U198" s="40">
        <f>IF(Q198="","",(Q198-Trans_deb!Q198)/GDP!T194/10)</f>
        <v>-7.5025976042326012E-2</v>
      </c>
      <c r="V198" s="16"/>
      <c r="W198" s="16"/>
      <c r="X198" s="16"/>
      <c r="Y198" s="16"/>
      <c r="Z198" s="41"/>
      <c r="AA198" s="16"/>
      <c r="AB198" s="14">
        <f t="shared" si="2"/>
        <v>1</v>
      </c>
      <c r="AC198" s="17">
        <f>AB198-Pass_Cr_A!AB198</f>
        <v>0</v>
      </c>
      <c r="AD198" s="16"/>
      <c r="AE198" s="16"/>
      <c r="AF198" s="16"/>
      <c r="AG198" s="16"/>
      <c r="AH198" s="16"/>
    </row>
    <row r="199" spans="1:34" ht="14.25" customHeight="1" x14ac:dyDescent="0.25">
      <c r="A199" s="22" t="s">
        <v>219</v>
      </c>
      <c r="B199" s="21">
        <v>468.49469911706331</v>
      </c>
      <c r="C199" s="21">
        <v>482.94668711990295</v>
      </c>
      <c r="D199" s="21">
        <v>564.39219481585303</v>
      </c>
      <c r="E199" s="21">
        <v>674.4668471218929</v>
      </c>
      <c r="F199" s="21">
        <v>446.23833422388981</v>
      </c>
      <c r="G199" s="21">
        <v>500.155219967118</v>
      </c>
      <c r="H199" s="21">
        <v>653.48589071612594</v>
      </c>
      <c r="I199" s="21">
        <v>534.79999999999995</v>
      </c>
      <c r="J199" s="21">
        <v>534.90355949424895</v>
      </c>
      <c r="K199" s="21">
        <v>565.67789640811407</v>
      </c>
      <c r="L199" s="21">
        <v>599.60269761238305</v>
      </c>
      <c r="M199" s="21">
        <v>543.59014896715405</v>
      </c>
      <c r="N199" s="21">
        <v>516.78978023007005</v>
      </c>
      <c r="O199" s="67">
        <v>529.10971933450401</v>
      </c>
      <c r="P199" s="67">
        <v>524.04555623298393</v>
      </c>
      <c r="Q199" s="67">
        <v>400.32165053763447</v>
      </c>
      <c r="R199" s="16"/>
      <c r="S199" s="31">
        <f>IF(P199="","",P199-Pass_Cr_A!P199-Freight_Cr_A!P199-Oth_Cr_A!P199)</f>
        <v>-7.3896444519050419E-13</v>
      </c>
      <c r="T199" s="40">
        <f>IF(P199="","",(P199-Trans_deb!P199)/GDP!S195/10)</f>
        <v>-0.97182049378258684</v>
      </c>
      <c r="U199" s="40">
        <f>IF(Q199="","",(Q199-Trans_deb!Q199)/GDP!T195/10)</f>
        <v>-0.98189468152590431</v>
      </c>
      <c r="V199" s="16"/>
      <c r="W199" s="16"/>
      <c r="X199" s="16"/>
      <c r="Y199" s="16"/>
      <c r="Z199" s="41"/>
      <c r="AA199" s="16"/>
      <c r="AB199" s="14">
        <f t="shared" ref="AB199:AB207" si="3">IF(Q199="",0, 1)</f>
        <v>1</v>
      </c>
      <c r="AC199" s="17">
        <f>AB199-Pass_Cr_A!AB199</f>
        <v>0</v>
      </c>
      <c r="AD199" s="16"/>
      <c r="AE199" s="16"/>
      <c r="AF199" s="16"/>
      <c r="AG199" s="16"/>
      <c r="AH199" s="16"/>
    </row>
    <row r="200" spans="1:34" ht="14.25" customHeight="1" x14ac:dyDescent="0.25">
      <c r="A200" s="22" t="s">
        <v>220</v>
      </c>
      <c r="B200" s="19"/>
      <c r="C200" s="19"/>
      <c r="D200" s="19"/>
      <c r="E200" s="19"/>
      <c r="F200" s="19"/>
      <c r="G200" s="19">
        <v>858.9659494</v>
      </c>
      <c r="H200" s="19">
        <v>1135.7760710999999</v>
      </c>
      <c r="I200" s="19">
        <v>1347.5766687</v>
      </c>
      <c r="J200" s="19">
        <v>1406.3491422</v>
      </c>
      <c r="K200" s="19">
        <v>1368.33</v>
      </c>
      <c r="L200" s="19">
        <v>1366.43</v>
      </c>
      <c r="M200" s="19">
        <v>1066.5</v>
      </c>
      <c r="N200" s="19">
        <v>1190.001061159986</v>
      </c>
      <c r="O200" s="68">
        <v>1254.1729006323928</v>
      </c>
      <c r="P200" s="68">
        <v>1251.8657577347619</v>
      </c>
      <c r="Q200" s="68">
        <v>999.50180673107502</v>
      </c>
      <c r="R200" s="16"/>
      <c r="S200" s="31">
        <f>IF(P200="","",P200-Pass_Cr_A!P200-Freight_Cr_A!P200-Oth_Cr_A!P200)</f>
        <v>1.2789769243681803E-12</v>
      </c>
      <c r="T200" s="40">
        <f>IF(P200="","",(P200-Trans_deb!P200)/GDP!S196/10)</f>
        <v>-2.1939935410649758</v>
      </c>
      <c r="U200" s="40">
        <f>IF(Q200="","",(Q200-Trans_deb!Q200)/GDP!T196/10)</f>
        <v>-1.430874299453778</v>
      </c>
      <c r="V200" s="16"/>
      <c r="W200" s="16"/>
      <c r="X200" s="16"/>
      <c r="Y200" s="16"/>
      <c r="Z200" s="41"/>
      <c r="AA200" s="16"/>
      <c r="AB200" s="14">
        <f t="shared" si="3"/>
        <v>1</v>
      </c>
      <c r="AC200" s="17">
        <f>AB200-Pass_Cr_A!AB200</f>
        <v>0</v>
      </c>
      <c r="AD200" s="16"/>
      <c r="AE200" s="16"/>
      <c r="AF200" s="16"/>
      <c r="AG200" s="16"/>
      <c r="AH200" s="16"/>
    </row>
    <row r="201" spans="1:34" ht="14.25" customHeight="1" x14ac:dyDescent="0.25">
      <c r="A201" s="22" t="s">
        <v>221</v>
      </c>
      <c r="B201" s="21">
        <v>25.987393706006475</v>
      </c>
      <c r="C201" s="21">
        <v>24.084065505761309</v>
      </c>
      <c r="D201" s="21">
        <v>32.405423911438113</v>
      </c>
      <c r="E201" s="21">
        <v>27.445553664661809</v>
      </c>
      <c r="F201" s="21">
        <v>29.734057714294757</v>
      </c>
      <c r="G201" s="21">
        <v>31.5</v>
      </c>
      <c r="H201" s="21">
        <v>33.066821832807143</v>
      </c>
      <c r="I201" s="21">
        <v>32.4072009404805</v>
      </c>
      <c r="J201" s="21">
        <v>33.869072040988328</v>
      </c>
      <c r="K201" s="21">
        <v>43.511494650232756</v>
      </c>
      <c r="L201" s="21">
        <v>33.655086204972491</v>
      </c>
      <c r="M201" s="21">
        <v>45.014558114803869</v>
      </c>
      <c r="N201" s="21">
        <v>38.327072953878279</v>
      </c>
      <c r="O201" s="67">
        <v>54.196834297181539</v>
      </c>
      <c r="P201" s="67">
        <v>39.475370581489408</v>
      </c>
      <c r="Q201" s="67">
        <v>26.492021945517518</v>
      </c>
      <c r="R201" s="16"/>
      <c r="S201" s="31">
        <f>IF(P201="","",P201-Pass_Cr_A!P201-Freight_Cr_A!P201-Oth_Cr_A!P201)</f>
        <v>-6.7501559897209518E-14</v>
      </c>
      <c r="T201" s="40">
        <f>IF(P201="","",(P201-Trans_deb!P201)/GDP!S197/10)</f>
        <v>-4.1045337309971073</v>
      </c>
      <c r="U201" s="40">
        <f>IF(Q201="","",(Q201-Trans_deb!Q201)/GDP!T197/10)</f>
        <v>-5.4022676746367448</v>
      </c>
      <c r="V201" s="16"/>
      <c r="W201" s="16"/>
      <c r="X201" s="16"/>
      <c r="Y201" s="16"/>
      <c r="Z201" s="41"/>
      <c r="AA201" s="16"/>
      <c r="AB201" s="14">
        <f t="shared" si="3"/>
        <v>1</v>
      </c>
      <c r="AC201" s="17">
        <f>AB201-Pass_Cr_A!AB201</f>
        <v>0</v>
      </c>
      <c r="AD201" s="16"/>
      <c r="AE201" s="16"/>
      <c r="AF201" s="16"/>
      <c r="AG201" s="16"/>
      <c r="AH201" s="16"/>
    </row>
    <row r="202" spans="1:34" ht="14.25" customHeight="1" x14ac:dyDescent="0.25">
      <c r="A202" s="22" t="s">
        <v>222</v>
      </c>
      <c r="B202" s="19">
        <v>406</v>
      </c>
      <c r="C202" s="19">
        <v>436</v>
      </c>
      <c r="D202" s="19">
        <v>660</v>
      </c>
      <c r="E202" s="19">
        <v>769</v>
      </c>
      <c r="F202" s="19">
        <v>716</v>
      </c>
      <c r="G202" s="19">
        <v>568</v>
      </c>
      <c r="H202" s="19">
        <v>645</v>
      </c>
      <c r="I202" s="19">
        <v>700</v>
      </c>
      <c r="J202" s="19">
        <v>794</v>
      </c>
      <c r="K202" s="19">
        <v>706</v>
      </c>
      <c r="L202" s="19">
        <v>720</v>
      </c>
      <c r="M202" s="19">
        <v>588</v>
      </c>
      <c r="N202" s="19"/>
      <c r="O202" s="68"/>
      <c r="P202" s="68"/>
      <c r="Q202" s="68"/>
      <c r="R202" s="16"/>
      <c r="S202" s="31" t="str">
        <f>IF(P202="","",P202-Pass_Cr_A!P202-Freight_Cr_A!P202-Oth_Cr_A!P202)</f>
        <v/>
      </c>
      <c r="T202" s="40" t="str">
        <f>IF(P202="","",(P202-Trans_deb!P202)/GDP!S198/10)</f>
        <v/>
      </c>
      <c r="U202" s="40" t="str">
        <f>IF(Q202="","",(Q202-Trans_deb!Q202)/GDP!T198/10)</f>
        <v/>
      </c>
      <c r="V202" s="16"/>
      <c r="W202" s="16"/>
      <c r="X202" s="16"/>
      <c r="Y202" s="16"/>
      <c r="Z202" s="41"/>
      <c r="AA202" s="16"/>
      <c r="AB202" s="14">
        <f t="shared" si="3"/>
        <v>0</v>
      </c>
      <c r="AC202" s="17">
        <f>AB202-Pass_Cr_A!AB202</f>
        <v>0</v>
      </c>
      <c r="AD202" s="16"/>
      <c r="AE202" s="16"/>
      <c r="AF202" s="16"/>
      <c r="AG202" s="16"/>
      <c r="AH202" s="16"/>
    </row>
    <row r="203" spans="1:34" ht="14.25" customHeight="1" x14ac:dyDescent="0.25">
      <c r="A203" s="22" t="s">
        <v>223</v>
      </c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67"/>
      <c r="P203" s="67"/>
      <c r="Q203" s="67"/>
      <c r="R203" s="16"/>
      <c r="S203" s="31" t="str">
        <f>IF(P203="","",P203-Pass_Cr_A!P203-Freight_Cr_A!P203-Oth_Cr_A!P203)</f>
        <v/>
      </c>
      <c r="T203" s="40" t="str">
        <f>IF(P203="","",(P203-Trans_deb!P203)/GDP!S199/10)</f>
        <v/>
      </c>
      <c r="U203" s="40" t="str">
        <f>IF(Q203="","",(Q203-Trans_deb!Q203)/GDP!T199/10)</f>
        <v/>
      </c>
      <c r="V203" s="16"/>
      <c r="W203" s="16"/>
      <c r="X203" s="16"/>
      <c r="Y203" s="16"/>
      <c r="Z203" s="41"/>
      <c r="AA203" s="16"/>
      <c r="AB203" s="14">
        <f t="shared" si="3"/>
        <v>0</v>
      </c>
      <c r="AC203" s="17">
        <f>AB203-Pass_Cr_A!AB203</f>
        <v>0</v>
      </c>
      <c r="AD203" s="16"/>
      <c r="AE203" s="16"/>
      <c r="AF203" s="16"/>
      <c r="AG203" s="16"/>
      <c r="AH203" s="16"/>
    </row>
    <row r="204" spans="1:34" ht="14.25" customHeight="1" x14ac:dyDescent="0.25">
      <c r="A204" s="22" t="s">
        <v>224</v>
      </c>
      <c r="B204" s="19">
        <v>3.4740000000000002</v>
      </c>
      <c r="C204" s="19">
        <v>5.9740000000000002</v>
      </c>
      <c r="D204" s="19">
        <v>14.8087159855284</v>
      </c>
      <c r="E204" s="19">
        <v>6.6879999999999997</v>
      </c>
      <c r="F204" s="19">
        <v>8.5790000000000006</v>
      </c>
      <c r="G204" s="19">
        <v>14.8087159855284</v>
      </c>
      <c r="H204" s="19">
        <v>10.1066093784929</v>
      </c>
      <c r="I204" s="19">
        <v>10.913324865077771</v>
      </c>
      <c r="J204" s="19">
        <v>19.8001679050824</v>
      </c>
      <c r="K204" s="19">
        <v>15.447003888189339</v>
      </c>
      <c r="L204" s="19">
        <v>13.201320507345569</v>
      </c>
      <c r="M204" s="19">
        <v>16.440102871949229</v>
      </c>
      <c r="N204" s="19">
        <v>13.888161629056901</v>
      </c>
      <c r="O204" s="68">
        <v>12.226548015965461</v>
      </c>
      <c r="P204" s="68">
        <v>8.2971979005930105</v>
      </c>
      <c r="Q204" s="68"/>
      <c r="R204" s="16"/>
      <c r="S204" s="31">
        <f>IF(P204="","",P204-Pass_Cr_A!P204-Freight_Cr_A!P204-Oth_Cr_A!P204)</f>
        <v>8.2971979005930105</v>
      </c>
      <c r="T204" s="40">
        <f>IF(P204="","",(P204-Trans_deb!P204)/GDP!S200/10)</f>
        <v>-2.3415621327291207</v>
      </c>
      <c r="U204" s="40" t="str">
        <f>IF(Q204="","",(Q204-Trans_deb!Q204)/GDP!T200/10)</f>
        <v/>
      </c>
      <c r="V204" s="16"/>
      <c r="W204" s="16"/>
      <c r="X204" s="16"/>
      <c r="Y204" s="16"/>
      <c r="Z204" s="41"/>
      <c r="AA204" s="16"/>
      <c r="AB204" s="14">
        <f t="shared" si="3"/>
        <v>0</v>
      </c>
      <c r="AC204" s="17">
        <f>AB204-Pass_Cr_A!AB204</f>
        <v>0</v>
      </c>
      <c r="AD204" s="16"/>
      <c r="AE204" s="16"/>
      <c r="AF204" s="16"/>
      <c r="AG204" s="16"/>
      <c r="AH204" s="16"/>
    </row>
    <row r="205" spans="1:34" ht="14.25" customHeight="1" x14ac:dyDescent="0.25">
      <c r="A205" s="22" t="s">
        <v>227</v>
      </c>
      <c r="B205" s="21">
        <v>46</v>
      </c>
      <c r="C205" s="21">
        <v>31.2</v>
      </c>
      <c r="D205" s="21">
        <v>45.32</v>
      </c>
      <c r="E205" s="21">
        <v>45.32</v>
      </c>
      <c r="F205" s="21">
        <v>45.32</v>
      </c>
      <c r="G205" s="21">
        <v>191.8</v>
      </c>
      <c r="H205" s="21">
        <v>200.5</v>
      </c>
      <c r="I205" s="21">
        <v>236.5129225863694</v>
      </c>
      <c r="J205" s="21">
        <v>231.6626934835121</v>
      </c>
      <c r="K205" s="21">
        <v>258.0855344184792</v>
      </c>
      <c r="L205" s="21">
        <v>86.528096269999992</v>
      </c>
      <c r="M205" s="21">
        <v>88.055570000000003</v>
      </c>
      <c r="N205" s="21"/>
      <c r="O205" s="67"/>
      <c r="P205" s="67"/>
      <c r="Q205" s="67"/>
      <c r="R205" s="16"/>
      <c r="S205" s="31" t="str">
        <f>IF(P205="","",P205-Pass_Cr_A!P205-Freight_Cr_A!P205-Oth_Cr_A!P205)</f>
        <v/>
      </c>
      <c r="T205" s="40" t="str">
        <f>IF(P205="","",(P205-Trans_deb!P205)/GDP!S201/10)</f>
        <v/>
      </c>
      <c r="U205" s="40" t="str">
        <f>IF(Q205="","",(Q205-Trans_deb!Q205)/GDP!T201/10)</f>
        <v/>
      </c>
      <c r="V205" s="16"/>
      <c r="W205" s="16"/>
      <c r="X205" s="16"/>
      <c r="Y205" s="16"/>
      <c r="Z205" s="41"/>
      <c r="AA205" s="16"/>
      <c r="AB205" s="14">
        <f t="shared" si="3"/>
        <v>0</v>
      </c>
      <c r="AC205" s="17">
        <f>AB205-Pass_Cr_A!AB205</f>
        <v>0</v>
      </c>
      <c r="AD205" s="16"/>
      <c r="AE205" s="16"/>
      <c r="AF205" s="16"/>
      <c r="AG205" s="16"/>
      <c r="AH205" s="16"/>
    </row>
    <row r="206" spans="1:34" ht="14.25" customHeight="1" x14ac:dyDescent="0.25">
      <c r="A206" s="22" t="s">
        <v>229</v>
      </c>
      <c r="B206" s="21">
        <v>13.7</v>
      </c>
      <c r="C206" s="21">
        <v>24.001603571158029</v>
      </c>
      <c r="D206" s="21">
        <v>27.429183107646644</v>
      </c>
      <c r="E206" s="21">
        <v>30.09795164614308</v>
      </c>
      <c r="F206" s="21">
        <v>26.216655584401202</v>
      </c>
      <c r="G206" s="21">
        <v>44.745172767959104</v>
      </c>
      <c r="H206" s="21">
        <v>52.523174767819</v>
      </c>
      <c r="I206" s="21">
        <v>57.059522231851901</v>
      </c>
      <c r="J206" s="21">
        <v>64.739629964549394</v>
      </c>
      <c r="K206" s="21">
        <v>61.118742536913096</v>
      </c>
      <c r="L206" s="21">
        <v>43.654609214122104</v>
      </c>
      <c r="M206" s="21">
        <v>38.211162674634203</v>
      </c>
      <c r="N206" s="21">
        <v>48.801400925218502</v>
      </c>
      <c r="O206" s="67">
        <v>53.775556993007399</v>
      </c>
      <c r="P206" s="67">
        <v>42.566283810129256</v>
      </c>
      <c r="Q206" s="67">
        <v>46.165061832969798</v>
      </c>
      <c r="R206" s="18"/>
      <c r="S206" s="31">
        <f>IF(P206="","",P206-Pass_Cr_A!P206-Freight_Cr_A!P206-Oth_Cr_A!P206)</f>
        <v>0</v>
      </c>
      <c r="T206" s="40">
        <f>IF(P206="","",(P206-Trans_deb!P206)/GDP!S202/10)</f>
        <v>-3.3241104710983906</v>
      </c>
      <c r="U206" s="40">
        <f>IF(Q206="","",(Q206-Trans_deb!Q206)/GDP!T202/10)</f>
        <v>-3.2734152660322211</v>
      </c>
      <c r="V206" s="18"/>
      <c r="W206" s="18"/>
      <c r="X206" s="18"/>
      <c r="Y206" s="18"/>
      <c r="Z206" s="18"/>
      <c r="AA206" s="18"/>
      <c r="AB206" s="14">
        <f t="shared" si="3"/>
        <v>1</v>
      </c>
      <c r="AC206" s="17">
        <f>AB206-Pass_Cr_A!AB206</f>
        <v>0</v>
      </c>
      <c r="AD206" s="18"/>
      <c r="AE206" s="18"/>
      <c r="AF206" s="18"/>
      <c r="AG206" s="18"/>
      <c r="AH206" s="18"/>
    </row>
    <row r="207" spans="1:34" ht="14.25" customHeight="1" x14ac:dyDescent="0.25">
      <c r="A207" s="20" t="s">
        <v>230</v>
      </c>
      <c r="B207" s="19"/>
      <c r="C207" s="19"/>
      <c r="D207" s="19"/>
      <c r="E207" s="19"/>
      <c r="F207" s="19">
        <v>44.8</v>
      </c>
      <c r="G207" s="19">
        <v>78.614948497731305</v>
      </c>
      <c r="H207" s="19">
        <v>100.49777492438699</v>
      </c>
      <c r="I207" s="19">
        <v>85.639543813312102</v>
      </c>
      <c r="J207" s="19">
        <v>85.239467842085404</v>
      </c>
      <c r="K207" s="19">
        <v>87.587948717975792</v>
      </c>
      <c r="L207" s="19">
        <v>89.430190839624814</v>
      </c>
      <c r="M207" s="19">
        <v>91.311954497318098</v>
      </c>
      <c r="N207" s="19">
        <v>165.883319</v>
      </c>
      <c r="O207" s="68"/>
      <c r="P207" s="68"/>
      <c r="Q207" s="68"/>
      <c r="R207" s="18"/>
      <c r="S207" s="31" t="str">
        <f>IF(P207="","",P207-Pass_Cr_A!P207-Freight_Cr_A!P207-Oth_Cr_A!P207)</f>
        <v/>
      </c>
      <c r="T207" s="40" t="str">
        <f>IF(P207="","",(P207-Trans_deb!P207)/GDP!S203/10)</f>
        <v/>
      </c>
      <c r="U207" s="40" t="str">
        <f>IF(Q207="","",(Q207-Trans_deb!Q207)/GDP!T203/10)</f>
        <v/>
      </c>
      <c r="V207" s="18"/>
      <c r="W207" s="18"/>
      <c r="X207" s="18"/>
      <c r="Y207" s="18"/>
      <c r="Z207" s="18"/>
      <c r="AA207" s="18"/>
      <c r="AB207" s="14">
        <f t="shared" si="3"/>
        <v>0</v>
      </c>
      <c r="AC207" s="17">
        <f>AB207-Pass_Cr_A!AB207</f>
        <v>0</v>
      </c>
      <c r="AD207" s="18"/>
      <c r="AE207" s="18"/>
      <c r="AF207" s="18"/>
      <c r="AG207" s="18"/>
      <c r="AH207" s="18"/>
    </row>
    <row r="208" spans="1:34" ht="13.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41"/>
      <c r="AA208" s="16"/>
      <c r="AB208" s="14"/>
      <c r="AC208" s="16"/>
      <c r="AD208" s="16"/>
      <c r="AE208" s="16"/>
      <c r="AF208" s="16"/>
      <c r="AG208" s="16"/>
      <c r="AH208" s="16"/>
    </row>
    <row r="209" spans="1:34" ht="14.25" customHeight="1" x14ac:dyDescent="0.25">
      <c r="A209" s="46" t="s">
        <v>231</v>
      </c>
      <c r="B209" s="46"/>
      <c r="C209" s="46"/>
      <c r="D209" s="46"/>
      <c r="E209" s="46"/>
      <c r="F209" s="46"/>
      <c r="G209" s="46"/>
      <c r="H209" s="46"/>
      <c r="I209" s="4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41"/>
      <c r="AA209" s="16"/>
      <c r="AB209" s="14"/>
      <c r="AC209" s="16"/>
      <c r="AD209" s="16"/>
      <c r="AE209" s="16"/>
      <c r="AF209" s="16"/>
      <c r="AG209" s="16"/>
      <c r="AH209" s="16"/>
    </row>
    <row r="210" spans="1:34" ht="14.25" customHeight="1" x14ac:dyDescent="0.25">
      <c r="A210" s="16" t="s">
        <v>232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41"/>
      <c r="AA210" s="16"/>
      <c r="AB210" s="14"/>
      <c r="AC210" s="16"/>
      <c r="AD210" s="16"/>
      <c r="AE210" s="16"/>
      <c r="AF210" s="16"/>
      <c r="AG210" s="16"/>
      <c r="AH210" s="16"/>
    </row>
    <row r="211" spans="1:34" ht="14.25" customHeight="1" x14ac:dyDescent="0.25">
      <c r="A211" s="46" t="s">
        <v>233</v>
      </c>
      <c r="B211" s="46"/>
      <c r="C211" s="46"/>
      <c r="D211" s="46"/>
      <c r="E211" s="46"/>
      <c r="F211" s="46"/>
      <c r="G211" s="46"/>
      <c r="H211" s="4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41"/>
      <c r="AA211" s="16"/>
      <c r="AB211" s="43">
        <f>SUMPRODUCT(P6:P207,AB6:AB207)-P68</f>
        <v>803539.80213009764</v>
      </c>
      <c r="AC211" s="43">
        <f>SUMPRODUCT(Q6:Q207,AC6:AC207)-Q68</f>
        <v>206172.45842359209</v>
      </c>
      <c r="AD211" s="16"/>
      <c r="AE211" s="16"/>
      <c r="AF211" s="16"/>
      <c r="AG211" s="16"/>
      <c r="AH211" s="16"/>
    </row>
    <row r="212" spans="1:34" ht="14.25" customHeight="1" x14ac:dyDescent="0.25">
      <c r="A212" s="49" t="s">
        <v>234</v>
      </c>
      <c r="B212" s="49"/>
      <c r="C212" s="49"/>
      <c r="D212" s="49"/>
      <c r="E212" s="49"/>
      <c r="F212" s="49"/>
      <c r="G212" s="16"/>
      <c r="H212" s="16"/>
      <c r="I212" s="16"/>
      <c r="J212" s="16"/>
      <c r="K212" s="16"/>
      <c r="L212" s="16"/>
      <c r="M212" s="16"/>
      <c r="N212" s="16"/>
      <c r="O212" s="16"/>
      <c r="Q212" s="16"/>
      <c r="R212" s="16"/>
      <c r="S212" s="16"/>
      <c r="T212" s="16"/>
      <c r="U212" s="16"/>
      <c r="V212" s="16"/>
      <c r="W212" s="16"/>
      <c r="X212" s="16"/>
      <c r="Y212" s="16"/>
      <c r="Z212" s="41"/>
      <c r="AA212" s="16"/>
      <c r="AB212" s="14"/>
      <c r="AC212" s="16"/>
      <c r="AD212" s="16"/>
      <c r="AE212" s="16"/>
      <c r="AF212" s="16"/>
      <c r="AG212" s="16"/>
      <c r="AH212" s="16"/>
    </row>
    <row r="213" spans="1:34" ht="14.25" customHeight="1" x14ac:dyDescent="0.25">
      <c r="A213" s="46" t="s">
        <v>493</v>
      </c>
      <c r="B213" s="46"/>
      <c r="C213" s="46"/>
      <c r="D213" s="46"/>
      <c r="E213" s="4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63">
        <f>Q216/P216-1</f>
        <v>-0.18643304049132237</v>
      </c>
      <c r="R213" s="16"/>
      <c r="S213" s="16"/>
      <c r="T213" s="16"/>
      <c r="U213" s="16"/>
      <c r="V213" s="16"/>
      <c r="W213" s="16"/>
      <c r="X213" s="16"/>
      <c r="Y213" s="16"/>
      <c r="Z213" s="41"/>
      <c r="AA213" s="16"/>
      <c r="AB213" s="14"/>
      <c r="AC213" s="16"/>
      <c r="AD213" s="16"/>
      <c r="AE213" s="16"/>
      <c r="AF213" s="16"/>
      <c r="AG213" s="16"/>
      <c r="AH213" s="16"/>
    </row>
    <row r="215" spans="1:34" ht="14.5" customHeight="1" x14ac:dyDescent="0.25">
      <c r="A215" s="31" t="s">
        <v>783</v>
      </c>
      <c r="B215" s="31">
        <f>(SUM(B6:B206)-B68)/1000</f>
        <v>548.02430102686026</v>
      </c>
      <c r="C215" s="31">
        <f>(SUM(C6:C206)-C68)/1000</f>
        <v>610.13692212845058</v>
      </c>
      <c r="D215" s="31">
        <f>(SUM(D6:D206)-D68)/1000</f>
        <v>734.37016665003659</v>
      </c>
      <c r="E215" s="31">
        <f>(SUM(E6:E206)-E68)/1000</f>
        <v>865.50545850689218</v>
      </c>
      <c r="F215" s="31">
        <f>(SUM(F6:F206)-F68)/1000</f>
        <v>675.90858543663148</v>
      </c>
      <c r="G215" s="31">
        <f>(SUM(G6:G206)-G68)/1000</f>
        <v>788.64407496454635</v>
      </c>
      <c r="H215" s="31">
        <f>(SUM(H6:H206)-H68)/1000</f>
        <v>862.59989014968573</v>
      </c>
      <c r="I215" s="31">
        <f>(SUM(I6:I206)-I68)/1000</f>
        <v>877.63277630415939</v>
      </c>
      <c r="J215" s="31">
        <f>(SUM(J6:J206)-J68)/1000</f>
        <v>914.99864463679501</v>
      </c>
      <c r="K215" s="31">
        <f>(SUM(K6:K206)-K68)/1000</f>
        <v>944.30666649436489</v>
      </c>
      <c r="L215" s="31">
        <f>(SUM(L6:L206)-L68)/1000</f>
        <v>857.64071482746931</v>
      </c>
      <c r="M215" s="31">
        <f>(SUM(M6:M206)-M68)/1000</f>
        <v>819.68079566329254</v>
      </c>
      <c r="N215" s="31">
        <f>(SUM(N6:N206)-N68)/1000</f>
        <v>902.34381522270735</v>
      </c>
      <c r="O215" s="31">
        <f>(SUM(O6:O206)-O68)/1000</f>
        <v>991.87771374501517</v>
      </c>
      <c r="P215" s="31">
        <f>(SUM(P6:P206)-P68)/1000</f>
        <v>998.05817904346077</v>
      </c>
      <c r="Q215" s="31">
        <f>(SUM(Q6:Q206)-Q68)/1000</f>
        <v>803.66669728434306</v>
      </c>
    </row>
    <row r="216" spans="1:34" customFormat="1" ht="14.5" customHeight="1" x14ac:dyDescent="0.25">
      <c r="A216" s="31" t="s">
        <v>785</v>
      </c>
      <c r="B216" s="31">
        <f>SUMPRODUCT(B6:B207,$AB6:$AB207)/1000</f>
        <v>542.21556045670263</v>
      </c>
      <c r="C216" s="31">
        <f t="shared" ref="C216:Q216" si="4">SUMPRODUCT(C6:C207,$AB6:$AB207)/1000</f>
        <v>603.56152294913454</v>
      </c>
      <c r="D216" s="31">
        <f t="shared" si="4"/>
        <v>726.68545019950307</v>
      </c>
      <c r="E216" s="31">
        <f t="shared" si="4"/>
        <v>856.8235408729621</v>
      </c>
      <c r="F216" s="31">
        <f t="shared" si="4"/>
        <v>668.16656694159951</v>
      </c>
      <c r="G216" s="31">
        <f t="shared" si="4"/>
        <v>779.19839711127941</v>
      </c>
      <c r="H216" s="31">
        <f t="shared" si="4"/>
        <v>851.91065332991934</v>
      </c>
      <c r="I216" s="31">
        <f t="shared" si="4"/>
        <v>866.56671583665252</v>
      </c>
      <c r="J216" s="31">
        <f t="shared" si="4"/>
        <v>903.04342883845027</v>
      </c>
      <c r="K216" s="31">
        <f t="shared" si="4"/>
        <v>931.74714317368534</v>
      </c>
      <c r="L216" s="31">
        <f t="shared" si="4"/>
        <v>845.89706245610432</v>
      </c>
      <c r="M216" s="31">
        <f t="shared" si="4"/>
        <v>809.51172811648041</v>
      </c>
      <c r="N216" s="31">
        <f t="shared" si="4"/>
        <v>892.73994753328498</v>
      </c>
      <c r="O216" s="31">
        <f t="shared" si="4"/>
        <v>981.48298465427172</v>
      </c>
      <c r="P216" s="31">
        <f t="shared" si="4"/>
        <v>987.65352833201894</v>
      </c>
      <c r="Q216" s="31">
        <f t="shared" si="4"/>
        <v>803.52227809309829</v>
      </c>
    </row>
    <row r="217" spans="1:34" customFormat="1" ht="14.5" customHeight="1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34" ht="14.5" customHeight="1" x14ac:dyDescent="0.25">
      <c r="A218" s="31" t="s">
        <v>786</v>
      </c>
      <c r="B218" s="31">
        <f>SUM(Pass_Cr_A!B215,Freight_Cr_A!B215,Oth_Cr_A!B215)</f>
        <v>378.51293121661877</v>
      </c>
      <c r="C218" s="31">
        <f>SUM(Pass_Cr_A!C215,Freight_Cr_A!C215,Oth_Cr_A!C215)</f>
        <v>407.10691295088355</v>
      </c>
      <c r="D218" s="31">
        <f>SUM(Pass_Cr_A!D215,Freight_Cr_A!D215,Oth_Cr_A!D215)</f>
        <v>493.04736916618219</v>
      </c>
      <c r="E218" s="31">
        <f>SUM(Pass_Cr_A!E215,Freight_Cr_A!E215,Oth_Cr_A!E215)</f>
        <v>555.66291828034946</v>
      </c>
      <c r="F218" s="31">
        <f>SUM(Pass_Cr_A!F215,Freight_Cr_A!F215,Oth_Cr_A!F215)</f>
        <v>460.51955772649444</v>
      </c>
      <c r="G218" s="31">
        <f>SUM(Pass_Cr_A!G215,Freight_Cr_A!G215,Oth_Cr_A!G215)</f>
        <v>540.16227213867205</v>
      </c>
      <c r="H218" s="31">
        <f>SUM(Pass_Cr_A!H215,Freight_Cr_A!H215,Oth_Cr_A!H215)</f>
        <v>595.34844868871733</v>
      </c>
      <c r="I218" s="31">
        <f>SUM(Pass_Cr_A!I215,Freight_Cr_A!I215,Oth_Cr_A!I215)</f>
        <v>588.42355397708127</v>
      </c>
      <c r="J218" s="31">
        <f>SUM(Pass_Cr_A!J215,Freight_Cr_A!J215,Oth_Cr_A!J215)</f>
        <v>613.55463778971421</v>
      </c>
      <c r="K218" s="31">
        <f>SUM(Pass_Cr_A!K215,Freight_Cr_A!K215,Oth_Cr_A!K215)</f>
        <v>641.38692016859795</v>
      </c>
      <c r="L218" s="31">
        <f>SUM(Pass_Cr_A!L215,Freight_Cr_A!L215,Oth_Cr_A!L215)</f>
        <v>549.51281322715761</v>
      </c>
      <c r="M218" s="31">
        <f>SUM(Pass_Cr_A!M215,Freight_Cr_A!M215,Oth_Cr_A!M215)</f>
        <v>566.62679021143367</v>
      </c>
      <c r="N218" s="31">
        <f>SUM(Pass_Cr_A!N215,Freight_Cr_A!N215,Oth_Cr_A!N215)</f>
        <v>598.7822308728837</v>
      </c>
      <c r="O218" s="31">
        <f>SUM(Pass_Cr_A!O215,Freight_Cr_A!O215,Oth_Cr_A!O215)</f>
        <v>662.06456670284661</v>
      </c>
      <c r="P218" s="31">
        <f>SUM(Pass_Cr_A!P215,Freight_Cr_A!P215,Oth_Cr_A!P215)</f>
        <v>659.16717607190583</v>
      </c>
      <c r="Q218" s="31">
        <f>SUM(Pass_Cr_A!Q215,Freight_Cr_A!Q215,Oth_Cr_A!Q215)</f>
        <v>508.09914728767467</v>
      </c>
    </row>
    <row r="219" spans="1:34" ht="14.5" customHeight="1" x14ac:dyDescent="0.25">
      <c r="A219" s="31" t="s">
        <v>787</v>
      </c>
      <c r="B219" s="31">
        <f>SUM(Pass_Cr_A!B216,Freight_Cr_A!B216,Oth_Cr_A!B216)</f>
        <v>335.17382590071111</v>
      </c>
      <c r="C219" s="31">
        <f>SUM(Pass_Cr_A!C216,Freight_Cr_A!C216,Oth_Cr_A!C216)</f>
        <v>359.02003850999097</v>
      </c>
      <c r="D219" s="31">
        <f>SUM(Pass_Cr_A!D216,Freight_Cr_A!D216,Oth_Cr_A!D216)</f>
        <v>439.70943653245104</v>
      </c>
      <c r="E219" s="31">
        <f>SUM(Pass_Cr_A!E216,Freight_Cr_A!E216,Oth_Cr_A!E216)</f>
        <v>497.48452975053635</v>
      </c>
      <c r="F219" s="31">
        <f>SUM(Pass_Cr_A!F216,Freight_Cr_A!F216,Oth_Cr_A!F216)</f>
        <v>408.5983679028335</v>
      </c>
      <c r="G219" s="31">
        <f>SUM(Pass_Cr_A!G216,Freight_Cr_A!G216,Oth_Cr_A!G216)</f>
        <v>480.28755636975887</v>
      </c>
      <c r="H219" s="31">
        <f>SUM(Pass_Cr_A!H216,Freight_Cr_A!H216,Oth_Cr_A!H216)</f>
        <v>528.72134417543509</v>
      </c>
      <c r="I219" s="31">
        <f>SUM(Pass_Cr_A!I216,Freight_Cr_A!I216,Oth_Cr_A!I216)</f>
        <v>535.07740903529623</v>
      </c>
      <c r="J219" s="31">
        <f>SUM(Pass_Cr_A!J216,Freight_Cr_A!J216,Oth_Cr_A!J216)</f>
        <v>558.45715381778393</v>
      </c>
      <c r="K219" s="31">
        <f>SUM(Pass_Cr_A!K216,Freight_Cr_A!K216,Oth_Cr_A!K216)</f>
        <v>582.93982941067873</v>
      </c>
      <c r="L219" s="31">
        <f>SUM(Pass_Cr_A!L216,Freight_Cr_A!L216,Oth_Cr_A!L216)</f>
        <v>496.02251704112359</v>
      </c>
      <c r="M219" s="31">
        <f>SUM(Pass_Cr_A!M216,Freight_Cr_A!M216,Oth_Cr_A!M216)</f>
        <v>512.12620912004547</v>
      </c>
      <c r="N219" s="31">
        <f>SUM(Pass_Cr_A!N216,Freight_Cr_A!N216,Oth_Cr_A!N216)</f>
        <v>570.40301192600225</v>
      </c>
      <c r="O219" s="31">
        <f>SUM(Pass_Cr_A!O216,Freight_Cr_A!O216,Oth_Cr_A!O216)</f>
        <v>632.39829424682409</v>
      </c>
      <c r="P219" s="31">
        <f>SUM(Pass_Cr_A!P216,Freight_Cr_A!P216,Oth_Cr_A!P216)</f>
        <v>629.95197054819369</v>
      </c>
      <c r="Q219" s="31">
        <f>SUM(Pass_Cr_A!Q216,Freight_Cr_A!Q216,Oth_Cr_A!Q216)</f>
        <v>508.09914728767467</v>
      </c>
    </row>
    <row r="222" spans="1:34" ht="14.5" customHeight="1" x14ac:dyDescent="0.25">
      <c r="B222" s="61">
        <f t="shared" ref="B222:P223" si="5">B218/B215</f>
        <v>0.69068639932094311</v>
      </c>
      <c r="C222" s="61">
        <f t="shared" si="5"/>
        <v>0.66723861183601074</v>
      </c>
      <c r="D222" s="61">
        <f t="shared" si="5"/>
        <v>0.67138807042680893</v>
      </c>
      <c r="E222" s="61">
        <f t="shared" si="5"/>
        <v>0.64200972139325285</v>
      </c>
      <c r="F222" s="61">
        <f t="shared" si="5"/>
        <v>0.68133408518402316</v>
      </c>
      <c r="G222" s="61">
        <f t="shared" si="5"/>
        <v>0.68492529049046003</v>
      </c>
      <c r="H222" s="61">
        <f t="shared" si="5"/>
        <v>0.69017913807687514</v>
      </c>
      <c r="I222" s="61">
        <f t="shared" si="5"/>
        <v>0.67046670300421018</v>
      </c>
      <c r="J222" s="61">
        <f t="shared" si="5"/>
        <v>0.67055250998023308</v>
      </c>
      <c r="K222" s="61">
        <f t="shared" si="5"/>
        <v>0.67921464808638565</v>
      </c>
      <c r="L222" s="61">
        <f t="shared" si="5"/>
        <v>0.64072612660151351</v>
      </c>
      <c r="M222" s="61">
        <f t="shared" si="5"/>
        <v>0.69127737676581102</v>
      </c>
      <c r="N222" s="61">
        <f t="shared" si="5"/>
        <v>0.66358545464745977</v>
      </c>
      <c r="O222" s="61">
        <f t="shared" si="5"/>
        <v>0.66748607971349727</v>
      </c>
      <c r="P222" s="61">
        <f t="shared" si="5"/>
        <v>0.66044965104504416</v>
      </c>
      <c r="Q222" s="61">
        <f>Q218/Q215</f>
        <v>0.63222620646666605</v>
      </c>
    </row>
    <row r="223" spans="1:34" ht="14.5" customHeight="1" x14ac:dyDescent="0.25">
      <c r="B223" s="61">
        <f t="shared" si="5"/>
        <v>0.6181560440987669</v>
      </c>
      <c r="C223" s="61">
        <f t="shared" si="5"/>
        <v>0.59483586156344093</v>
      </c>
      <c r="D223" s="61">
        <f t="shared" si="5"/>
        <v>0.60508908828673247</v>
      </c>
      <c r="E223" s="61">
        <f t="shared" si="5"/>
        <v>0.58061491779705487</v>
      </c>
      <c r="F223" s="61">
        <f t="shared" si="5"/>
        <v>0.61152171946152867</v>
      </c>
      <c r="G223" s="61">
        <f t="shared" si="5"/>
        <v>0.61638673558663359</v>
      </c>
      <c r="H223" s="61">
        <f t="shared" si="5"/>
        <v>0.62063004155281676</v>
      </c>
      <c r="I223" s="61">
        <f t="shared" si="5"/>
        <v>0.61746822172680593</v>
      </c>
      <c r="J223" s="61">
        <f t="shared" si="5"/>
        <v>0.61841671838098167</v>
      </c>
      <c r="K223" s="61">
        <f t="shared" si="5"/>
        <v>0.62564166005928279</v>
      </c>
      <c r="L223" s="61">
        <f t="shared" si="5"/>
        <v>0.5863863808687283</v>
      </c>
      <c r="M223" s="61">
        <f t="shared" si="5"/>
        <v>0.63263593513540273</v>
      </c>
      <c r="N223" s="61">
        <f t="shared" si="5"/>
        <v>0.63893523920607942</v>
      </c>
      <c r="O223" s="61">
        <f t="shared" si="5"/>
        <v>0.64432935072184361</v>
      </c>
      <c r="P223" s="61">
        <f t="shared" si="5"/>
        <v>0.63782688207683202</v>
      </c>
      <c r="Q223" s="61">
        <f>Q219/Q216</f>
        <v>0.63233983816041117</v>
      </c>
    </row>
  </sheetData>
  <mergeCells count="6">
    <mergeCell ref="A213:E213"/>
    <mergeCell ref="A1:M1"/>
    <mergeCell ref="A4:B4"/>
    <mergeCell ref="A209:I209"/>
    <mergeCell ref="A211:H211"/>
    <mergeCell ref="A212:F212"/>
  </mergeCells>
  <pageMargins left="0.39" right="0.39" top="0.39" bottom="0.39" header="0.39" footer="0.39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F8F5-9468-4BE5-8E38-91A203A63BE3}">
  <dimension ref="A1:AI225"/>
  <sheetViews>
    <sheetView showGridLines="0" workbookViewId="0">
      <pane xSplit="1" ySplit="5" topLeftCell="U213" activePane="bottomRight" state="frozen"/>
      <selection pane="topRight"/>
      <selection pane="bottomLeft"/>
      <selection pane="bottomRight" activeCell="AG217" sqref="AG217"/>
    </sheetView>
  </sheetViews>
  <sheetFormatPr defaultColWidth="10.1796875" defaultRowHeight="14.5" customHeight="1" x14ac:dyDescent="0.25"/>
  <cols>
    <col min="1" max="1" width="34" style="15" customWidth="1"/>
    <col min="2" max="5" width="8.81640625" style="15" customWidth="1"/>
    <col min="6" max="6" width="9.453125" style="15" customWidth="1"/>
    <col min="7" max="35" width="8.81640625" style="15" customWidth="1"/>
    <col min="36" max="16384" width="10.1796875" style="15"/>
  </cols>
  <sheetData>
    <row r="1" spans="1:35" ht="19.5" customHeight="1" x14ac:dyDescent="0.25">
      <c r="A1" s="47" t="s">
        <v>492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</row>
    <row r="2" spans="1:35" ht="16.5" customHeight="1" x14ac:dyDescent="0.25">
      <c r="A2" s="30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</row>
    <row r="3" spans="1:35" ht="11.25" customHeight="1" x14ac:dyDescent="0.25">
      <c r="A3" s="30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</row>
    <row r="4" spans="1:35" ht="17.25" customHeight="1" x14ac:dyDescent="0.25">
      <c r="A4" s="48" t="s">
        <v>2</v>
      </c>
      <c r="B4" s="48"/>
      <c r="C4" s="29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</row>
    <row r="5" spans="1:35" ht="14.25" customHeight="1" x14ac:dyDescent="0.25">
      <c r="A5" s="27"/>
      <c r="B5" s="26" t="s">
        <v>239</v>
      </c>
      <c r="C5" s="25" t="s">
        <v>240</v>
      </c>
      <c r="D5" s="25" t="s">
        <v>241</v>
      </c>
      <c r="E5" s="25" t="s">
        <v>242</v>
      </c>
      <c r="F5" s="25" t="s">
        <v>243</v>
      </c>
      <c r="G5" s="25" t="s">
        <v>244</v>
      </c>
      <c r="H5" s="25" t="s">
        <v>245</v>
      </c>
      <c r="I5" s="25" t="s">
        <v>246</v>
      </c>
      <c r="J5" s="25" t="s">
        <v>247</v>
      </c>
      <c r="K5" s="25" t="s">
        <v>248</v>
      </c>
      <c r="L5" s="25" t="s">
        <v>249</v>
      </c>
      <c r="M5" s="25" t="s">
        <v>250</v>
      </c>
      <c r="N5" s="25" t="s">
        <v>251</v>
      </c>
      <c r="O5" s="25" t="s">
        <v>252</v>
      </c>
      <c r="P5" s="25" t="s">
        <v>253</v>
      </c>
      <c r="Q5" s="25" t="s">
        <v>254</v>
      </c>
      <c r="R5" s="25" t="s">
        <v>255</v>
      </c>
      <c r="S5" s="25" t="s">
        <v>256</v>
      </c>
      <c r="T5" s="25" t="s">
        <v>257</v>
      </c>
      <c r="U5" s="25" t="s">
        <v>258</v>
      </c>
      <c r="V5" s="25" t="s">
        <v>259</v>
      </c>
      <c r="W5" s="25" t="s">
        <v>260</v>
      </c>
      <c r="X5" s="25" t="s">
        <v>261</v>
      </c>
      <c r="Y5" s="25" t="s">
        <v>262</v>
      </c>
      <c r="Z5" s="25" t="s">
        <v>263</v>
      </c>
      <c r="AA5" s="25" t="s">
        <v>264</v>
      </c>
      <c r="AB5" s="25" t="s">
        <v>265</v>
      </c>
      <c r="AC5" s="25" t="s">
        <v>266</v>
      </c>
      <c r="AD5" s="25" t="s">
        <v>267</v>
      </c>
      <c r="AE5" s="25" t="s">
        <v>268</v>
      </c>
      <c r="AF5" s="25" t="s">
        <v>269</v>
      </c>
      <c r="AG5" s="25" t="s">
        <v>270</v>
      </c>
      <c r="AH5" s="24" t="s">
        <v>271</v>
      </c>
      <c r="AI5" s="24" t="s">
        <v>788</v>
      </c>
    </row>
    <row r="6" spans="1:35" ht="14.25" customHeight="1" x14ac:dyDescent="0.25">
      <c r="A6" s="23" t="s">
        <v>19</v>
      </c>
      <c r="B6" s="21">
        <v>80.177161228100005</v>
      </c>
      <c r="C6" s="21">
        <v>56.650434392612802</v>
      </c>
      <c r="D6" s="21">
        <v>63.033581789827501</v>
      </c>
      <c r="E6" s="21">
        <v>62.779119095503205</v>
      </c>
      <c r="F6" s="21">
        <v>71.687507793511699</v>
      </c>
      <c r="G6" s="21">
        <v>41.120068426522096</v>
      </c>
      <c r="H6" s="21">
        <v>33.6771227615721</v>
      </c>
      <c r="I6" s="21">
        <v>51.344479982739301</v>
      </c>
      <c r="J6" s="21">
        <v>25.449439096121999</v>
      </c>
      <c r="K6" s="21">
        <v>17.169449292363801</v>
      </c>
      <c r="L6" s="21">
        <v>24.352535962937999</v>
      </c>
      <c r="M6" s="21">
        <v>27.572307526128899</v>
      </c>
      <c r="N6" s="21">
        <v>19.389513004999998</v>
      </c>
      <c r="O6" s="21">
        <v>24.9014931</v>
      </c>
      <c r="P6" s="21">
        <v>31.24707184</v>
      </c>
      <c r="Q6" s="21">
        <v>24.647654883532201</v>
      </c>
      <c r="R6" s="21">
        <v>21.293354374446398</v>
      </c>
      <c r="S6" s="21">
        <v>26.735832160000001</v>
      </c>
      <c r="T6" s="21">
        <v>26.21874137</v>
      </c>
      <c r="U6" s="21">
        <v>28.73746921</v>
      </c>
      <c r="V6" s="21">
        <v>46.458163999999996</v>
      </c>
      <c r="W6" s="21">
        <v>45.536540000000002</v>
      </c>
      <c r="X6" s="21">
        <v>51.279017641380598</v>
      </c>
      <c r="Y6" s="21">
        <v>37.871768973121895</v>
      </c>
      <c r="Z6" s="21">
        <v>30.479277839237803</v>
      </c>
      <c r="AA6" s="21">
        <v>16.7529811032691</v>
      </c>
      <c r="AB6" s="21">
        <v>26.916028570000002</v>
      </c>
      <c r="AC6" s="21">
        <v>32.402715137713301</v>
      </c>
      <c r="AD6" s="21">
        <v>32.884670853036603</v>
      </c>
      <c r="AE6" s="21">
        <v>11.491559468830699</v>
      </c>
      <c r="AF6" s="21">
        <v>18.963194046452298</v>
      </c>
      <c r="AG6" s="21">
        <v>23.233958914361303</v>
      </c>
      <c r="AH6" s="21">
        <v>21.889295006476001</v>
      </c>
      <c r="AI6" s="21"/>
    </row>
    <row r="7" spans="1:35" ht="14.25" customHeight="1" x14ac:dyDescent="0.25">
      <c r="A7" s="22" t="s">
        <v>20</v>
      </c>
      <c r="B7" s="19">
        <v>38.760462096774077</v>
      </c>
      <c r="C7" s="19">
        <v>43.811012761904927</v>
      </c>
      <c r="D7" s="19">
        <v>92.268777939394099</v>
      </c>
      <c r="E7" s="19">
        <v>78.378820203124945</v>
      </c>
      <c r="F7" s="19">
        <v>33.145088253968368</v>
      </c>
      <c r="G7" s="19">
        <v>38.979593467741914</v>
      </c>
      <c r="H7" s="19">
        <v>67.391424181818152</v>
      </c>
      <c r="I7" s="19">
        <v>53.254177734375013</v>
      </c>
      <c r="J7" s="19">
        <v>32.072548571428655</v>
      </c>
      <c r="K7" s="19">
        <v>43.934520967742131</v>
      </c>
      <c r="L7" s="19">
        <v>57.227741999999999</v>
      </c>
      <c r="M7" s="19">
        <v>41.718863600000006</v>
      </c>
      <c r="N7" s="19">
        <v>32.21136570967748</v>
      </c>
      <c r="O7" s="19">
        <v>43.565901138461371</v>
      </c>
      <c r="P7" s="19">
        <v>69.789299242424349</v>
      </c>
      <c r="Q7" s="19">
        <v>56.860417968749999</v>
      </c>
      <c r="R7" s="19">
        <v>55.795358769230631</v>
      </c>
      <c r="S7" s="19">
        <v>67.152820209677401</v>
      </c>
      <c r="T7" s="19">
        <v>85.15905769230757</v>
      </c>
      <c r="U7" s="19">
        <v>60.199731571428359</v>
      </c>
      <c r="V7" s="19">
        <v>64.103525000000218</v>
      </c>
      <c r="W7" s="19">
        <v>77.184753047619253</v>
      </c>
      <c r="X7" s="19">
        <v>93.904299230769325</v>
      </c>
      <c r="Y7" s="19">
        <v>70.56212075000002</v>
      </c>
      <c r="Z7" s="19">
        <v>48.645090285714318</v>
      </c>
      <c r="AA7" s="19">
        <v>61.511338000000016</v>
      </c>
      <c r="AB7" s="19">
        <v>85.997627090909575</v>
      </c>
      <c r="AC7" s="19">
        <v>76.268549562499985</v>
      </c>
      <c r="AD7" s="19">
        <v>59.146732687499984</v>
      </c>
      <c r="AE7" s="19">
        <v>13.040728774193589</v>
      </c>
      <c r="AF7" s="19">
        <v>67.808504257575976</v>
      </c>
      <c r="AG7" s="19">
        <v>68.77059630769223</v>
      </c>
      <c r="AH7" s="19">
        <v>58.423061047619065</v>
      </c>
      <c r="AI7" s="19"/>
    </row>
    <row r="8" spans="1:35" ht="14.25" customHeight="1" x14ac:dyDescent="0.25">
      <c r="A8" s="22" t="s">
        <v>21</v>
      </c>
      <c r="B8" s="21"/>
      <c r="C8" s="21"/>
      <c r="D8" s="21"/>
      <c r="E8" s="21"/>
      <c r="F8" s="21">
        <v>208.57190062831387</v>
      </c>
      <c r="G8" s="21">
        <v>218.34664789676887</v>
      </c>
      <c r="H8" s="21">
        <v>226.38271153419396</v>
      </c>
      <c r="I8" s="21">
        <v>186.6144134462368</v>
      </c>
      <c r="J8" s="21">
        <v>191.42882301712507</v>
      </c>
      <c r="K8" s="21">
        <v>181.66221991054141</v>
      </c>
      <c r="L8" s="21">
        <v>158.27828145191012</v>
      </c>
      <c r="M8" s="21">
        <v>149.26473258418284</v>
      </c>
      <c r="N8" s="21">
        <v>169.8709029137525</v>
      </c>
      <c r="O8" s="21">
        <v>224.96178088015284</v>
      </c>
      <c r="P8" s="21">
        <v>146.92805186635582</v>
      </c>
      <c r="Q8" s="21">
        <v>131.02214915172033</v>
      </c>
      <c r="R8" s="21">
        <v>184.86364260334045</v>
      </c>
      <c r="S8" s="21">
        <v>195.03405860577277</v>
      </c>
      <c r="T8" s="21">
        <v>167.52167758357817</v>
      </c>
      <c r="U8" s="21">
        <v>161.53523966753065</v>
      </c>
      <c r="V8" s="21">
        <v>156.31139502705057</v>
      </c>
      <c r="W8" s="21">
        <v>211.45293486182135</v>
      </c>
      <c r="X8" s="21">
        <v>167.21551953388976</v>
      </c>
      <c r="Y8" s="21">
        <v>180.64360633193795</v>
      </c>
      <c r="Z8" s="21">
        <v>160.90499630871577</v>
      </c>
      <c r="AA8" s="21">
        <v>187.14221021600648</v>
      </c>
      <c r="AB8" s="21">
        <v>141.16546993972827</v>
      </c>
      <c r="AC8" s="21">
        <v>157.44149235190912</v>
      </c>
      <c r="AD8" s="21">
        <v>207.56020907573048</v>
      </c>
      <c r="AE8" s="21">
        <v>75.388762542115643</v>
      </c>
      <c r="AF8" s="21">
        <v>142.72002971714429</v>
      </c>
      <c r="AG8" s="21">
        <v>112.47260501980627</v>
      </c>
      <c r="AH8" s="21"/>
      <c r="AI8" s="21"/>
    </row>
    <row r="9" spans="1:35" ht="14.25" customHeight="1" x14ac:dyDescent="0.25">
      <c r="A9" s="22" t="s">
        <v>22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</row>
    <row r="10" spans="1:35" ht="14.25" customHeight="1" x14ac:dyDescent="0.25">
      <c r="A10" s="22" t="s">
        <v>23</v>
      </c>
      <c r="B10" s="21">
        <v>6.5115828696502698</v>
      </c>
      <c r="C10" s="21">
        <v>5.7283133403929902</v>
      </c>
      <c r="D10" s="21">
        <v>5.9098097112951997</v>
      </c>
      <c r="E10" s="21">
        <v>6.5177885325317</v>
      </c>
      <c r="F10" s="21">
        <v>6.13063863844582</v>
      </c>
      <c r="G10" s="21">
        <v>5.9569738053035799</v>
      </c>
      <c r="H10" s="21">
        <v>6.0354744692331996</v>
      </c>
      <c r="I10" s="21">
        <v>7.0644824155187997</v>
      </c>
      <c r="J10" s="21">
        <v>6.6994993899999997</v>
      </c>
      <c r="K10" s="21">
        <v>5.6759032999999999</v>
      </c>
      <c r="L10" s="21">
        <v>5.7006981200000002</v>
      </c>
      <c r="M10" s="21">
        <v>7.2214516199999998</v>
      </c>
      <c r="N10" s="21">
        <v>8.4837287899999989</v>
      </c>
      <c r="O10" s="21">
        <v>6.7844336900000002</v>
      </c>
      <c r="P10" s="21">
        <v>10.16657311</v>
      </c>
      <c r="Q10" s="21">
        <v>7.1994789000000008</v>
      </c>
      <c r="R10" s="21">
        <v>6.9839605999999996</v>
      </c>
      <c r="S10" s="21">
        <v>5.6257134500000001</v>
      </c>
      <c r="T10" s="21">
        <v>5.1074650199999994</v>
      </c>
      <c r="U10" s="21">
        <v>5.39480001</v>
      </c>
      <c r="V10" s="21">
        <v>5.2642689599999999</v>
      </c>
      <c r="W10" s="21">
        <v>5.1548449700000001</v>
      </c>
      <c r="X10" s="21">
        <v>11.00995318</v>
      </c>
      <c r="Y10" s="21">
        <v>6.4736441300000003</v>
      </c>
      <c r="Z10" s="21">
        <v>8.4372704399999989</v>
      </c>
      <c r="AA10" s="21">
        <v>9.0958402399999994</v>
      </c>
      <c r="AB10" s="21">
        <v>7.8321397800000003</v>
      </c>
      <c r="AC10" s="21">
        <v>6.4726087899999998</v>
      </c>
      <c r="AD10" s="21">
        <v>5.6126689499999998</v>
      </c>
      <c r="AE10" s="21">
        <v>1.27768796</v>
      </c>
      <c r="AF10" s="21">
        <v>0.50482278999999997</v>
      </c>
      <c r="AG10" s="21">
        <v>1.1367378300000002</v>
      </c>
      <c r="AH10" s="21">
        <v>1.1874045800000002</v>
      </c>
      <c r="AI10" s="21"/>
    </row>
    <row r="11" spans="1:35" ht="14.25" customHeight="1" x14ac:dyDescent="0.25">
      <c r="A11" s="22" t="s">
        <v>24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</row>
    <row r="12" spans="1:35" ht="14.25" customHeight="1" x14ac:dyDescent="0.25">
      <c r="A12" s="22" t="s">
        <v>25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</row>
    <row r="13" spans="1:35" ht="14.25" customHeight="1" x14ac:dyDescent="0.25">
      <c r="A13" s="22" t="s">
        <v>26</v>
      </c>
      <c r="B13" s="19">
        <v>580.47419130204798</v>
      </c>
      <c r="C13" s="19">
        <v>635.22108368583804</v>
      </c>
      <c r="D13" s="19">
        <v>670.80045942021297</v>
      </c>
      <c r="E13" s="19">
        <v>624.85065719149702</v>
      </c>
      <c r="F13" s="19">
        <v>608.26029125251898</v>
      </c>
      <c r="G13" s="19">
        <v>617.28652657811904</v>
      </c>
      <c r="H13" s="19">
        <v>611.88962136930297</v>
      </c>
      <c r="I13" s="19">
        <v>618.30071212177393</v>
      </c>
      <c r="J13" s="19">
        <v>569.32914903460096</v>
      </c>
      <c r="K13" s="19">
        <v>564.33182707663002</v>
      </c>
      <c r="L13" s="19">
        <v>626.72190530294199</v>
      </c>
      <c r="M13" s="19">
        <v>569.39490669848703</v>
      </c>
      <c r="N13" s="19">
        <v>525.45854932934003</v>
      </c>
      <c r="O13" s="19">
        <v>466.26694187799501</v>
      </c>
      <c r="P13" s="19">
        <v>534.56869856009405</v>
      </c>
      <c r="Q13" s="19">
        <v>496.08573896490799</v>
      </c>
      <c r="R13" s="19">
        <v>483.34783210028303</v>
      </c>
      <c r="S13" s="19">
        <v>455.55359638105398</v>
      </c>
      <c r="T13" s="19">
        <v>485.54494641615599</v>
      </c>
      <c r="U13" s="19">
        <v>502.37558323505004</v>
      </c>
      <c r="V13" s="19">
        <v>512.669206332876</v>
      </c>
      <c r="W13" s="19">
        <v>474.35054683304696</v>
      </c>
      <c r="X13" s="19">
        <v>473.06373903461997</v>
      </c>
      <c r="Y13" s="19">
        <v>475.87912187393101</v>
      </c>
      <c r="Z13" s="19">
        <v>475.09487702810901</v>
      </c>
      <c r="AA13" s="19">
        <v>460.29517489873098</v>
      </c>
      <c r="AB13" s="19">
        <v>485.000945911793</v>
      </c>
      <c r="AC13" s="19">
        <v>488.22685179085602</v>
      </c>
      <c r="AD13" s="19">
        <v>403.22015423323001</v>
      </c>
      <c r="AE13" s="19">
        <v>305.46063572478596</v>
      </c>
      <c r="AF13" s="19">
        <v>289.54832886521501</v>
      </c>
      <c r="AG13" s="19">
        <v>285.118388357561</v>
      </c>
      <c r="AH13" s="19">
        <v>317.845930950124</v>
      </c>
      <c r="AI13" s="19"/>
    </row>
    <row r="14" spans="1:35" ht="14.25" customHeight="1" x14ac:dyDescent="0.25">
      <c r="A14" s="22" t="s">
        <v>27</v>
      </c>
      <c r="B14" s="21">
        <v>38.007314951892305</v>
      </c>
      <c r="C14" s="21">
        <v>41.745746956575204</v>
      </c>
      <c r="D14" s="21">
        <v>44.804327195536899</v>
      </c>
      <c r="E14" s="21">
        <v>46.989291937282395</v>
      </c>
      <c r="F14" s="21">
        <v>38.6644379221188</v>
      </c>
      <c r="G14" s="21">
        <v>45.377571867126896</v>
      </c>
      <c r="H14" s="21">
        <v>51.200844472151104</v>
      </c>
      <c r="I14" s="21">
        <v>46.486960939000298</v>
      </c>
      <c r="J14" s="21">
        <v>32.341614454333801</v>
      </c>
      <c r="K14" s="21">
        <v>43.971641716736301</v>
      </c>
      <c r="L14" s="21">
        <v>43.937930686043799</v>
      </c>
      <c r="M14" s="21">
        <v>43.250512090258802</v>
      </c>
      <c r="N14" s="21">
        <v>38.002757697228795</v>
      </c>
      <c r="O14" s="21">
        <v>45.396792031693195</v>
      </c>
      <c r="P14" s="21">
        <v>52.819503587720497</v>
      </c>
      <c r="Q14" s="21">
        <v>52.476646809145301</v>
      </c>
      <c r="R14" s="21">
        <v>46.619593054030204</v>
      </c>
      <c r="S14" s="21">
        <v>54.793902638532103</v>
      </c>
      <c r="T14" s="21">
        <v>65.981674741473498</v>
      </c>
      <c r="U14" s="21">
        <v>64.171674690464798</v>
      </c>
      <c r="V14" s="21">
        <v>58.029850550335496</v>
      </c>
      <c r="W14" s="21">
        <v>63.568205056118103</v>
      </c>
      <c r="X14" s="21">
        <v>67.944086313828393</v>
      </c>
      <c r="Y14" s="21">
        <v>66.759274175498703</v>
      </c>
      <c r="Z14" s="21">
        <v>54.174738967295298</v>
      </c>
      <c r="AA14" s="21">
        <v>66.057017673038999</v>
      </c>
      <c r="AB14" s="21">
        <v>78.162758653997599</v>
      </c>
      <c r="AC14" s="21">
        <v>75.354407372903594</v>
      </c>
      <c r="AD14" s="21">
        <v>54.333323768401399</v>
      </c>
      <c r="AE14" s="21">
        <v>49.363506871359498</v>
      </c>
      <c r="AF14" s="21">
        <v>66.303165204159811</v>
      </c>
      <c r="AG14" s="21">
        <v>62.391845899150802</v>
      </c>
      <c r="AH14" s="21">
        <v>54.662159812586097</v>
      </c>
      <c r="AI14" s="21"/>
    </row>
    <row r="15" spans="1:35" ht="14.25" customHeight="1" x14ac:dyDescent="0.25">
      <c r="A15" s="22" t="s">
        <v>28</v>
      </c>
      <c r="B15" s="19">
        <v>18.039264245810053</v>
      </c>
      <c r="C15" s="19">
        <v>21.863683798882683</v>
      </c>
      <c r="D15" s="19">
        <v>17.475519553072623</v>
      </c>
      <c r="E15" s="19">
        <v>16.63567877094972</v>
      </c>
      <c r="F15" s="19">
        <v>27.479849162011174</v>
      </c>
      <c r="G15" s="19">
        <v>34.430163687150838</v>
      </c>
      <c r="H15" s="19">
        <v>25.344211899441341</v>
      </c>
      <c r="I15" s="19">
        <v>25.853170949720671</v>
      </c>
      <c r="J15" s="19">
        <v>30.644920111731842</v>
      </c>
      <c r="K15" s="19">
        <v>23.677143016759775</v>
      </c>
      <c r="L15" s="19">
        <v>30.81204469273743</v>
      </c>
      <c r="M15" s="19">
        <v>30.01936536312849</v>
      </c>
      <c r="N15" s="19">
        <v>27.6</v>
      </c>
      <c r="O15" s="19">
        <v>30.859489807665643</v>
      </c>
      <c r="P15" s="19">
        <v>25.694501981123405</v>
      </c>
      <c r="Q15" s="19">
        <v>30.817794349916312</v>
      </c>
      <c r="R15" s="19">
        <v>36.310689899715697</v>
      </c>
      <c r="S15" s="19">
        <v>33.587941831883853</v>
      </c>
      <c r="T15" s="19">
        <v>30.385774461671005</v>
      </c>
      <c r="U15" s="19">
        <v>30.214592408527935</v>
      </c>
      <c r="V15" s="19">
        <v>34.334337159060837</v>
      </c>
      <c r="W15" s="19">
        <v>36.318941119213854</v>
      </c>
      <c r="X15" s="19">
        <v>32.074035918003851</v>
      </c>
      <c r="Y15" s="19">
        <v>36.109182801337489</v>
      </c>
      <c r="Z15" s="19">
        <v>35.674648615408209</v>
      </c>
      <c r="AA15" s="19">
        <v>32.127582595456261</v>
      </c>
      <c r="AB15" s="19">
        <v>33.711777828728103</v>
      </c>
      <c r="AC15" s="19">
        <v>22.572697684831788</v>
      </c>
      <c r="AD15" s="19">
        <v>26.221672746177035</v>
      </c>
      <c r="AE15" s="19">
        <v>10.664406095342905</v>
      </c>
      <c r="AF15" s="19">
        <v>6.5226661239939654</v>
      </c>
      <c r="AG15" s="19">
        <v>8.3732685540962564</v>
      </c>
      <c r="AH15" s="19">
        <v>14.472227325123741</v>
      </c>
      <c r="AI15" s="19"/>
    </row>
    <row r="16" spans="1:35" ht="14.25" customHeight="1" x14ac:dyDescent="0.25">
      <c r="A16" s="22" t="s">
        <v>29</v>
      </c>
      <c r="B16" s="21">
        <v>1673.5704817400338</v>
      </c>
      <c r="C16" s="21">
        <v>1413.4035427877111</v>
      </c>
      <c r="D16" s="21">
        <v>1441.3565056349992</v>
      </c>
      <c r="E16" s="21">
        <v>1536.3902099581999</v>
      </c>
      <c r="F16" s="21">
        <v>1537.5954091705764</v>
      </c>
      <c r="G16" s="21">
        <v>1418.1032279164365</v>
      </c>
      <c r="H16" s="21">
        <v>1542.0215526132627</v>
      </c>
      <c r="I16" s="21">
        <v>1448.887973964331</v>
      </c>
      <c r="J16" s="21">
        <v>1412.8801615704779</v>
      </c>
      <c r="K16" s="21">
        <v>1147.9250985818003</v>
      </c>
      <c r="L16" s="21">
        <v>1220.3401940470699</v>
      </c>
      <c r="M16" s="21">
        <v>1297.0346367280383</v>
      </c>
      <c r="N16" s="21">
        <v>1340.7671285934559</v>
      </c>
      <c r="O16" s="21">
        <v>1184.2333519925471</v>
      </c>
      <c r="P16" s="21">
        <v>1416.2496967448128</v>
      </c>
      <c r="Q16" s="21">
        <v>1444.8938259403837</v>
      </c>
      <c r="R16" s="21">
        <v>1495.1491515003818</v>
      </c>
      <c r="S16" s="21">
        <v>1325.5168811837777</v>
      </c>
      <c r="T16" s="21">
        <v>1509.2750716395763</v>
      </c>
      <c r="U16" s="21">
        <v>1490.3437428570151</v>
      </c>
      <c r="V16" s="21">
        <v>1515.8283879252433</v>
      </c>
      <c r="W16" s="21">
        <v>1334.90606337332</v>
      </c>
      <c r="X16" s="21">
        <v>1429.2055851935772</v>
      </c>
      <c r="Y16" s="21">
        <v>1363.81401705087</v>
      </c>
      <c r="Z16" s="21">
        <v>1487.249643655347</v>
      </c>
      <c r="AA16" s="21">
        <v>1250.8236777767427</v>
      </c>
      <c r="AB16" s="21">
        <v>1413.3642772537989</v>
      </c>
      <c r="AC16" s="21">
        <v>1365.4041939451399</v>
      </c>
      <c r="AD16" s="21">
        <v>1237.0260716406374</v>
      </c>
      <c r="AE16" s="21">
        <v>620.32915426360694</v>
      </c>
      <c r="AF16" s="21">
        <v>683.20842308369299</v>
      </c>
      <c r="AG16" s="21">
        <v>662.89314352592316</v>
      </c>
      <c r="AH16" s="21">
        <v>695.73271815285011</v>
      </c>
      <c r="AI16" s="21"/>
    </row>
    <row r="17" spans="1:35" ht="14.25" customHeight="1" x14ac:dyDescent="0.25">
      <c r="A17" s="22" t="s">
        <v>30</v>
      </c>
      <c r="B17" s="19">
        <v>3552.4920967741828</v>
      </c>
      <c r="C17" s="19">
        <v>3921.3077015873159</v>
      </c>
      <c r="D17" s="19">
        <v>4161.8939303030375</v>
      </c>
      <c r="E17" s="19">
        <v>4032.5828140624972</v>
      </c>
      <c r="F17" s="19">
        <v>3874.6882095238225</v>
      </c>
      <c r="G17" s="19">
        <v>4272.2621612903204</v>
      </c>
      <c r="H17" s="19">
        <v>4195.3945227272707</v>
      </c>
      <c r="I17" s="19">
        <v>3964.380468750001</v>
      </c>
      <c r="J17" s="19">
        <v>3348.0227142857234</v>
      </c>
      <c r="K17" s="19">
        <v>3621.9729612903384</v>
      </c>
      <c r="L17" s="19">
        <v>3770.7168000000001</v>
      </c>
      <c r="M17" s="19">
        <v>3465.4367138461544</v>
      </c>
      <c r="N17" s="19">
        <v>3404.0680354838778</v>
      </c>
      <c r="O17" s="19">
        <v>3686.9535307692172</v>
      </c>
      <c r="P17" s="19">
        <v>3613.410757575763</v>
      </c>
      <c r="Q17" s="19">
        <v>3584.256328125</v>
      </c>
      <c r="R17" s="19">
        <v>3424.3869046153764</v>
      </c>
      <c r="S17" s="19">
        <v>3839.8231677419344</v>
      </c>
      <c r="T17" s="19">
        <v>4288.4926846153785</v>
      </c>
      <c r="U17" s="19">
        <v>4295.1030857142705</v>
      </c>
      <c r="V17" s="19">
        <v>4186.7038571428711</v>
      </c>
      <c r="W17" s="19">
        <v>4352.5147095238217</v>
      </c>
      <c r="X17" s="19">
        <v>4359.7178676923122</v>
      </c>
      <c r="Y17" s="19">
        <v>4344.215975000001</v>
      </c>
      <c r="Z17" s="19">
        <v>4364.7696000000033</v>
      </c>
      <c r="AA17" s="19">
        <v>4528.5110000000013</v>
      </c>
      <c r="AB17" s="19">
        <v>4646.8073909091163</v>
      </c>
      <c r="AC17" s="19">
        <v>4407.3899812499994</v>
      </c>
      <c r="AD17" s="19">
        <v>4150.4157687499992</v>
      </c>
      <c r="AE17" s="19">
        <v>3259.0807806451712</v>
      </c>
      <c r="AF17" s="19">
        <v>4068.9778196969824</v>
      </c>
      <c r="AG17" s="19">
        <v>4381.5160492307641</v>
      </c>
      <c r="AH17" s="19">
        <v>4122.9885523809535</v>
      </c>
      <c r="AI17" s="19"/>
    </row>
    <row r="18" spans="1:35" ht="14.25" customHeight="1" x14ac:dyDescent="0.25">
      <c r="A18" s="22" t="s">
        <v>31</v>
      </c>
      <c r="B18" s="21">
        <v>183.9</v>
      </c>
      <c r="C18" s="21">
        <v>174.55500000000001</v>
      </c>
      <c r="D18" s="21">
        <v>228.87700000000001</v>
      </c>
      <c r="E18" s="21">
        <v>228.37299999999999</v>
      </c>
      <c r="F18" s="21">
        <v>229.64099999999999</v>
      </c>
      <c r="G18" s="21">
        <v>236.291</v>
      </c>
      <c r="H18" s="21">
        <v>289.96199999999999</v>
      </c>
      <c r="I18" s="21">
        <v>357.726</v>
      </c>
      <c r="J18" s="21">
        <v>236.65199999999999</v>
      </c>
      <c r="K18" s="21">
        <v>514.36599999999999</v>
      </c>
      <c r="L18" s="21">
        <v>373.66899999999998</v>
      </c>
      <c r="M18" s="21">
        <v>393.59800000000001</v>
      </c>
      <c r="N18" s="21">
        <v>256.60300000000001</v>
      </c>
      <c r="O18" s="21">
        <v>285.34399999999999</v>
      </c>
      <c r="P18" s="21">
        <v>285.09899999999999</v>
      </c>
      <c r="Q18" s="21">
        <v>268.37900000000002</v>
      </c>
      <c r="R18" s="21">
        <v>207.114</v>
      </c>
      <c r="S18" s="21">
        <v>209.024</v>
      </c>
      <c r="T18" s="21">
        <v>263.70999999999998</v>
      </c>
      <c r="U18" s="21">
        <v>291.548</v>
      </c>
      <c r="V18" s="21">
        <v>264.11200000000002</v>
      </c>
      <c r="W18" s="21">
        <v>297.46600000000001</v>
      </c>
      <c r="X18" s="21">
        <v>327.16800000000001</v>
      </c>
      <c r="Y18" s="21">
        <v>335.07600000000002</v>
      </c>
      <c r="Z18" s="21">
        <v>285.64299999999997</v>
      </c>
      <c r="AA18" s="21">
        <v>241.71100000000001</v>
      </c>
      <c r="AB18" s="21">
        <v>289.14925996952098</v>
      </c>
      <c r="AC18" s="21">
        <v>291.46699999999998</v>
      </c>
      <c r="AD18" s="21">
        <v>294.52499999999998</v>
      </c>
      <c r="AE18" s="21">
        <v>394.46100000000001</v>
      </c>
      <c r="AF18" s="21">
        <v>469.81200000000001</v>
      </c>
      <c r="AG18" s="21">
        <v>485.88200000000001</v>
      </c>
      <c r="AH18" s="21">
        <v>540.89800000000002</v>
      </c>
      <c r="AI18" s="21"/>
    </row>
    <row r="19" spans="1:35" ht="14.25" customHeight="1" x14ac:dyDescent="0.25">
      <c r="A19" s="22" t="s">
        <v>32</v>
      </c>
      <c r="B19" s="19">
        <v>27.448</v>
      </c>
      <c r="C19" s="19">
        <v>32.780999999999999</v>
      </c>
      <c r="D19" s="19">
        <v>31.196000000000002</v>
      </c>
      <c r="E19" s="19">
        <v>36.024999999999999</v>
      </c>
      <c r="F19" s="19">
        <v>31.69934426</v>
      </c>
      <c r="G19" s="19">
        <v>32.715343699999998</v>
      </c>
      <c r="H19" s="19">
        <v>31.725931120000002</v>
      </c>
      <c r="I19" s="19">
        <v>26.172301659999999</v>
      </c>
      <c r="J19" s="19">
        <v>28.470120045000002</v>
      </c>
      <c r="K19" s="19">
        <v>28.599751899999998</v>
      </c>
      <c r="L19" s="19">
        <v>26.864167379999998</v>
      </c>
      <c r="M19" s="19">
        <v>24.544867925000002</v>
      </c>
      <c r="N19" s="19">
        <v>22.904871620000002</v>
      </c>
      <c r="O19" s="19">
        <v>24.388288149999998</v>
      </c>
      <c r="P19" s="19">
        <v>15.83019693</v>
      </c>
      <c r="Q19" s="19">
        <v>18.355813999999999</v>
      </c>
      <c r="R19" s="19">
        <v>21.99040127</v>
      </c>
      <c r="S19" s="19">
        <v>22.054368409999999</v>
      </c>
      <c r="T19" s="19">
        <v>17.599421209999999</v>
      </c>
      <c r="U19" s="19">
        <v>18.085414100000001</v>
      </c>
      <c r="V19" s="19">
        <v>16.471203550000002</v>
      </c>
      <c r="W19" s="19">
        <v>19.75739943</v>
      </c>
      <c r="X19" s="19">
        <v>23.026362719999998</v>
      </c>
      <c r="Y19" s="19">
        <v>17.199961039999998</v>
      </c>
      <c r="Z19" s="19">
        <v>20.47470809</v>
      </c>
      <c r="AA19" s="19">
        <v>21.147094399999997</v>
      </c>
      <c r="AB19" s="19">
        <v>21.246075749999999</v>
      </c>
      <c r="AC19" s="19">
        <v>18.866250949999998</v>
      </c>
      <c r="AD19" s="19">
        <v>18.583400000000001</v>
      </c>
      <c r="AE19" s="19">
        <v>7.34</v>
      </c>
      <c r="AF19" s="19">
        <v>7.3913000000000002</v>
      </c>
      <c r="AG19" s="19">
        <v>7.4604999999999997</v>
      </c>
      <c r="AH19" s="19"/>
      <c r="AI19" s="19"/>
    </row>
    <row r="20" spans="1:35" ht="14.25" customHeight="1" x14ac:dyDescent="0.25">
      <c r="A20" s="22" t="s">
        <v>33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</row>
    <row r="21" spans="1:35" ht="14.25" customHeight="1" x14ac:dyDescent="0.25">
      <c r="A21" s="22" t="s">
        <v>34</v>
      </c>
      <c r="B21" s="19">
        <v>115.97714785030472</v>
      </c>
      <c r="C21" s="19">
        <v>129.81842884899635</v>
      </c>
      <c r="D21" s="19">
        <v>133.2331158954477</v>
      </c>
      <c r="E21" s="19">
        <v>117.47869675045054</v>
      </c>
      <c r="F21" s="19">
        <v>114.73360038900596</v>
      </c>
      <c r="G21" s="19">
        <v>95.52544576180162</v>
      </c>
      <c r="H21" s="19">
        <v>91.723345766168052</v>
      </c>
      <c r="I21" s="19">
        <v>89.933566532564242</v>
      </c>
      <c r="J21" s="19">
        <v>88.636162132133549</v>
      </c>
      <c r="K21" s="19">
        <v>102.17223650385604</v>
      </c>
      <c r="L21" s="19">
        <v>93.560371225205174</v>
      </c>
      <c r="M21" s="19">
        <v>116.99274537786356</v>
      </c>
      <c r="N21" s="19">
        <v>95.173339913218513</v>
      </c>
      <c r="O21" s="19">
        <v>107.24489795918366</v>
      </c>
      <c r="P21" s="19">
        <v>99.400510204081627</v>
      </c>
      <c r="Q21" s="19">
        <v>116.16868573755471</v>
      </c>
      <c r="R21" s="19">
        <v>100.50727071187073</v>
      </c>
      <c r="S21" s="19">
        <v>118.76110881889745</v>
      </c>
      <c r="T21" s="19">
        <v>114.17103098060417</v>
      </c>
      <c r="U21" s="19">
        <v>155.16492966853849</v>
      </c>
      <c r="V21" s="19">
        <v>146.05736784711348</v>
      </c>
      <c r="W21" s="19">
        <v>157.5340204380806</v>
      </c>
      <c r="X21" s="19">
        <v>162.05552314524698</v>
      </c>
      <c r="Y21" s="19">
        <v>189.97565679534279</v>
      </c>
      <c r="Z21" s="19">
        <v>160.21253816566878</v>
      </c>
      <c r="AA21" s="19">
        <v>149.46514783264877</v>
      </c>
      <c r="AB21" s="19">
        <v>150.54437869822485</v>
      </c>
      <c r="AC21" s="19">
        <v>161.40848724005511</v>
      </c>
      <c r="AD21" s="19">
        <v>142.40580847723712</v>
      </c>
      <c r="AE21" s="19">
        <v>116.25588697017274</v>
      </c>
      <c r="AF21" s="19">
        <v>193.43642134957082</v>
      </c>
      <c r="AG21" s="19">
        <v>233.02974437993572</v>
      </c>
      <c r="AH21" s="19">
        <v>66.473215498110505</v>
      </c>
      <c r="AI21" s="19"/>
    </row>
    <row r="22" spans="1:35" ht="14.25" customHeight="1" x14ac:dyDescent="0.25">
      <c r="A22" s="22" t="s">
        <v>35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</row>
    <row r="23" spans="1:35" ht="14.25" customHeight="1" x14ac:dyDescent="0.25">
      <c r="A23" s="22" t="s">
        <v>36</v>
      </c>
      <c r="B23" s="19">
        <v>917.1</v>
      </c>
      <c r="C23" s="19">
        <v>995.2</v>
      </c>
      <c r="D23" s="19">
        <v>966.7</v>
      </c>
      <c r="E23" s="19">
        <v>978.8</v>
      </c>
      <c r="F23" s="19">
        <v>886.5</v>
      </c>
      <c r="G23" s="19">
        <v>1006.6</v>
      </c>
      <c r="H23" s="19">
        <v>1000.6</v>
      </c>
      <c r="I23" s="19">
        <v>905</v>
      </c>
      <c r="J23" s="19">
        <v>686.1</v>
      </c>
      <c r="K23" s="19">
        <v>770.4</v>
      </c>
      <c r="L23" s="19">
        <v>791.7</v>
      </c>
      <c r="M23" s="19">
        <v>736.3</v>
      </c>
      <c r="N23" s="19">
        <v>658.3</v>
      </c>
      <c r="O23" s="19">
        <v>728.3</v>
      </c>
      <c r="P23" s="19">
        <v>793.1</v>
      </c>
      <c r="Q23" s="19">
        <v>808.7</v>
      </c>
      <c r="R23" s="19">
        <v>763.9</v>
      </c>
      <c r="S23" s="19">
        <v>881.1</v>
      </c>
      <c r="T23" s="19">
        <v>914.5</v>
      </c>
      <c r="U23" s="19">
        <v>960.7</v>
      </c>
      <c r="V23" s="19">
        <v>920.4</v>
      </c>
      <c r="W23" s="19">
        <v>985.3</v>
      </c>
      <c r="X23" s="19">
        <v>1006.2</v>
      </c>
      <c r="Y23" s="19">
        <v>1011.5</v>
      </c>
      <c r="Z23" s="19">
        <v>948.3</v>
      </c>
      <c r="AA23" s="19">
        <v>969.2</v>
      </c>
      <c r="AB23" s="19">
        <v>1055.5</v>
      </c>
      <c r="AC23" s="19">
        <v>1045.5999999999999</v>
      </c>
      <c r="AD23" s="19">
        <v>902.1</v>
      </c>
      <c r="AE23" s="19">
        <v>811.1</v>
      </c>
      <c r="AF23" s="19">
        <v>941.8</v>
      </c>
      <c r="AG23" s="19">
        <v>1027.2</v>
      </c>
      <c r="AH23" s="19">
        <v>958.74657399</v>
      </c>
      <c r="AI23" s="19"/>
    </row>
    <row r="24" spans="1:35" ht="14.25" customHeight="1" x14ac:dyDescent="0.25">
      <c r="A24" s="22" t="s">
        <v>37</v>
      </c>
      <c r="B24" s="21">
        <v>6220.1627419354645</v>
      </c>
      <c r="C24" s="21">
        <v>6230.7254285714516</v>
      </c>
      <c r="D24" s="21">
        <v>5927.0242545454657</v>
      </c>
      <c r="E24" s="21">
        <v>6267.3114609374961</v>
      </c>
      <c r="F24" s="21">
        <v>6459.1833142857358</v>
      </c>
      <c r="G24" s="21">
        <v>6609.9409112903195</v>
      </c>
      <c r="H24" s="21">
        <v>6459.4494499999973</v>
      </c>
      <c r="I24" s="21">
        <v>6332.7603515625015</v>
      </c>
      <c r="J24" s="21">
        <v>5503.4601428571577</v>
      </c>
      <c r="K24" s="21">
        <v>5665.6189806451866</v>
      </c>
      <c r="L24" s="21">
        <v>5737.2256500000003</v>
      </c>
      <c r="M24" s="21">
        <v>5789.6012861538466</v>
      </c>
      <c r="N24" s="21">
        <v>5502.2698935483977</v>
      </c>
      <c r="O24" s="21">
        <v>5620.204509230748</v>
      </c>
      <c r="P24" s="21">
        <v>5574.210909090918</v>
      </c>
      <c r="Q24" s="21">
        <v>5594.3314453125004</v>
      </c>
      <c r="R24" s="21">
        <v>5551.8511569230632</v>
      </c>
      <c r="S24" s="21">
        <v>5818.14767580645</v>
      </c>
      <c r="T24" s="21">
        <v>6290.0241923076828</v>
      </c>
      <c r="U24" s="21">
        <v>6758.1939999999759</v>
      </c>
      <c r="V24" s="21">
        <v>6634.0695000000233</v>
      </c>
      <c r="W24" s="21">
        <v>6633.0274809523989</v>
      </c>
      <c r="X24" s="21">
        <v>6432.0084092307761</v>
      </c>
      <c r="Y24" s="21">
        <v>6629.3238000000019</v>
      </c>
      <c r="Z24" s="21">
        <v>6105.9072000000042</v>
      </c>
      <c r="AA24" s="21">
        <v>6006.1765000000014</v>
      </c>
      <c r="AB24" s="21">
        <v>6006.7129757576095</v>
      </c>
      <c r="AC24" s="21">
        <v>6852.9876874999982</v>
      </c>
      <c r="AD24" s="21">
        <v>5936.7264874999983</v>
      </c>
      <c r="AE24" s="21">
        <v>5724.0428580645339</v>
      </c>
      <c r="AF24" s="21">
        <v>5715.9728636363816</v>
      </c>
      <c r="AG24" s="21">
        <v>6000.2792615384551</v>
      </c>
      <c r="AH24" s="21"/>
      <c r="AI24" s="21"/>
    </row>
    <row r="25" spans="1:35" ht="14.25" customHeight="1" x14ac:dyDescent="0.25">
      <c r="A25" s="22" t="s">
        <v>39</v>
      </c>
      <c r="B25" s="21">
        <v>6.6676452772725003</v>
      </c>
      <c r="C25" s="21">
        <v>5.8574939332649993</v>
      </c>
      <c r="D25" s="21">
        <v>4.4478862673187498</v>
      </c>
      <c r="E25" s="21">
        <v>6.1053505133937502</v>
      </c>
      <c r="F25" s="21">
        <v>6.3856452772725003</v>
      </c>
      <c r="G25" s="21">
        <v>6.1349939332650001</v>
      </c>
      <c r="H25" s="21">
        <v>5.5973862673187496</v>
      </c>
      <c r="I25" s="21">
        <v>6.52235051339375</v>
      </c>
      <c r="J25" s="21">
        <v>8.1788373850199996</v>
      </c>
      <c r="K25" s="21">
        <v>6.2422127414400004</v>
      </c>
      <c r="L25" s="21">
        <v>5.3972439515100001</v>
      </c>
      <c r="M25" s="21">
        <v>5.2036765275399999</v>
      </c>
      <c r="N25" s="21">
        <v>7.4385544907862498</v>
      </c>
      <c r="O25" s="21">
        <v>6.7726835003875001</v>
      </c>
      <c r="P25" s="21">
        <v>5.7295851220562506</v>
      </c>
      <c r="Q25" s="21">
        <v>8.0364142780200005</v>
      </c>
      <c r="R25" s="21">
        <v>10.20105449078625</v>
      </c>
      <c r="S25" s="21">
        <v>7.5001835003875001</v>
      </c>
      <c r="T25" s="21">
        <v>4.9870851220562509</v>
      </c>
      <c r="U25" s="21">
        <v>6.6779142780200003</v>
      </c>
      <c r="V25" s="21">
        <v>6.6665444907862499</v>
      </c>
      <c r="W25" s="21">
        <v>7.3056835003875005</v>
      </c>
      <c r="X25" s="21">
        <v>5.1950851220562502</v>
      </c>
      <c r="Y25" s="21">
        <v>6.0139142780199997</v>
      </c>
      <c r="Z25" s="21">
        <v>7.4690444907862501</v>
      </c>
      <c r="AA25" s="21">
        <v>5.6651835003875002</v>
      </c>
      <c r="AB25" s="21">
        <v>6.03508512205625</v>
      </c>
      <c r="AC25" s="21">
        <v>9.5099142780200001</v>
      </c>
      <c r="AD25" s="21">
        <v>10.869054490786251</v>
      </c>
      <c r="AE25" s="21">
        <v>6.3106835003875004</v>
      </c>
      <c r="AF25" s="21">
        <v>5.8320851220562506</v>
      </c>
      <c r="AG25" s="21">
        <v>5.4494142780199999</v>
      </c>
      <c r="AH25" s="21">
        <v>5.3060544907862495</v>
      </c>
      <c r="AI25" s="21"/>
    </row>
    <row r="26" spans="1:35" ht="14.25" customHeight="1" x14ac:dyDescent="0.25">
      <c r="A26" s="22" t="s">
        <v>40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</row>
    <row r="27" spans="1:35" ht="14.25" customHeight="1" x14ac:dyDescent="0.25">
      <c r="A27" s="22" t="s">
        <v>41</v>
      </c>
      <c r="B27" s="21">
        <v>9.5679163119187596</v>
      </c>
      <c r="C27" s="21">
        <v>11.185508534313501</v>
      </c>
      <c r="D27" s="21">
        <v>11.169816720036199</v>
      </c>
      <c r="E27" s="21">
        <v>10.4678480691153</v>
      </c>
      <c r="F27" s="21">
        <v>8.5463842579929601</v>
      </c>
      <c r="G27" s="21">
        <v>7.5370498979929605</v>
      </c>
      <c r="H27" s="21">
        <v>8.7473129479929597</v>
      </c>
      <c r="I27" s="21">
        <v>7.9458854379929607</v>
      </c>
      <c r="J27" s="21">
        <v>7.0419064000000002</v>
      </c>
      <c r="K27" s="21">
        <v>8.582076429999999</v>
      </c>
      <c r="L27" s="21">
        <v>9.9011979399999994</v>
      </c>
      <c r="M27" s="21">
        <v>9.3044939299999996</v>
      </c>
      <c r="N27" s="21">
        <v>7.2573407952169298</v>
      </c>
      <c r="O27" s="21">
        <v>9.2283530052169294</v>
      </c>
      <c r="P27" s="21">
        <v>10.191398725216901</v>
      </c>
      <c r="Q27" s="21">
        <v>8.45604414882804</v>
      </c>
      <c r="R27" s="21">
        <v>7.2024074170127799</v>
      </c>
      <c r="S27" s="21">
        <v>9.1600050429532107</v>
      </c>
      <c r="T27" s="21">
        <v>10.177956701562499</v>
      </c>
      <c r="U27" s="21">
        <v>8.8460993344617389</v>
      </c>
      <c r="V27" s="21">
        <v>10.436301599818201</v>
      </c>
      <c r="W27" s="21">
        <v>10.0705285998182</v>
      </c>
      <c r="X27" s="21">
        <v>10.604085759818201</v>
      </c>
      <c r="Y27" s="21">
        <v>11.336038599818201</v>
      </c>
      <c r="Z27" s="21">
        <v>11.091532780521199</v>
      </c>
      <c r="AA27" s="21">
        <v>16.317937780521198</v>
      </c>
      <c r="AB27" s="21">
        <v>15.375066780521198</v>
      </c>
      <c r="AC27" s="21">
        <v>14.352452780521199</v>
      </c>
      <c r="AD27" s="21">
        <v>11.8753968682725</v>
      </c>
      <c r="AE27" s="21"/>
      <c r="AF27" s="21"/>
      <c r="AG27" s="21"/>
      <c r="AH27" s="21"/>
      <c r="AI27" s="21"/>
    </row>
    <row r="28" spans="1:35" ht="14.25" customHeight="1" x14ac:dyDescent="0.25">
      <c r="A28" s="22" t="s">
        <v>42</v>
      </c>
      <c r="B28" s="19">
        <v>10.038350681035926</v>
      </c>
      <c r="C28" s="19">
        <v>10.121838414554926</v>
      </c>
      <c r="D28" s="19">
        <v>9.7972630465186121</v>
      </c>
      <c r="E28" s="19">
        <v>10.981384628351941</v>
      </c>
      <c r="F28" s="19">
        <v>6.3202046549399196</v>
      </c>
      <c r="G28" s="19">
        <v>8.7671614102758966</v>
      </c>
      <c r="H28" s="19">
        <v>5.0570295879808871</v>
      </c>
      <c r="I28" s="19">
        <v>4.6513811255661874</v>
      </c>
      <c r="J28" s="19">
        <v>9.3649730753537863</v>
      </c>
      <c r="K28" s="19">
        <v>7.1907724890456022</v>
      </c>
      <c r="L28" s="19">
        <v>12.569774961293483</v>
      </c>
      <c r="M28" s="19">
        <v>15.137838131002582</v>
      </c>
      <c r="N28" s="19">
        <v>6.8836774725962862</v>
      </c>
      <c r="O28" s="19">
        <v>12.343477448799034</v>
      </c>
      <c r="P28" s="19">
        <v>16.244811536815732</v>
      </c>
      <c r="Q28" s="19">
        <v>8.7664942695472661</v>
      </c>
      <c r="R28" s="19">
        <v>7.4393527785657634</v>
      </c>
      <c r="S28" s="19">
        <v>15.608003253060033</v>
      </c>
      <c r="T28" s="19">
        <v>18.125284170560274</v>
      </c>
      <c r="U28" s="19">
        <v>18.229876826628576</v>
      </c>
      <c r="V28" s="19">
        <v>29.530208306575645</v>
      </c>
      <c r="W28" s="19">
        <v>6.3379480323604085</v>
      </c>
      <c r="X28" s="19">
        <v>13.027706717083145</v>
      </c>
      <c r="Y28" s="19">
        <v>15.313246834865923</v>
      </c>
      <c r="Z28" s="19">
        <v>4.8059553148468233</v>
      </c>
      <c r="AA28" s="19">
        <v>5.1641413321147089</v>
      </c>
      <c r="AB28" s="19">
        <v>16.540311015400935</v>
      </c>
      <c r="AC28" s="19">
        <v>18.151399779287164</v>
      </c>
      <c r="AD28" s="19">
        <v>3.4173804745121457</v>
      </c>
      <c r="AE28" s="19">
        <v>9.3939838806995093E-2</v>
      </c>
      <c r="AF28" s="19">
        <v>0.17048241965641381</v>
      </c>
      <c r="AG28" s="19">
        <v>0.92889806353847881</v>
      </c>
      <c r="AH28" s="19"/>
      <c r="AI28" s="19"/>
    </row>
    <row r="29" spans="1:35" ht="14.25" customHeight="1" x14ac:dyDescent="0.25">
      <c r="A29" s="22" t="s">
        <v>43</v>
      </c>
      <c r="B29" s="21">
        <v>51.454822463305</v>
      </c>
      <c r="C29" s="21">
        <v>63.790255176179997</v>
      </c>
      <c r="D29" s="21">
        <v>65.824459145475601</v>
      </c>
      <c r="E29" s="21">
        <v>70.536108978783105</v>
      </c>
      <c r="F29" s="21">
        <v>62.6</v>
      </c>
      <c r="G29" s="21">
        <v>68.506734106382098</v>
      </c>
      <c r="H29" s="21">
        <v>78.886145764261599</v>
      </c>
      <c r="I29" s="21">
        <v>85.894015576236697</v>
      </c>
      <c r="J29" s="21">
        <v>64.044768820562396</v>
      </c>
      <c r="K29" s="21">
        <v>74.128741981402499</v>
      </c>
      <c r="L29" s="21">
        <v>80.180898033936401</v>
      </c>
      <c r="M29" s="21">
        <v>85.266009945668202</v>
      </c>
      <c r="N29" s="21">
        <v>67.3784139624792</v>
      </c>
      <c r="O29" s="21">
        <v>74.200889717584502</v>
      </c>
      <c r="P29" s="21">
        <v>76.774386766874301</v>
      </c>
      <c r="Q29" s="21">
        <v>80.204365618887692</v>
      </c>
      <c r="R29" s="21">
        <v>93.635144456392098</v>
      </c>
      <c r="S29" s="21">
        <v>106.776587853603</v>
      </c>
      <c r="T29" s="21">
        <v>104.43292570783099</v>
      </c>
      <c r="U29" s="21">
        <v>114.382851999661</v>
      </c>
      <c r="V29" s="21">
        <v>105.114511312286</v>
      </c>
      <c r="W29" s="21">
        <v>115.31053847675399</v>
      </c>
      <c r="X29" s="21">
        <v>119.882020892827</v>
      </c>
      <c r="Y29" s="21">
        <v>105.67798771464699</v>
      </c>
      <c r="Z29" s="21">
        <v>113.73314416003599</v>
      </c>
      <c r="AA29" s="21">
        <v>114.062955721549</v>
      </c>
      <c r="AB29" s="21">
        <v>149.78226545624798</v>
      </c>
      <c r="AC29" s="21">
        <v>75.397886424196003</v>
      </c>
      <c r="AD29" s="21">
        <v>97.840091152017507</v>
      </c>
      <c r="AE29" s="21">
        <v>66.236959345349504</v>
      </c>
      <c r="AF29" s="21">
        <v>74.723240516064493</v>
      </c>
      <c r="AG29" s="21">
        <v>72.325680161203294</v>
      </c>
      <c r="AH29" s="21"/>
      <c r="AI29" s="21"/>
    </row>
    <row r="30" spans="1:35" ht="14.25" customHeight="1" x14ac:dyDescent="0.25">
      <c r="A30" s="22" t="s">
        <v>44</v>
      </c>
      <c r="B30" s="19">
        <v>68.160692713750848</v>
      </c>
      <c r="C30" s="19">
        <v>83.246422385021617</v>
      </c>
      <c r="D30" s="19">
        <v>93.15713117330904</v>
      </c>
      <c r="E30" s="19">
        <v>89.269175939989282</v>
      </c>
      <c r="F30" s="19">
        <v>70.879017496414662</v>
      </c>
      <c r="G30" s="19">
        <v>88.630562050662832</v>
      </c>
      <c r="H30" s="19">
        <v>92.953561680466294</v>
      </c>
      <c r="I30" s="19">
        <v>82.004397747217638</v>
      </c>
      <c r="J30" s="19">
        <v>71.634147195584063</v>
      </c>
      <c r="K30" s="19">
        <v>90.432809099702027</v>
      </c>
      <c r="L30" s="19">
        <v>98.414072476924787</v>
      </c>
      <c r="M30" s="19">
        <v>84.880193629283866</v>
      </c>
      <c r="N30" s="19">
        <v>71.815162116401751</v>
      </c>
      <c r="O30" s="19">
        <v>93.363680039221151</v>
      </c>
      <c r="P30" s="19">
        <v>100.86227562740247</v>
      </c>
      <c r="Q30" s="19">
        <v>88.892428499061893</v>
      </c>
      <c r="R30" s="19">
        <v>82.455727727075796</v>
      </c>
      <c r="S30" s="19">
        <v>109.8908353183442</v>
      </c>
      <c r="T30" s="19">
        <v>130.48067590232543</v>
      </c>
      <c r="U30" s="19">
        <v>114.19245795273504</v>
      </c>
      <c r="V30" s="19">
        <v>105.82014624434267</v>
      </c>
      <c r="W30" s="19">
        <v>127.64671396035932</v>
      </c>
      <c r="X30" s="19">
        <v>138.96161301149672</v>
      </c>
      <c r="Y30" s="19">
        <v>120.31608741687025</v>
      </c>
      <c r="Z30" s="19">
        <v>110.25459120666851</v>
      </c>
      <c r="AA30" s="19">
        <v>128.01024374080902</v>
      </c>
      <c r="AB30" s="19">
        <v>132.26327351517756</v>
      </c>
      <c r="AC30" s="19">
        <v>112.90826178546321</v>
      </c>
      <c r="AD30" s="19">
        <v>81.831390148881781</v>
      </c>
      <c r="AE30" s="19">
        <v>75.41254310017311</v>
      </c>
      <c r="AF30" s="19">
        <v>94.391978380912917</v>
      </c>
      <c r="AG30" s="19">
        <v>104.79204024129935</v>
      </c>
      <c r="AH30" s="19">
        <v>89.285463089344816</v>
      </c>
      <c r="AI30" s="19"/>
    </row>
    <row r="31" spans="1:35" ht="14.25" customHeight="1" x14ac:dyDescent="0.25">
      <c r="A31" s="22" t="s">
        <v>45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</row>
    <row r="32" spans="1:35" ht="14.25" customHeight="1" x14ac:dyDescent="0.25">
      <c r="A32" s="22" t="s">
        <v>46</v>
      </c>
      <c r="B32" s="19">
        <v>1271.1187991199999</v>
      </c>
      <c r="C32" s="19">
        <v>1355.2519922000001</v>
      </c>
      <c r="D32" s="19">
        <v>1315.2269795899999</v>
      </c>
      <c r="E32" s="19">
        <v>1431.9706115899999</v>
      </c>
      <c r="F32" s="19">
        <v>1411.91672343</v>
      </c>
      <c r="G32" s="19">
        <v>1405.1382515999999</v>
      </c>
      <c r="H32" s="19">
        <v>1584.2543414700001</v>
      </c>
      <c r="I32" s="19">
        <v>1410.53545171</v>
      </c>
      <c r="J32" s="19">
        <v>1118.7476854900001</v>
      </c>
      <c r="K32" s="19">
        <v>1207.60650564</v>
      </c>
      <c r="L32" s="19">
        <v>1404.43530599</v>
      </c>
      <c r="M32" s="19">
        <v>1189.67397592</v>
      </c>
      <c r="N32" s="19">
        <v>1142.9723707999999</v>
      </c>
      <c r="O32" s="19">
        <v>1288.32939764</v>
      </c>
      <c r="P32" s="19">
        <v>1319.17816133</v>
      </c>
      <c r="Q32" s="19">
        <v>1258.8643001500002</v>
      </c>
      <c r="R32" s="19">
        <v>1374.7900276099999</v>
      </c>
      <c r="S32" s="19">
        <v>1581.5631264400001</v>
      </c>
      <c r="T32" s="19">
        <v>1312.0885880000001</v>
      </c>
      <c r="U32" s="19">
        <v>1501.1118710000001</v>
      </c>
      <c r="V32" s="19">
        <v>1335.4701811099999</v>
      </c>
      <c r="W32" s="19">
        <v>1459.20899067</v>
      </c>
      <c r="X32" s="19">
        <v>1555.8140552</v>
      </c>
      <c r="Y32" s="19">
        <v>1463.51157687</v>
      </c>
      <c r="Z32" s="19">
        <v>1313.88413143</v>
      </c>
      <c r="AA32" s="19">
        <v>1292.27078568</v>
      </c>
      <c r="AB32" s="19">
        <v>1537.6741508299999</v>
      </c>
      <c r="AC32" s="19">
        <v>1381.1030694600001</v>
      </c>
      <c r="AD32" s="19">
        <v>1246.3271373699999</v>
      </c>
      <c r="AE32" s="19">
        <v>1222.8676761099998</v>
      </c>
      <c r="AF32" s="19">
        <v>1297.69854085</v>
      </c>
      <c r="AG32" s="19">
        <v>1292.3559017600001</v>
      </c>
      <c r="AH32" s="19">
        <v>1370.15449571</v>
      </c>
      <c r="AI32" s="19">
        <v>1721.3067096900002</v>
      </c>
    </row>
    <row r="33" spans="1:35" ht="14.25" customHeight="1" x14ac:dyDescent="0.25">
      <c r="A33" s="22" t="s">
        <v>47</v>
      </c>
      <c r="B33" s="21"/>
      <c r="C33" s="21"/>
      <c r="D33" s="21"/>
      <c r="E33" s="21"/>
      <c r="F33" s="21">
        <v>73.953962607954523</v>
      </c>
      <c r="G33" s="21">
        <v>98.023524089908122</v>
      </c>
      <c r="H33" s="21">
        <v>122.3230569370706</v>
      </c>
      <c r="I33" s="21">
        <v>137.94889050305684</v>
      </c>
      <c r="J33" s="21">
        <v>81.114720360054434</v>
      </c>
      <c r="K33" s="21">
        <v>82.642518512714275</v>
      </c>
      <c r="L33" s="21">
        <v>139.27076007966591</v>
      </c>
      <c r="M33" s="21">
        <v>162.92402761586081</v>
      </c>
      <c r="N33" s="21">
        <v>92.28889144482838</v>
      </c>
      <c r="O33" s="21">
        <v>81.009677300658652</v>
      </c>
      <c r="P33" s="21">
        <v>84.929646502001916</v>
      </c>
      <c r="Q33" s="21">
        <v>86.656959655184025</v>
      </c>
      <c r="R33" s="21">
        <v>81.606639078294862</v>
      </c>
      <c r="S33" s="21">
        <v>94.944633415895979</v>
      </c>
      <c r="T33" s="21">
        <v>80.227873929972588</v>
      </c>
      <c r="U33" s="21">
        <v>90.560288827087874</v>
      </c>
      <c r="V33" s="21">
        <v>81.424482287334996</v>
      </c>
      <c r="W33" s="21">
        <v>72.948726914699392</v>
      </c>
      <c r="X33" s="21">
        <v>80.449377789629352</v>
      </c>
      <c r="Y33" s="21">
        <v>68.480127090131845</v>
      </c>
      <c r="Z33" s="21">
        <v>68.138381308097507</v>
      </c>
      <c r="AA33" s="21">
        <v>67.982207692816303</v>
      </c>
      <c r="AB33" s="21">
        <v>73.65742511111803</v>
      </c>
      <c r="AC33" s="21">
        <v>68.105006634607463</v>
      </c>
      <c r="AD33" s="21">
        <v>61.889020921581597</v>
      </c>
      <c r="AE33" s="21">
        <v>23.954076557260429</v>
      </c>
      <c r="AF33" s="21">
        <v>26.082962058523506</v>
      </c>
      <c r="AG33" s="21">
        <v>33.168610530805324</v>
      </c>
      <c r="AH33" s="21"/>
      <c r="AI33" s="21"/>
    </row>
    <row r="34" spans="1:35" ht="14.25" customHeight="1" x14ac:dyDescent="0.25">
      <c r="A34" s="22" t="s">
        <v>48</v>
      </c>
      <c r="B34" s="19">
        <v>277.95999999999998</v>
      </c>
      <c r="C34" s="19">
        <v>401.04</v>
      </c>
      <c r="D34" s="19">
        <v>643.62</v>
      </c>
      <c r="E34" s="19">
        <v>328.25</v>
      </c>
      <c r="F34" s="19">
        <v>359.18</v>
      </c>
      <c r="G34" s="19">
        <v>549.14</v>
      </c>
      <c r="H34" s="19">
        <v>825.91</v>
      </c>
      <c r="I34" s="19">
        <v>386.43</v>
      </c>
      <c r="J34" s="19">
        <v>313.58</v>
      </c>
      <c r="K34" s="19">
        <v>433.05</v>
      </c>
      <c r="L34" s="19">
        <v>621.4</v>
      </c>
      <c r="M34" s="19">
        <v>345.23</v>
      </c>
      <c r="N34" s="19">
        <v>320.08999999999997</v>
      </c>
      <c r="O34" s="19">
        <v>481.77</v>
      </c>
      <c r="P34" s="19">
        <v>711.69</v>
      </c>
      <c r="Q34" s="19">
        <v>372.52</v>
      </c>
      <c r="R34" s="19">
        <v>318.54000000000002</v>
      </c>
      <c r="S34" s="19">
        <v>482.97</v>
      </c>
      <c r="T34" s="19">
        <v>819.05</v>
      </c>
      <c r="U34" s="19">
        <v>435.42</v>
      </c>
      <c r="V34" s="19">
        <v>423.86</v>
      </c>
      <c r="W34" s="19">
        <v>601.80999999999995</v>
      </c>
      <c r="X34" s="19">
        <v>849.38</v>
      </c>
      <c r="Y34" s="19">
        <v>442.45</v>
      </c>
      <c r="Z34" s="19">
        <v>445.93</v>
      </c>
      <c r="AA34" s="19">
        <v>590.44000000000005</v>
      </c>
      <c r="AB34" s="19">
        <v>811.28</v>
      </c>
      <c r="AC34" s="19">
        <v>475.69</v>
      </c>
      <c r="AD34" s="19">
        <v>406.29</v>
      </c>
      <c r="AE34" s="19">
        <v>350.46</v>
      </c>
      <c r="AF34" s="19">
        <v>498.21</v>
      </c>
      <c r="AG34" s="19">
        <v>425.24</v>
      </c>
      <c r="AH34" s="19">
        <v>439.16</v>
      </c>
      <c r="AI34" s="19"/>
    </row>
    <row r="35" spans="1:35" ht="14.25" customHeight="1" x14ac:dyDescent="0.25">
      <c r="A35" s="22" t="s">
        <v>49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</row>
    <row r="36" spans="1:35" ht="14.25" customHeight="1" x14ac:dyDescent="0.25">
      <c r="A36" s="22" t="s">
        <v>50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</row>
    <row r="37" spans="1:35" ht="14.25" customHeight="1" x14ac:dyDescent="0.25">
      <c r="A37" s="22" t="s">
        <v>51</v>
      </c>
      <c r="B37" s="21">
        <v>31.206515230148895</v>
      </c>
      <c r="C37" s="21">
        <v>34.888542447803594</v>
      </c>
      <c r="D37" s="21">
        <v>35.968059558117197</v>
      </c>
      <c r="E37" s="21">
        <v>33.148538059793545</v>
      </c>
      <c r="F37" s="21">
        <v>31.367875903614458</v>
      </c>
      <c r="G37" s="21">
        <v>31.181576581577648</v>
      </c>
      <c r="H37" s="21">
        <v>25.955060610197815</v>
      </c>
      <c r="I37" s="21">
        <v>26.520820639104002</v>
      </c>
      <c r="J37" s="21">
        <v>23.530542585444927</v>
      </c>
      <c r="K37" s="21">
        <v>22.615485553863092</v>
      </c>
      <c r="L37" s="21">
        <v>20.038802845139756</v>
      </c>
      <c r="M37" s="21">
        <v>19.57553801748028</v>
      </c>
      <c r="N37" s="21">
        <v>25.75008703354796</v>
      </c>
      <c r="O37" s="21">
        <v>23.529859626791477</v>
      </c>
      <c r="P37" s="21">
        <v>21.799177450159391</v>
      </c>
      <c r="Q37" s="21">
        <v>24.500451232480263</v>
      </c>
      <c r="R37" s="21">
        <v>27.439753228293309</v>
      </c>
      <c r="S37" s="21">
        <v>22.504902428138564</v>
      </c>
      <c r="T37" s="21">
        <v>19.852512400614323</v>
      </c>
      <c r="U37" s="21">
        <v>22.070415288621085</v>
      </c>
      <c r="V37" s="21">
        <v>26.918328400996383</v>
      </c>
      <c r="W37" s="21">
        <v>32.35274143828358</v>
      </c>
      <c r="X37" s="21">
        <v>29.102614109836985</v>
      </c>
      <c r="Y37" s="21">
        <v>30.091012090473082</v>
      </c>
      <c r="Z37" s="21">
        <v>27.318801783936546</v>
      </c>
      <c r="AA37" s="21">
        <v>40.466060207962002</v>
      </c>
      <c r="AB37" s="21">
        <v>42.463317033939852</v>
      </c>
      <c r="AC37" s="21">
        <v>43.944935890062148</v>
      </c>
      <c r="AD37" s="21">
        <v>32.884854501045112</v>
      </c>
      <c r="AE37" s="21">
        <v>5.1569719339324651</v>
      </c>
      <c r="AF37" s="21">
        <v>6.8415880928794399</v>
      </c>
      <c r="AG37" s="21">
        <v>8.279388728299125</v>
      </c>
      <c r="AH37" s="21">
        <v>8.9318713102419096</v>
      </c>
      <c r="AI37" s="21"/>
    </row>
    <row r="38" spans="1:35" ht="14.25" customHeight="1" x14ac:dyDescent="0.25">
      <c r="A38" s="22" t="s">
        <v>52</v>
      </c>
      <c r="B38" s="19">
        <v>97.53013159902001</v>
      </c>
      <c r="C38" s="19">
        <v>75.138679481200001</v>
      </c>
      <c r="D38" s="19">
        <v>76.537444647339996</v>
      </c>
      <c r="E38" s="19">
        <v>94.470794194875708</v>
      </c>
      <c r="F38" s="19">
        <v>114.312424614428</v>
      </c>
      <c r="G38" s="19">
        <v>83.989733415627697</v>
      </c>
      <c r="H38" s="19">
        <v>91.726916816577102</v>
      </c>
      <c r="I38" s="19">
        <v>102.26364895459301</v>
      </c>
      <c r="J38" s="19">
        <v>119.115298574118</v>
      </c>
      <c r="K38" s="19">
        <v>91.920367459111404</v>
      </c>
      <c r="L38" s="19">
        <v>96.407791558522405</v>
      </c>
      <c r="M38" s="19">
        <v>111.981437790329</v>
      </c>
      <c r="N38" s="19">
        <v>124.06361844040001</v>
      </c>
      <c r="O38" s="19">
        <v>98.7492682209094</v>
      </c>
      <c r="P38" s="19">
        <v>105.99051662713001</v>
      </c>
      <c r="Q38" s="19">
        <v>127.27432518469099</v>
      </c>
      <c r="R38" s="19">
        <v>148.03979040706</v>
      </c>
      <c r="S38" s="19">
        <v>123.78227526904</v>
      </c>
      <c r="T38" s="19">
        <v>134.70434691925999</v>
      </c>
      <c r="U38" s="19">
        <v>155.65104591991999</v>
      </c>
      <c r="V38" s="19">
        <v>182.402393207339</v>
      </c>
      <c r="W38" s="19">
        <v>155.48471278288798</v>
      </c>
      <c r="X38" s="19">
        <v>162.032787470388</v>
      </c>
      <c r="Y38" s="19">
        <v>188.00360403015</v>
      </c>
      <c r="Z38" s="19">
        <v>203.51273974066001</v>
      </c>
      <c r="AA38" s="19">
        <v>184.88447675354098</v>
      </c>
      <c r="AB38" s="19">
        <v>188.001458326098</v>
      </c>
      <c r="AC38" s="19">
        <v>209.98259955113301</v>
      </c>
      <c r="AD38" s="19">
        <v>99.5288416165846</v>
      </c>
      <c r="AE38" s="19">
        <v>65.137326341890599</v>
      </c>
      <c r="AF38" s="19">
        <v>67.713729051717507</v>
      </c>
      <c r="AG38" s="19">
        <v>227.06362958438899</v>
      </c>
      <c r="AH38" s="19"/>
      <c r="AI38" s="19"/>
    </row>
    <row r="39" spans="1:35" ht="14.25" customHeight="1" x14ac:dyDescent="0.25">
      <c r="A39" s="22" t="s">
        <v>53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>
        <v>97.3</v>
      </c>
      <c r="O39" s="21">
        <v>71.466958082732887</v>
      </c>
      <c r="P39" s="21">
        <v>213.90489792677141</v>
      </c>
      <c r="Q39" s="21">
        <v>102.13442697690664</v>
      </c>
      <c r="R39" s="21">
        <v>111.63854713916272</v>
      </c>
      <c r="S39" s="21">
        <v>122.48229650871581</v>
      </c>
      <c r="T39" s="21">
        <v>196.53881703021631</v>
      </c>
      <c r="U39" s="21">
        <v>161.18479951024759</v>
      </c>
      <c r="V39" s="21">
        <v>144.20143812554261</v>
      </c>
      <c r="W39" s="21">
        <v>130.81824585336906</v>
      </c>
      <c r="X39" s="21">
        <v>158.86401081774989</v>
      </c>
      <c r="Y39" s="21">
        <v>231.87061233409531</v>
      </c>
      <c r="Z39" s="21">
        <v>151.37319117667303</v>
      </c>
      <c r="AA39" s="21">
        <v>142.59899671360421</v>
      </c>
      <c r="AB39" s="21">
        <v>147.6603262170197</v>
      </c>
      <c r="AC39" s="21">
        <v>232.32645979302615</v>
      </c>
      <c r="AD39" s="21"/>
      <c r="AE39" s="21"/>
      <c r="AF39" s="21"/>
      <c r="AG39" s="21"/>
      <c r="AH39" s="21"/>
      <c r="AI39" s="21"/>
    </row>
    <row r="40" spans="1:35" ht="14.25" customHeight="1" x14ac:dyDescent="0.25">
      <c r="A40" s="22" t="s">
        <v>54</v>
      </c>
      <c r="B40" s="19">
        <v>3121.1914349789354</v>
      </c>
      <c r="C40" s="19">
        <v>3726.956604321796</v>
      </c>
      <c r="D40" s="19">
        <v>3900.9573412225327</v>
      </c>
      <c r="E40" s="19">
        <v>3275.5563669731073</v>
      </c>
      <c r="F40" s="19">
        <v>3035.0217760660707</v>
      </c>
      <c r="G40" s="19">
        <v>3546.7303730040353</v>
      </c>
      <c r="H40" s="19">
        <v>3950.1796693369843</v>
      </c>
      <c r="I40" s="19">
        <v>3215.4104579229083</v>
      </c>
      <c r="J40" s="19">
        <v>2750.274405405632</v>
      </c>
      <c r="K40" s="19">
        <v>3243.2543348525032</v>
      </c>
      <c r="L40" s="19">
        <v>3382.320160792523</v>
      </c>
      <c r="M40" s="19">
        <v>2791.1801780848555</v>
      </c>
      <c r="N40" s="19">
        <v>2593.1325391737546</v>
      </c>
      <c r="O40" s="19">
        <v>3166.917219534675</v>
      </c>
      <c r="P40" s="19">
        <v>3643.4066674772594</v>
      </c>
      <c r="Q40" s="19">
        <v>2935.9709264145849</v>
      </c>
      <c r="R40" s="19">
        <v>2877.6712097361274</v>
      </c>
      <c r="S40" s="19">
        <v>3378.3149469117225</v>
      </c>
      <c r="T40" s="19">
        <v>3945.043926922001</v>
      </c>
      <c r="U40" s="19">
        <v>3234.0447305617677</v>
      </c>
      <c r="V40" s="19">
        <v>3080.2038447525074</v>
      </c>
      <c r="W40" s="19">
        <v>3594.4215827008525</v>
      </c>
      <c r="X40" s="19">
        <v>3959.8297493298746</v>
      </c>
      <c r="Y40" s="19">
        <v>3163.5122782073818</v>
      </c>
      <c r="Z40" s="19">
        <v>3050.8104767964105</v>
      </c>
      <c r="AA40" s="19">
        <v>3584.2983083543027</v>
      </c>
      <c r="AB40" s="19">
        <v>4039.6834404222382</v>
      </c>
      <c r="AC40" s="19">
        <v>3327.7597106291555</v>
      </c>
      <c r="AD40" s="19">
        <v>2866.9257530549362</v>
      </c>
      <c r="AE40" s="19">
        <v>2114.7015952026031</v>
      </c>
      <c r="AF40" s="19">
        <v>2497.1391004932698</v>
      </c>
      <c r="AG40" s="19">
        <v>2710.5924084412818</v>
      </c>
      <c r="AH40" s="19">
        <v>2579.9084762693246</v>
      </c>
      <c r="AI40" s="19"/>
    </row>
    <row r="41" spans="1:35" ht="14.25" customHeight="1" x14ac:dyDescent="0.25">
      <c r="A41" s="22" t="s">
        <v>55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</row>
    <row r="42" spans="1:35" ht="14.25" customHeight="1" x14ac:dyDescent="0.25">
      <c r="A42" s="22" t="s">
        <v>58</v>
      </c>
      <c r="B42" s="19">
        <v>1535.2601222826599</v>
      </c>
      <c r="C42" s="19">
        <v>1440.1087197986701</v>
      </c>
      <c r="D42" s="19">
        <v>1511.4919294209999</v>
      </c>
      <c r="E42" s="19">
        <v>1420.3558905774801</v>
      </c>
      <c r="F42" s="19">
        <v>1379.0296248976802</v>
      </c>
      <c r="G42" s="19">
        <v>1345.8158306830298</v>
      </c>
      <c r="H42" s="19">
        <v>956.70603470943001</v>
      </c>
      <c r="I42" s="19">
        <v>989.08195718024399</v>
      </c>
      <c r="J42" s="19">
        <v>826.56811431667302</v>
      </c>
      <c r="K42" s="19">
        <v>807.20086806377401</v>
      </c>
      <c r="L42" s="19">
        <v>725.323668758331</v>
      </c>
      <c r="M42" s="19">
        <v>826.93595731830396</v>
      </c>
      <c r="N42" s="19">
        <v>763.76766187920794</v>
      </c>
      <c r="O42" s="19">
        <v>701.00935871689796</v>
      </c>
      <c r="P42" s="19">
        <v>721.98557898524496</v>
      </c>
      <c r="Q42" s="19">
        <v>821.20202424158299</v>
      </c>
      <c r="R42" s="19">
        <v>761.097671618351</v>
      </c>
      <c r="S42" s="19">
        <v>699.746327947993</v>
      </c>
      <c r="T42" s="19">
        <v>718.205762714456</v>
      </c>
      <c r="U42" s="19">
        <v>779.74082313628196</v>
      </c>
      <c r="V42" s="19">
        <v>777.13045770796703</v>
      </c>
      <c r="W42" s="19">
        <v>747.30420168212697</v>
      </c>
      <c r="X42" s="19">
        <v>744.27641341202798</v>
      </c>
      <c r="Y42" s="19">
        <v>769.35335692179899</v>
      </c>
      <c r="Z42" s="19">
        <v>766.47070356298605</v>
      </c>
      <c r="AA42" s="19">
        <v>730.38846719104799</v>
      </c>
      <c r="AB42" s="19">
        <v>766.84170015100392</v>
      </c>
      <c r="AC42" s="19">
        <v>815.61120545806398</v>
      </c>
      <c r="AD42" s="19">
        <v>700.98971308448699</v>
      </c>
      <c r="AE42" s="19">
        <v>582.00033504998191</v>
      </c>
      <c r="AF42" s="19">
        <v>503.18716056992798</v>
      </c>
      <c r="AG42" s="19">
        <v>658.866877191914</v>
      </c>
      <c r="AH42" s="19">
        <v>636.26832192567304</v>
      </c>
      <c r="AI42" s="19"/>
    </row>
    <row r="43" spans="1:35" ht="14.25" customHeight="1" x14ac:dyDescent="0.25">
      <c r="A43" s="22" t="s">
        <v>59</v>
      </c>
      <c r="B43" s="21">
        <v>7441.9754147683343</v>
      </c>
      <c r="C43" s="21">
        <v>7935.8330112098947</v>
      </c>
      <c r="D43" s="21">
        <v>8226.9503546099295</v>
      </c>
      <c r="E43" s="21">
        <v>7648.0780806604143</v>
      </c>
      <c r="F43" s="21">
        <v>7485.4994629430748</v>
      </c>
      <c r="G43" s="21">
        <v>8259.3197746914939</v>
      </c>
      <c r="H43" s="21">
        <v>8570.3595389643851</v>
      </c>
      <c r="I43" s="21">
        <v>7630.8188265635072</v>
      </c>
      <c r="J43" s="21">
        <v>7241.5749656121016</v>
      </c>
      <c r="K43" s="21">
        <v>7725.7676098735747</v>
      </c>
      <c r="L43" s="21">
        <v>7954.0704425235454</v>
      </c>
      <c r="M43" s="21">
        <v>6862.3225806451619</v>
      </c>
      <c r="N43" s="21">
        <v>6427.2298456260751</v>
      </c>
      <c r="O43" s="21">
        <v>7086.0358232034741</v>
      </c>
      <c r="P43" s="21">
        <v>7513.0849555240429</v>
      </c>
      <c r="Q43" s="21">
        <v>7148.0558539205185</v>
      </c>
      <c r="R43" s="21">
        <v>7049.3042432571756</v>
      </c>
      <c r="S43" s="21">
        <v>7718.8168821162608</v>
      </c>
      <c r="T43" s="21">
        <v>8096.6476157980078</v>
      </c>
      <c r="U43" s="21">
        <v>7597.2595722883852</v>
      </c>
      <c r="V43" s="21">
        <v>7611.7096018735401</v>
      </c>
      <c r="W43" s="21">
        <v>8420.3083195311501</v>
      </c>
      <c r="X43" s="21">
        <v>8819.0237478227646</v>
      </c>
      <c r="Y43" s="21">
        <v>8169.767144863994</v>
      </c>
      <c r="Z43" s="21">
        <v>7982.2020219182778</v>
      </c>
      <c r="AA43" s="21">
        <v>8442.3469387755104</v>
      </c>
      <c r="AB43" s="21">
        <v>8106.6030908084604</v>
      </c>
      <c r="AC43" s="21">
        <v>6956.9846678023823</v>
      </c>
      <c r="AD43" s="21">
        <v>5675.3592108084895</v>
      </c>
      <c r="AE43" s="21">
        <v>5369.9961301973617</v>
      </c>
      <c r="AF43" s="21">
        <v>5934.4685242518062</v>
      </c>
      <c r="AG43" s="21">
        <v>5928.9307364891001</v>
      </c>
      <c r="AH43" s="21">
        <v>6469.4508894044857</v>
      </c>
      <c r="AI43" s="21"/>
    </row>
    <row r="44" spans="1:35" ht="14.25" customHeight="1" x14ac:dyDescent="0.25">
      <c r="A44" s="22" t="s">
        <v>60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</row>
    <row r="45" spans="1:35" ht="14.25" customHeight="1" x14ac:dyDescent="0.25">
      <c r="A45" s="22" t="s">
        <v>61</v>
      </c>
      <c r="B45" s="21">
        <v>9265.9011305000004</v>
      </c>
      <c r="C45" s="21">
        <v>9660.4910865000002</v>
      </c>
      <c r="D45" s="21">
        <v>9448.2315245000009</v>
      </c>
      <c r="E45" s="21">
        <v>9271.0351217999996</v>
      </c>
      <c r="F45" s="21">
        <v>8713.1360970000005</v>
      </c>
      <c r="G45" s="21">
        <v>9075.662584452999</v>
      </c>
      <c r="H45" s="21">
        <v>9998.2087460389994</v>
      </c>
      <c r="I45" s="21">
        <v>10455.77057891</v>
      </c>
      <c r="J45" s="21">
        <v>9744.8973456530002</v>
      </c>
      <c r="K45" s="21">
        <v>10064.576246336001</v>
      </c>
      <c r="L45" s="21">
        <v>9426.8036813150011</v>
      </c>
      <c r="M45" s="21">
        <v>9358.0547723010004</v>
      </c>
      <c r="N45" s="21">
        <v>8013.2464256579997</v>
      </c>
      <c r="O45" s="21">
        <v>7923.6012481969992</v>
      </c>
      <c r="P45" s="21">
        <v>8562.2106443590001</v>
      </c>
      <c r="Q45" s="21">
        <v>9328.0749200949995</v>
      </c>
      <c r="R45" s="21">
        <v>8326.5203351929995</v>
      </c>
      <c r="S45" s="21">
        <v>8953.8970253309999</v>
      </c>
      <c r="T45" s="21">
        <v>9887.3367359640015</v>
      </c>
      <c r="U45" s="21">
        <v>10123.50954825</v>
      </c>
      <c r="V45" s="21">
        <v>9714.2288934769986</v>
      </c>
      <c r="W45" s="21">
        <v>10061.182118486</v>
      </c>
      <c r="X45" s="21">
        <v>10623.598735718</v>
      </c>
      <c r="Y45" s="21">
        <v>11904.783016903999</v>
      </c>
      <c r="Z45" s="21">
        <v>11042.914132114</v>
      </c>
      <c r="AA45" s="21">
        <v>11071.640884584</v>
      </c>
      <c r="AB45" s="21">
        <v>11630.374024232</v>
      </c>
      <c r="AC45" s="21">
        <v>12428.209261485999</v>
      </c>
      <c r="AD45" s="21">
        <v>10305.597441128999</v>
      </c>
      <c r="AE45" s="21">
        <v>14076.334339966999</v>
      </c>
      <c r="AF45" s="21">
        <v>14299.712604306</v>
      </c>
      <c r="AG45" s="21">
        <v>17959.690440555001</v>
      </c>
      <c r="AH45" s="21">
        <v>22805.922267533999</v>
      </c>
      <c r="AI45" s="21"/>
    </row>
    <row r="46" spans="1:35" ht="14.25" customHeight="1" x14ac:dyDescent="0.25">
      <c r="A46" s="22" t="s">
        <v>62</v>
      </c>
      <c r="B46" s="19">
        <v>452.57376226562502</v>
      </c>
      <c r="C46" s="19">
        <v>426.319294335937</v>
      </c>
      <c r="D46" s="19">
        <v>510.45902437500001</v>
      </c>
      <c r="E46" s="19">
        <v>515.80944742187501</v>
      </c>
      <c r="F46" s="19">
        <v>499.38176304687499</v>
      </c>
      <c r="G46" s="19">
        <v>507.173750351563</v>
      </c>
      <c r="H46" s="19">
        <v>462.94681148437502</v>
      </c>
      <c r="I46" s="19">
        <v>493.94545226562502</v>
      </c>
      <c r="J46" s="19">
        <v>427.93806849121097</v>
      </c>
      <c r="K46" s="19">
        <v>428.03604871093796</v>
      </c>
      <c r="L46" s="19">
        <v>460.42592339355497</v>
      </c>
      <c r="M46" s="19">
        <v>464.283960004883</v>
      </c>
      <c r="N46" s="19">
        <v>458.92511629882802</v>
      </c>
      <c r="O46" s="19">
        <v>416.21748400390601</v>
      </c>
      <c r="P46" s="19">
        <v>470.99860287109396</v>
      </c>
      <c r="Q46" s="19">
        <v>450.60950338867201</v>
      </c>
      <c r="R46" s="19">
        <v>447.30184777343703</v>
      </c>
      <c r="S46" s="19">
        <v>458.753900966797</v>
      </c>
      <c r="T46" s="19">
        <v>492.07036774414098</v>
      </c>
      <c r="U46" s="19">
        <v>418.38799310546898</v>
      </c>
      <c r="V46" s="19">
        <v>493.14094882812498</v>
      </c>
      <c r="W46" s="19">
        <v>481.95594808593796</v>
      </c>
      <c r="X46" s="19">
        <v>514.74828594726603</v>
      </c>
      <c r="Y46" s="19">
        <v>464.08076333007801</v>
      </c>
      <c r="Z46" s="19">
        <v>501.45829114257799</v>
      </c>
      <c r="AA46" s="19">
        <v>482.70920414062499</v>
      </c>
      <c r="AB46" s="19">
        <v>534.96798039062503</v>
      </c>
      <c r="AC46" s="19">
        <v>517.20862136718699</v>
      </c>
      <c r="AD46" s="19">
        <v>477.52326856445302</v>
      </c>
      <c r="AE46" s="19">
        <v>208.10313218749999</v>
      </c>
      <c r="AF46" s="19">
        <v>205.133934619141</v>
      </c>
      <c r="AG46" s="19">
        <v>292.852564960937</v>
      </c>
      <c r="AH46" s="19">
        <v>271.820255539671</v>
      </c>
      <c r="AI46" s="19"/>
    </row>
    <row r="47" spans="1:35" ht="14.25" customHeight="1" x14ac:dyDescent="0.25">
      <c r="A47" s="22" t="s">
        <v>63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</row>
    <row r="48" spans="1:35" ht="14.25" customHeight="1" x14ac:dyDescent="0.25">
      <c r="A48" s="22" t="s">
        <v>64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>
        <v>3.7209757457837203</v>
      </c>
      <c r="W48" s="19">
        <v>3.4852633903391599</v>
      </c>
      <c r="X48" s="19">
        <v>5.1617404423663897</v>
      </c>
      <c r="Y48" s="19">
        <v>6.0925617401685797</v>
      </c>
      <c r="Z48" s="19">
        <v>4.3300427021844099</v>
      </c>
      <c r="AA48" s="19">
        <v>3.4928050103557799</v>
      </c>
      <c r="AB48" s="19">
        <v>5.3251451223710999</v>
      </c>
      <c r="AC48" s="19">
        <v>7.2065076671133008</v>
      </c>
      <c r="AD48" s="19">
        <v>7.0371482861789998</v>
      </c>
      <c r="AE48" s="19"/>
      <c r="AF48" s="19"/>
      <c r="AG48" s="19"/>
      <c r="AH48" s="19"/>
      <c r="AI48" s="19"/>
    </row>
    <row r="49" spans="1:35" ht="14.25" customHeight="1" x14ac:dyDescent="0.25">
      <c r="A49" s="22" t="s">
        <v>65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</row>
    <row r="50" spans="1:35" ht="14.25" customHeight="1" x14ac:dyDescent="0.25">
      <c r="A50" s="22" t="s">
        <v>66</v>
      </c>
      <c r="B50" s="19">
        <v>135.38620487588099</v>
      </c>
      <c r="C50" s="19">
        <v>139.017370037756</v>
      </c>
      <c r="D50" s="19">
        <v>142.38643333700202</v>
      </c>
      <c r="E50" s="19">
        <v>123.74522069559499</v>
      </c>
      <c r="F50" s="19">
        <v>121.37369844534899</v>
      </c>
      <c r="G50" s="19">
        <v>103.743494832029</v>
      </c>
      <c r="H50" s="19">
        <v>101.963664722639</v>
      </c>
      <c r="I50" s="19">
        <v>109.28597651054301</v>
      </c>
      <c r="J50" s="19">
        <v>130.53326765816001</v>
      </c>
      <c r="K50" s="19">
        <v>130.58540171936698</v>
      </c>
      <c r="L50" s="19">
        <v>116.179561911006</v>
      </c>
      <c r="M50" s="19">
        <v>118.767393857778</v>
      </c>
      <c r="N50" s="19">
        <v>145.69060010988701</v>
      </c>
      <c r="O50" s="19">
        <v>116.20049784402899</v>
      </c>
      <c r="P50" s="19">
        <v>114.90576477975399</v>
      </c>
      <c r="Q50" s="19">
        <v>126.54046419458901</v>
      </c>
      <c r="R50" s="19">
        <v>108.779710292497</v>
      </c>
      <c r="S50" s="19">
        <v>121.87152514691999</v>
      </c>
      <c r="T50" s="19">
        <v>112.958083790853</v>
      </c>
      <c r="U50" s="19">
        <v>111.13015943651</v>
      </c>
      <c r="V50" s="19">
        <v>217.29226303736399</v>
      </c>
      <c r="W50" s="19">
        <v>197.87318321298301</v>
      </c>
      <c r="X50" s="19">
        <v>227.86431570879401</v>
      </c>
      <c r="Y50" s="19">
        <v>208.05138769496</v>
      </c>
      <c r="Z50" s="19">
        <v>207.46580224765398</v>
      </c>
      <c r="AA50" s="19">
        <v>203.71838920761701</v>
      </c>
      <c r="AB50" s="19">
        <v>200.05621413384301</v>
      </c>
      <c r="AC50" s="19">
        <v>196.84701528407899</v>
      </c>
      <c r="AD50" s="19">
        <v>208.28897336823499</v>
      </c>
      <c r="AE50" s="19">
        <v>107.02770612350001</v>
      </c>
      <c r="AF50" s="19">
        <v>79.139934610145303</v>
      </c>
      <c r="AG50" s="19">
        <v>106.35606688908</v>
      </c>
      <c r="AH50" s="19">
        <v>186.66051018570798</v>
      </c>
      <c r="AI50" s="19"/>
    </row>
    <row r="51" spans="1:35" ht="14.25" customHeight="1" x14ac:dyDescent="0.25">
      <c r="A51" s="22" t="s">
        <v>67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</row>
    <row r="52" spans="1:35" ht="14.25" customHeight="1" x14ac:dyDescent="0.25">
      <c r="A52" s="22" t="s">
        <v>68</v>
      </c>
      <c r="B52" s="19">
        <v>233.76691733123539</v>
      </c>
      <c r="C52" s="19">
        <v>320.46958613125582</v>
      </c>
      <c r="D52" s="19">
        <v>380.1191701726047</v>
      </c>
      <c r="E52" s="19">
        <v>305.77342232587438</v>
      </c>
      <c r="F52" s="19">
        <v>260.14314920242794</v>
      </c>
      <c r="G52" s="19">
        <v>340.59195495450297</v>
      </c>
      <c r="H52" s="19">
        <v>422.27257904022878</v>
      </c>
      <c r="I52" s="19">
        <v>303.07986562263085</v>
      </c>
      <c r="J52" s="19">
        <v>229.82019592330801</v>
      </c>
      <c r="K52" s="19">
        <v>290.49249969160388</v>
      </c>
      <c r="L52" s="19">
        <v>347.63100372707459</v>
      </c>
      <c r="M52" s="19">
        <v>261.07857301186095</v>
      </c>
      <c r="N52" s="19">
        <v>225.96303188897858</v>
      </c>
      <c r="O52" s="19">
        <v>316.33088310795608</v>
      </c>
      <c r="P52" s="19">
        <v>370.52024621033087</v>
      </c>
      <c r="Q52" s="19">
        <v>281.11775022292852</v>
      </c>
      <c r="R52" s="19">
        <v>239.56990859431752</v>
      </c>
      <c r="S52" s="19">
        <v>333.05626299337246</v>
      </c>
      <c r="T52" s="19">
        <v>422.37496857234959</v>
      </c>
      <c r="U52" s="19">
        <v>304.27333606578236</v>
      </c>
      <c r="V52" s="19">
        <v>285.04125001301259</v>
      </c>
      <c r="W52" s="19">
        <v>371.61972087803616</v>
      </c>
      <c r="X52" s="19">
        <v>446.97659660684002</v>
      </c>
      <c r="Y52" s="19">
        <v>337.81241299791355</v>
      </c>
      <c r="Z52" s="19">
        <v>282.91350980172007</v>
      </c>
      <c r="AA52" s="19">
        <v>371.86536807476466</v>
      </c>
      <c r="AB52" s="19">
        <v>402.58644981934532</v>
      </c>
      <c r="AC52" s="19">
        <v>316.17586384312176</v>
      </c>
      <c r="AD52" s="19">
        <v>229.95897689089162</v>
      </c>
      <c r="AE52" s="19">
        <v>183.60024551634413</v>
      </c>
      <c r="AF52" s="19">
        <v>269.13611345399477</v>
      </c>
      <c r="AG52" s="19">
        <v>276.35399796320968</v>
      </c>
      <c r="AH52" s="19"/>
      <c r="AI52" s="19"/>
    </row>
    <row r="53" spans="1:35" ht="14.25" customHeight="1" x14ac:dyDescent="0.25">
      <c r="A53" s="22" t="s">
        <v>69</v>
      </c>
      <c r="B53" s="21">
        <v>67.603351955307261</v>
      </c>
      <c r="C53" s="21">
        <v>74.519553072625698</v>
      </c>
      <c r="D53" s="21">
        <v>70.608938547486034</v>
      </c>
      <c r="E53" s="21">
        <v>67.754189944134069</v>
      </c>
      <c r="F53" s="21">
        <v>59.458100558659218</v>
      </c>
      <c r="G53" s="21">
        <v>69.296089385474858</v>
      </c>
      <c r="H53" s="21">
        <v>74.167597765363126</v>
      </c>
      <c r="I53" s="21">
        <v>70.52513966480447</v>
      </c>
      <c r="J53" s="21">
        <v>59.486033519553075</v>
      </c>
      <c r="K53" s="21">
        <v>57.4413407821229</v>
      </c>
      <c r="L53" s="21">
        <v>36.217877094972067</v>
      </c>
      <c r="M53" s="21">
        <v>41.312849162011169</v>
      </c>
      <c r="N53" s="21">
        <v>46.927374301675975</v>
      </c>
      <c r="O53" s="21">
        <v>43.039106145251395</v>
      </c>
      <c r="P53" s="21">
        <v>36.374301675977655</v>
      </c>
      <c r="Q53" s="21">
        <v>44.245810055865924</v>
      </c>
      <c r="R53" s="21">
        <v>41.374301675977655</v>
      </c>
      <c r="S53" s="21">
        <v>31.77653631284916</v>
      </c>
      <c r="T53" s="21">
        <v>27.703910614525139</v>
      </c>
      <c r="U53" s="21">
        <v>20.491620111731841</v>
      </c>
      <c r="V53" s="21">
        <v>24.875115067039108</v>
      </c>
      <c r="W53" s="21">
        <v>25.927364659217879</v>
      </c>
      <c r="X53" s="21">
        <v>19.989864441340782</v>
      </c>
      <c r="Y53" s="21">
        <v>21.609827653631285</v>
      </c>
      <c r="Z53" s="21">
        <v>33.809309810055865</v>
      </c>
      <c r="AA53" s="21">
        <v>29.022062698324021</v>
      </c>
      <c r="AB53" s="21">
        <v>22.353795776536312</v>
      </c>
      <c r="AC53" s="21">
        <v>26.270029653631283</v>
      </c>
      <c r="AD53" s="21">
        <v>33.093155765363129</v>
      </c>
      <c r="AE53" s="21">
        <v>15.405387916201118</v>
      </c>
      <c r="AF53" s="21">
        <v>13.87714469273743</v>
      </c>
      <c r="AG53" s="21">
        <v>16.5452425698324</v>
      </c>
      <c r="AH53" s="21"/>
      <c r="AI53" s="21"/>
    </row>
    <row r="54" spans="1:35" ht="14.25" customHeight="1" x14ac:dyDescent="0.25">
      <c r="A54" s="22" t="s">
        <v>70</v>
      </c>
      <c r="B54" s="19">
        <v>54.983240223463682</v>
      </c>
      <c r="C54" s="19">
        <v>65.877094972067042</v>
      </c>
      <c r="D54" s="19">
        <v>66.871508379888269</v>
      </c>
      <c r="E54" s="19">
        <v>62.452513966480446</v>
      </c>
      <c r="F54" s="19">
        <v>47.536312849162009</v>
      </c>
      <c r="G54" s="19">
        <v>61.910614525139664</v>
      </c>
      <c r="H54" s="19">
        <v>70.581005586592184</v>
      </c>
      <c r="I54" s="19">
        <v>64.184357541899445</v>
      </c>
      <c r="J54" s="19">
        <v>48.798882681564244</v>
      </c>
      <c r="K54" s="19">
        <v>49.832402234636874</v>
      </c>
      <c r="L54" s="19">
        <v>31.363128491620113</v>
      </c>
      <c r="M54" s="19">
        <v>34.502793296089386</v>
      </c>
      <c r="N54" s="19">
        <v>34.910614525139664</v>
      </c>
      <c r="O54" s="19">
        <v>33.916201117318437</v>
      </c>
      <c r="P54" s="19">
        <v>31.631284916201118</v>
      </c>
      <c r="Q54" s="19">
        <v>35.357541899441337</v>
      </c>
      <c r="R54" s="19">
        <v>24.329253899441341</v>
      </c>
      <c r="S54" s="19">
        <v>17.804716988826815</v>
      </c>
      <c r="T54" s="19">
        <v>18.825208664804467</v>
      </c>
      <c r="U54" s="19">
        <v>17.735247826815641</v>
      </c>
      <c r="V54" s="19">
        <v>14.956638932960894</v>
      </c>
      <c r="W54" s="19">
        <v>15.090993832402235</v>
      </c>
      <c r="X54" s="19">
        <v>11.995279994413407</v>
      </c>
      <c r="Y54" s="19">
        <v>10.036215854748603</v>
      </c>
      <c r="Z54" s="19">
        <v>13.573497536312848</v>
      </c>
      <c r="AA54" s="19">
        <v>13.846348229050278</v>
      </c>
      <c r="AB54" s="19">
        <v>11.466279078212292</v>
      </c>
      <c r="AC54" s="19">
        <v>15.032652927374299</v>
      </c>
      <c r="AD54" s="19">
        <v>13.979650843575421</v>
      </c>
      <c r="AE54" s="19">
        <v>11.445092994413407</v>
      </c>
      <c r="AF54" s="19">
        <v>11.196422167597765</v>
      </c>
      <c r="AG54" s="19">
        <v>12.349383078212291</v>
      </c>
      <c r="AH54" s="19"/>
      <c r="AI54" s="19"/>
    </row>
    <row r="55" spans="1:35" ht="14.25" customHeight="1" x14ac:dyDescent="0.25">
      <c r="A55" s="22" t="s">
        <v>71</v>
      </c>
      <c r="B55" s="21">
        <v>822.0427806996546</v>
      </c>
      <c r="C55" s="21">
        <v>813.43116345002159</v>
      </c>
      <c r="D55" s="21">
        <v>885.73064145332035</v>
      </c>
      <c r="E55" s="21">
        <v>846.60796918377844</v>
      </c>
      <c r="F55" s="21">
        <v>799.56915795520877</v>
      </c>
      <c r="G55" s="21">
        <v>806.2417491463151</v>
      </c>
      <c r="H55" s="21">
        <v>811.06922077846889</v>
      </c>
      <c r="I55" s="21">
        <v>754.27276876214091</v>
      </c>
      <c r="J55" s="21">
        <v>713.39961909150611</v>
      </c>
      <c r="K55" s="21">
        <v>734.17602422000436</v>
      </c>
      <c r="L55" s="21">
        <v>745.42142019870903</v>
      </c>
      <c r="M55" s="21">
        <v>816.38309392068425</v>
      </c>
      <c r="N55" s="21">
        <v>726.87303600754103</v>
      </c>
      <c r="O55" s="21">
        <v>790.59877476951669</v>
      </c>
      <c r="P55" s="21">
        <v>777.92130464756178</v>
      </c>
      <c r="Q55" s="21">
        <v>838.41816289452902</v>
      </c>
      <c r="R55" s="21">
        <v>761.27770758965664</v>
      </c>
      <c r="S55" s="21">
        <v>833.00540897320866</v>
      </c>
      <c r="T55" s="21">
        <v>915.04943701054867</v>
      </c>
      <c r="U55" s="21">
        <v>919.30286945373769</v>
      </c>
      <c r="V55" s="21">
        <v>925.71687765240108</v>
      </c>
      <c r="W55" s="21">
        <v>939.04215080259394</v>
      </c>
      <c r="X55" s="21">
        <v>1000.6761235167274</v>
      </c>
      <c r="Y55" s="21">
        <v>945.94103700208052</v>
      </c>
      <c r="Z55" s="21">
        <v>856.98653418472509</v>
      </c>
      <c r="AA55" s="21">
        <v>903.89190928783319</v>
      </c>
      <c r="AB55" s="21">
        <v>945.85653642452212</v>
      </c>
      <c r="AC55" s="21">
        <v>929.60009358031039</v>
      </c>
      <c r="AD55" s="21">
        <v>766.15598483860106</v>
      </c>
      <c r="AE55" s="21">
        <v>753.07246111467737</v>
      </c>
      <c r="AF55" s="21">
        <v>808.70595904788513</v>
      </c>
      <c r="AG55" s="21">
        <v>863.18691646476987</v>
      </c>
      <c r="AH55" s="21">
        <v>826.00965187037264</v>
      </c>
      <c r="AI55" s="21"/>
    </row>
    <row r="56" spans="1:35" ht="14.25" customHeight="1" x14ac:dyDescent="0.25">
      <c r="A56" s="22" t="s">
        <v>72</v>
      </c>
      <c r="B56" s="19">
        <v>1330.1959839633862</v>
      </c>
      <c r="C56" s="19">
        <v>1329.9057701060319</v>
      </c>
      <c r="D56" s="19">
        <v>1386.885749910326</v>
      </c>
      <c r="E56" s="19">
        <v>1371.355759429154</v>
      </c>
      <c r="F56" s="19">
        <v>1427.5304451986422</v>
      </c>
      <c r="G56" s="19">
        <v>1431.7035409279331</v>
      </c>
      <c r="H56" s="19">
        <v>1455.6440011508585</v>
      </c>
      <c r="I56" s="19">
        <v>1340.2812316317763</v>
      </c>
      <c r="J56" s="19">
        <v>1257.8357448542897</v>
      </c>
      <c r="K56" s="19">
        <v>1381.8108489614842</v>
      </c>
      <c r="L56" s="19">
        <v>1453.3431904057829</v>
      </c>
      <c r="M56" s="19">
        <v>1434.0737144475463</v>
      </c>
      <c r="N56" s="19">
        <v>1347.8408473655604</v>
      </c>
      <c r="O56" s="19">
        <v>1482.270885829236</v>
      </c>
      <c r="P56" s="19">
        <v>1444.3281938326011</v>
      </c>
      <c r="Q56" s="19">
        <v>1435.9035759897829</v>
      </c>
      <c r="R56" s="19">
        <v>1466.2131102325991</v>
      </c>
      <c r="S56" s="19">
        <v>1522.9061386794799</v>
      </c>
      <c r="T56" s="19">
        <v>1677.0919355565256</v>
      </c>
      <c r="U56" s="19">
        <v>1786.3657230298422</v>
      </c>
      <c r="V56" s="19">
        <v>1804.3846488893189</v>
      </c>
      <c r="W56" s="19">
        <v>1930.8985974928662</v>
      </c>
      <c r="X56" s="19">
        <v>1872.1049457177294</v>
      </c>
      <c r="Y56" s="19">
        <v>1898.814601288346</v>
      </c>
      <c r="Z56" s="19">
        <v>1693.4663738596025</v>
      </c>
      <c r="AA56" s="19">
        <v>1785.4548636940444</v>
      </c>
      <c r="AB56" s="19">
        <v>1756.8652849740931</v>
      </c>
      <c r="AC56" s="19">
        <v>1767.7744267594023</v>
      </c>
      <c r="AD56" s="19">
        <v>1683.2059426670323</v>
      </c>
      <c r="AE56" s="19">
        <v>1343.4079332394081</v>
      </c>
      <c r="AF56" s="19">
        <v>1606.230667255855</v>
      </c>
      <c r="AG56" s="19">
        <v>1807.5845208991739</v>
      </c>
      <c r="AH56" s="19">
        <v>1778.384128011839</v>
      </c>
      <c r="AI56" s="19"/>
    </row>
    <row r="57" spans="1:35" ht="14.25" customHeight="1" x14ac:dyDescent="0.25">
      <c r="A57" s="22" t="s">
        <v>74</v>
      </c>
      <c r="B57" s="19">
        <v>10255.115886681579</v>
      </c>
      <c r="C57" s="19">
        <v>10759.191473911806</v>
      </c>
      <c r="D57" s="19">
        <v>10991.561810907273</v>
      </c>
      <c r="E57" s="19">
        <v>11119.933460962491</v>
      </c>
      <c r="F57" s="19">
        <v>10985.22530488928</v>
      </c>
      <c r="G57" s="19">
        <v>11140.073529411764</v>
      </c>
      <c r="H57" s="19">
        <v>11343.030662124136</v>
      </c>
      <c r="I57" s="19">
        <v>11007.023926122854</v>
      </c>
      <c r="J57" s="19">
        <v>9810.7314328670309</v>
      </c>
      <c r="K57" s="19">
        <v>9447.7424722664618</v>
      </c>
      <c r="L57" s="19">
        <v>9355.3709059823668</v>
      </c>
      <c r="M57" s="19">
        <v>8054.9203873124497</v>
      </c>
      <c r="N57" s="19">
        <v>8041.864365575917</v>
      </c>
      <c r="O57" s="19">
        <v>8115.0824299967917</v>
      </c>
      <c r="P57" s="19">
        <v>8171.0161741264783</v>
      </c>
      <c r="Q57" s="19">
        <v>8300.055428410973</v>
      </c>
      <c r="R57" s="19">
        <v>8611.01215017697</v>
      </c>
      <c r="S57" s="19">
        <v>9423.2156137047532</v>
      </c>
      <c r="T57" s="19">
        <v>9644.9253348627117</v>
      </c>
      <c r="U57" s="19">
        <v>9822.2049630943366</v>
      </c>
      <c r="V57" s="19">
        <v>10365.709591699251</v>
      </c>
      <c r="W57" s="19">
        <v>10465.998146146459</v>
      </c>
      <c r="X57" s="19">
        <v>10751.569958866403</v>
      </c>
      <c r="Y57" s="19">
        <v>10699.277741211379</v>
      </c>
      <c r="Z57" s="19">
        <v>11002.45557535845</v>
      </c>
      <c r="AA57" s="19">
        <v>11503.10816916381</v>
      </c>
      <c r="AB57" s="19">
        <v>11360.695519118821</v>
      </c>
      <c r="AC57" s="19">
        <v>10562.070997948547</v>
      </c>
      <c r="AD57" s="19">
        <v>11026.888588758224</v>
      </c>
      <c r="AE57" s="19">
        <v>9936.6411950388465</v>
      </c>
      <c r="AF57" s="19">
        <v>10764.191298236046</v>
      </c>
      <c r="AG57" s="19">
        <v>11215.806548825491</v>
      </c>
      <c r="AH57" s="19">
        <v>11815.923724315104</v>
      </c>
      <c r="AI57" s="19"/>
    </row>
    <row r="58" spans="1:35" ht="14.25" customHeight="1" x14ac:dyDescent="0.25">
      <c r="A58" s="22" t="s">
        <v>75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>
        <v>158.06235616500021</v>
      </c>
      <c r="AA58" s="21">
        <v>148.71624625114646</v>
      </c>
      <c r="AB58" s="21">
        <v>155.5978190534602</v>
      </c>
      <c r="AC58" s="21">
        <v>153.09952115957034</v>
      </c>
      <c r="AD58" s="21">
        <v>125.10778129765193</v>
      </c>
      <c r="AE58" s="21">
        <v>135.53342973912311</v>
      </c>
      <c r="AF58" s="21">
        <v>145.95907818059376</v>
      </c>
      <c r="AG58" s="21">
        <v>104.25648441471012</v>
      </c>
      <c r="AH58" s="21"/>
      <c r="AI58" s="21"/>
    </row>
    <row r="59" spans="1:35" ht="14.25" customHeight="1" x14ac:dyDescent="0.25">
      <c r="A59" s="22" t="s">
        <v>76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</row>
    <row r="60" spans="1:35" ht="14.25" customHeight="1" x14ac:dyDescent="0.25">
      <c r="A60" s="22" t="s">
        <v>77</v>
      </c>
      <c r="B60" s="21">
        <v>128.4</v>
      </c>
      <c r="C60" s="21">
        <v>111</v>
      </c>
      <c r="D60" s="21">
        <v>108.2</v>
      </c>
      <c r="E60" s="21">
        <v>153.19999999999999</v>
      </c>
      <c r="F60" s="21">
        <v>131</v>
      </c>
      <c r="G60" s="21">
        <v>124.8</v>
      </c>
      <c r="H60" s="21">
        <v>119.8</v>
      </c>
      <c r="I60" s="21">
        <v>120.3</v>
      </c>
      <c r="J60" s="21">
        <v>140.30000000000001</v>
      </c>
      <c r="K60" s="21">
        <v>133.6</v>
      </c>
      <c r="L60" s="21">
        <v>135.30000000000001</v>
      </c>
      <c r="M60" s="21">
        <v>138.5</v>
      </c>
      <c r="N60" s="21">
        <v>148.1</v>
      </c>
      <c r="O60" s="21">
        <v>142.80000000000001</v>
      </c>
      <c r="P60" s="21">
        <v>145.6</v>
      </c>
      <c r="Q60" s="21">
        <v>144.5</v>
      </c>
      <c r="R60" s="21">
        <v>158.80000000000001</v>
      </c>
      <c r="S60" s="21">
        <v>148.5</v>
      </c>
      <c r="T60" s="21">
        <v>149.30000000000001</v>
      </c>
      <c r="U60" s="21">
        <v>153</v>
      </c>
      <c r="V60" s="21">
        <v>170.8</v>
      </c>
      <c r="W60" s="21">
        <v>160.9</v>
      </c>
      <c r="X60" s="21">
        <v>158.4</v>
      </c>
      <c r="Y60" s="21">
        <v>155.4</v>
      </c>
      <c r="Z60" s="21">
        <v>189.5</v>
      </c>
      <c r="AA60" s="21">
        <v>175.2</v>
      </c>
      <c r="AB60" s="21">
        <v>150.80000000000001</v>
      </c>
      <c r="AC60" s="21">
        <v>156.19999999999999</v>
      </c>
      <c r="AD60" s="21">
        <v>150.5</v>
      </c>
      <c r="AE60" s="21">
        <v>36.700000000000003</v>
      </c>
      <c r="AF60" s="21">
        <v>73.2</v>
      </c>
      <c r="AG60" s="21">
        <v>96.3</v>
      </c>
      <c r="AH60" s="21">
        <v>102.6</v>
      </c>
      <c r="AI60" s="21"/>
    </row>
    <row r="61" spans="1:35" ht="14.25" customHeight="1" x14ac:dyDescent="0.25">
      <c r="A61" s="22" t="s">
        <v>78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</row>
    <row r="62" spans="1:35" ht="14.25" customHeight="1" x14ac:dyDescent="0.25">
      <c r="A62" s="22" t="s">
        <v>79</v>
      </c>
      <c r="B62" s="21">
        <v>99.984581659327503</v>
      </c>
      <c r="C62" s="21">
        <v>107.313124901211</v>
      </c>
      <c r="D62" s="21">
        <v>115.651928289408</v>
      </c>
      <c r="E62" s="21">
        <v>112.87968932441001</v>
      </c>
      <c r="F62" s="21">
        <v>101.15546612300099</v>
      </c>
      <c r="G62" s="21">
        <v>109.45726187246899</v>
      </c>
      <c r="H62" s="21">
        <v>115.821431005541</v>
      </c>
      <c r="I62" s="21">
        <v>110.61189227612799</v>
      </c>
      <c r="J62" s="21">
        <v>102.22543378139301</v>
      </c>
      <c r="K62" s="21">
        <v>111.922492863041</v>
      </c>
      <c r="L62" s="21">
        <v>117.11312900173401</v>
      </c>
      <c r="M62" s="21">
        <v>113.00283239314801</v>
      </c>
      <c r="N62" s="21">
        <v>127.1</v>
      </c>
      <c r="O62" s="21">
        <v>131.32994528544401</v>
      </c>
      <c r="P62" s="21">
        <v>138.86858429388698</v>
      </c>
      <c r="Q62" s="21">
        <v>135.08300895906402</v>
      </c>
      <c r="R62" s="21">
        <v>135.260196359746</v>
      </c>
      <c r="S62" s="21">
        <v>141.49950063886999</v>
      </c>
      <c r="T62" s="21">
        <v>141.81158169946701</v>
      </c>
      <c r="U62" s="21">
        <v>139.85097135456201</v>
      </c>
      <c r="V62" s="21">
        <v>133.09229532968101</v>
      </c>
      <c r="W62" s="21">
        <v>145.24115952541899</v>
      </c>
      <c r="X62" s="21">
        <v>155.20623200264902</v>
      </c>
      <c r="Y62" s="21">
        <v>150.02582635239898</v>
      </c>
      <c r="Z62" s="21">
        <v>143.02742169996603</v>
      </c>
      <c r="AA62" s="21">
        <v>154.98476378411098</v>
      </c>
      <c r="AB62" s="21">
        <v>154.247901272012</v>
      </c>
      <c r="AC62" s="21">
        <v>164.04269252747102</v>
      </c>
      <c r="AD62" s="21">
        <v>184.088269529825</v>
      </c>
      <c r="AE62" s="21">
        <v>134.821120382353</v>
      </c>
      <c r="AF62" s="21">
        <v>168.414379392862</v>
      </c>
      <c r="AG62" s="21">
        <v>166.388964494362</v>
      </c>
      <c r="AH62" s="21">
        <v>127.863643886243</v>
      </c>
      <c r="AI62" s="21"/>
    </row>
    <row r="63" spans="1:35" ht="14.25" customHeight="1" x14ac:dyDescent="0.25">
      <c r="A63" s="22" t="s">
        <v>80</v>
      </c>
      <c r="B63" s="19">
        <v>2111.3000000000002</v>
      </c>
      <c r="C63" s="19">
        <v>2494.3000000000002</v>
      </c>
      <c r="D63" s="19">
        <v>2468.6999999999998</v>
      </c>
      <c r="E63" s="19">
        <v>2344.6999999999998</v>
      </c>
      <c r="F63" s="19">
        <v>2211.4</v>
      </c>
      <c r="G63" s="19">
        <v>2441.1999999999998</v>
      </c>
      <c r="H63" s="19">
        <v>2677.2</v>
      </c>
      <c r="I63" s="19">
        <v>2455.6</v>
      </c>
      <c r="J63" s="19">
        <v>2245.5</v>
      </c>
      <c r="K63" s="19">
        <v>2472</v>
      </c>
      <c r="L63" s="19">
        <v>2640.9</v>
      </c>
      <c r="M63" s="19">
        <v>2368.9</v>
      </c>
      <c r="N63" s="19">
        <v>2243.1999999999998</v>
      </c>
      <c r="O63" s="19">
        <v>2281.6</v>
      </c>
      <c r="P63" s="19">
        <v>1904</v>
      </c>
      <c r="Q63" s="19">
        <v>1762.4</v>
      </c>
      <c r="R63" s="19">
        <v>1815.1</v>
      </c>
      <c r="S63" s="19">
        <v>2429.6999999999998</v>
      </c>
      <c r="T63" s="19">
        <v>2267.9</v>
      </c>
      <c r="U63" s="19">
        <v>2087.1</v>
      </c>
      <c r="V63" s="19">
        <v>2029.5</v>
      </c>
      <c r="W63" s="19">
        <v>2323.4</v>
      </c>
      <c r="X63" s="19">
        <v>2242.8000000000002</v>
      </c>
      <c r="Y63" s="19">
        <v>2247.6999999999998</v>
      </c>
      <c r="Z63" s="19">
        <v>1970.8</v>
      </c>
      <c r="AA63" s="19">
        <v>2139</v>
      </c>
      <c r="AB63" s="19">
        <v>2262.8000000000002</v>
      </c>
      <c r="AC63" s="19">
        <v>2131.1</v>
      </c>
      <c r="AD63" s="19">
        <v>1902.2</v>
      </c>
      <c r="AE63" s="19">
        <v>1585</v>
      </c>
      <c r="AF63" s="19">
        <v>1738.3</v>
      </c>
      <c r="AG63" s="19">
        <v>1906.1</v>
      </c>
      <c r="AH63" s="19"/>
      <c r="AI63" s="19"/>
    </row>
    <row r="64" spans="1:35" ht="14.25" customHeight="1" x14ac:dyDescent="0.25">
      <c r="A64" s="22" t="s">
        <v>81</v>
      </c>
      <c r="B64" s="21">
        <v>117.66209402187499</v>
      </c>
      <c r="C64" s="21">
        <v>119.30052152500001</v>
      </c>
      <c r="D64" s="21">
        <v>140.25372912</v>
      </c>
      <c r="E64" s="21">
        <v>138.69082383</v>
      </c>
      <c r="F64" s="21">
        <v>128.44643033899999</v>
      </c>
      <c r="G64" s="21">
        <v>130.1370002525</v>
      </c>
      <c r="H64" s="21">
        <v>142.96051323924999</v>
      </c>
      <c r="I64" s="21">
        <v>152.91630041600001</v>
      </c>
      <c r="J64" s="21">
        <v>134.72502135600001</v>
      </c>
      <c r="K64" s="21">
        <v>117.80256393000001</v>
      </c>
      <c r="L64" s="21">
        <v>120.768720774</v>
      </c>
      <c r="M64" s="21">
        <v>116.63070917</v>
      </c>
      <c r="N64" s="21">
        <v>109.07197504299999</v>
      </c>
      <c r="O64" s="21">
        <v>106.12880561</v>
      </c>
      <c r="P64" s="21">
        <v>116.307152268311</v>
      </c>
      <c r="Q64" s="21">
        <v>119.39384614095201</v>
      </c>
      <c r="R64" s="21">
        <v>109.461904775156</v>
      </c>
      <c r="S64" s="21">
        <v>111.698228013066</v>
      </c>
      <c r="T64" s="21">
        <v>121.688401281452</v>
      </c>
      <c r="U64" s="21">
        <v>139.83525261046299</v>
      </c>
      <c r="V64" s="21">
        <v>113.37948103434699</v>
      </c>
      <c r="W64" s="21">
        <v>113.00505037035001</v>
      </c>
      <c r="X64" s="21">
        <v>125.913806986663</v>
      </c>
      <c r="Y64" s="21">
        <v>124.036803271362</v>
      </c>
      <c r="Z64" s="21">
        <v>118.198475978801</v>
      </c>
      <c r="AA64" s="21">
        <v>115.28531288950001</v>
      </c>
      <c r="AB64" s="21">
        <v>122.39819413328101</v>
      </c>
      <c r="AC64" s="21">
        <v>132.30852831952402</v>
      </c>
      <c r="AD64" s="21">
        <v>112.78751792503799</v>
      </c>
      <c r="AE64" s="21">
        <v>24.728524040390102</v>
      </c>
      <c r="AF64" s="21">
        <v>28.7729490506986</v>
      </c>
      <c r="AG64" s="21">
        <v>74.374517538066897</v>
      </c>
      <c r="AH64" s="21">
        <v>61.730258880500003</v>
      </c>
      <c r="AI64" s="21"/>
    </row>
    <row r="65" spans="1:35" ht="14.25" customHeight="1" x14ac:dyDescent="0.25">
      <c r="A65" s="22" t="s">
        <v>84</v>
      </c>
      <c r="B65" s="19">
        <v>522.57026680645004</v>
      </c>
      <c r="C65" s="19">
        <v>548.42792973016071</v>
      </c>
      <c r="D65" s="19">
        <v>598.49438347272837</v>
      </c>
      <c r="E65" s="19">
        <v>625.44229832968711</v>
      </c>
      <c r="F65" s="19">
        <v>561.76130879365269</v>
      </c>
      <c r="G65" s="19">
        <v>615.18929835483834</v>
      </c>
      <c r="H65" s="19">
        <v>603.77493364090878</v>
      </c>
      <c r="I65" s="19">
        <v>575.71128105468767</v>
      </c>
      <c r="J65" s="19">
        <v>457.85477528571545</v>
      </c>
      <c r="K65" s="19">
        <v>474.61440625806659</v>
      </c>
      <c r="L65" s="19">
        <v>483.32874525</v>
      </c>
      <c r="M65" s="19">
        <v>446.12568972307702</v>
      </c>
      <c r="N65" s="19">
        <v>389.77956502258138</v>
      </c>
      <c r="O65" s="19">
        <v>459.69252807538288</v>
      </c>
      <c r="P65" s="19">
        <v>451.69867727272799</v>
      </c>
      <c r="Q65" s="19">
        <v>431.9697821484375</v>
      </c>
      <c r="R65" s="19">
        <v>424.76878855384513</v>
      </c>
      <c r="S65" s="19">
        <v>488.38164213709666</v>
      </c>
      <c r="T65" s="19">
        <v>543.10570790769145</v>
      </c>
      <c r="U65" s="19">
        <v>531.11634094285523</v>
      </c>
      <c r="V65" s="19">
        <v>529.36236135714466</v>
      </c>
      <c r="W65" s="19">
        <v>600.91749825238264</v>
      </c>
      <c r="X65" s="19">
        <v>610.43376427384669</v>
      </c>
      <c r="Y65" s="19">
        <v>593.5071061000001</v>
      </c>
      <c r="Z65" s="19">
        <v>531.25708571428606</v>
      </c>
      <c r="AA65" s="19">
        <v>594.54854630000011</v>
      </c>
      <c r="AB65" s="19">
        <v>624.48465653333687</v>
      </c>
      <c r="AC65" s="19">
        <v>564.99506809374986</v>
      </c>
      <c r="AD65" s="19">
        <v>475.90956328593739</v>
      </c>
      <c r="AE65" s="19">
        <v>393.71325921290446</v>
      </c>
      <c r="AF65" s="19">
        <v>475.41113932272873</v>
      </c>
      <c r="AG65" s="19">
        <v>432.7286885169226</v>
      </c>
      <c r="AH65" s="19">
        <v>564.21447698095255</v>
      </c>
      <c r="AI65" s="19"/>
    </row>
    <row r="66" spans="1:35" ht="14.25" customHeight="1" x14ac:dyDescent="0.25">
      <c r="A66" s="22" t="s">
        <v>85</v>
      </c>
      <c r="B66" s="21">
        <v>6.7941678763003305E-2</v>
      </c>
      <c r="C66" s="21">
        <v>1.4058608886170216E-2</v>
      </c>
      <c r="D66" s="21">
        <v>6.6030967192431386E-2</v>
      </c>
      <c r="E66" s="21">
        <v>1.2150436561120102E-2</v>
      </c>
      <c r="F66" s="21">
        <v>0.54307662101719401</v>
      </c>
      <c r="G66" s="21">
        <v>6.2740254689412675E-2</v>
      </c>
      <c r="H66" s="21">
        <v>0.46538605664416943</v>
      </c>
      <c r="I66" s="21">
        <v>6.4762066452158573E-3</v>
      </c>
      <c r="J66" s="21">
        <v>9.0404791496593046E-3</v>
      </c>
      <c r="K66" s="21">
        <v>3.4645999579356844E-2</v>
      </c>
      <c r="L66" s="21">
        <v>0.183862170233655</v>
      </c>
      <c r="M66" s="21">
        <v>4.342220079478297E-2</v>
      </c>
      <c r="N66" s="21">
        <v>6.0535454311721908E-2</v>
      </c>
      <c r="O66" s="21">
        <v>0.14769765685000935</v>
      </c>
      <c r="P66" s="21">
        <v>3.6241935855731655E-2</v>
      </c>
      <c r="Q66" s="21">
        <v>3.6717518655934756E-2</v>
      </c>
      <c r="R66" s="21">
        <v>4.8612909982697725E-2</v>
      </c>
      <c r="S66" s="21">
        <v>0.25712702827881351</v>
      </c>
      <c r="T66" s="21">
        <v>8.6935415349992162E-2</v>
      </c>
      <c r="U66" s="21">
        <v>0.483268185536674</v>
      </c>
      <c r="V66" s="21">
        <v>4.9233362203631358E-2</v>
      </c>
      <c r="W66" s="21">
        <v>0.25549532927865964</v>
      </c>
      <c r="X66" s="21">
        <v>0.18593632550206196</v>
      </c>
      <c r="Y66" s="21">
        <v>0.2239564447500498</v>
      </c>
      <c r="Z66" s="21">
        <v>0.54723470782681771</v>
      </c>
      <c r="AA66" s="21">
        <v>0.25838731520469155</v>
      </c>
      <c r="AB66" s="21">
        <v>0.1757106016301507</v>
      </c>
      <c r="AC66" s="21">
        <v>0.3432896083328702</v>
      </c>
      <c r="AD66" s="21">
        <v>0.15480893921560687</v>
      </c>
      <c r="AE66" s="21">
        <v>9.4254492063461284E-3</v>
      </c>
      <c r="AF66" s="21">
        <v>0.16810659215529106</v>
      </c>
      <c r="AG66" s="21">
        <v>0.20454583800070306</v>
      </c>
      <c r="AH66" s="21"/>
      <c r="AI66" s="21"/>
    </row>
    <row r="67" spans="1:35" ht="14.25" customHeight="1" x14ac:dyDescent="0.25">
      <c r="A67" s="22" t="s">
        <v>86</v>
      </c>
      <c r="B67" s="19">
        <v>446.07478719834336</v>
      </c>
      <c r="C67" s="19">
        <v>505.83793861990097</v>
      </c>
      <c r="D67" s="19">
        <v>562.31690637827421</v>
      </c>
      <c r="E67" s="19">
        <v>564.79912359061018</v>
      </c>
      <c r="F67" s="19">
        <v>497.24961114086602</v>
      </c>
      <c r="G67" s="19">
        <v>521.47379653828159</v>
      </c>
      <c r="H67" s="19">
        <v>631.95412717255317</v>
      </c>
      <c r="I67" s="19">
        <v>542.15301207790742</v>
      </c>
      <c r="J67" s="19">
        <v>502.93044780251785</v>
      </c>
      <c r="K67" s="19">
        <v>650.6707755941901</v>
      </c>
      <c r="L67" s="19">
        <v>642.8152957886598</v>
      </c>
      <c r="M67" s="19">
        <v>561.83664401734075</v>
      </c>
      <c r="N67" s="19">
        <v>501.2580152562212</v>
      </c>
      <c r="O67" s="19">
        <v>523.10431410344756</v>
      </c>
      <c r="P67" s="19">
        <v>638.8579019143433</v>
      </c>
      <c r="Q67" s="19">
        <v>543.64623528495065</v>
      </c>
      <c r="R67" s="19">
        <v>511.8166927540646</v>
      </c>
      <c r="S67" s="19">
        <v>613.75551790955762</v>
      </c>
      <c r="T67" s="19">
        <v>768.60315937463383</v>
      </c>
      <c r="U67" s="19">
        <v>711.34431984637001</v>
      </c>
      <c r="V67" s="19">
        <v>693.92691398564227</v>
      </c>
      <c r="W67" s="19">
        <v>748.04753375617838</v>
      </c>
      <c r="X67" s="19">
        <v>965.62032125325993</v>
      </c>
      <c r="Y67" s="19">
        <v>855.42933242575066</v>
      </c>
      <c r="Z67" s="19">
        <v>771.71389362826403</v>
      </c>
      <c r="AA67" s="19">
        <v>828.16636873710536</v>
      </c>
      <c r="AB67" s="19">
        <v>1017.9014443129468</v>
      </c>
      <c r="AC67" s="19">
        <v>932.06428410068486</v>
      </c>
      <c r="AD67" s="19">
        <v>800.88494106780774</v>
      </c>
      <c r="AE67" s="19">
        <v>639.62108426015823</v>
      </c>
      <c r="AF67" s="19">
        <v>689.49538284377445</v>
      </c>
      <c r="AG67" s="19">
        <v>867.16620248558741</v>
      </c>
      <c r="AH67" s="19"/>
      <c r="AI67" s="19"/>
    </row>
    <row r="68" spans="1:35" ht="14.25" customHeight="1" x14ac:dyDescent="0.25">
      <c r="A68" s="22" t="s">
        <v>87</v>
      </c>
      <c r="B68" s="21">
        <v>37824.136112903114</v>
      </c>
      <c r="C68" s="21">
        <v>40869.378869841421</v>
      </c>
      <c r="D68" s="21">
        <v>42514.084163636435</v>
      </c>
      <c r="E68" s="21">
        <v>40930.10312187497</v>
      </c>
      <c r="F68" s="21">
        <v>39696.036895238227</v>
      </c>
      <c r="G68" s="21">
        <v>42131.689330645138</v>
      </c>
      <c r="H68" s="21">
        <v>43288.783231818161</v>
      </c>
      <c r="I68" s="21">
        <v>39550.069335937507</v>
      </c>
      <c r="J68" s="21">
        <v>35259.532857142949</v>
      </c>
      <c r="K68" s="21">
        <v>38986.222845161457</v>
      </c>
      <c r="L68" s="21">
        <v>39981.603900000002</v>
      </c>
      <c r="M68" s="21">
        <v>36676.236978461537</v>
      </c>
      <c r="N68" s="21">
        <v>34099.086183871033</v>
      </c>
      <c r="O68" s="21">
        <v>36929.384783076785</v>
      </c>
      <c r="P68" s="21">
        <v>38186.471287878849</v>
      </c>
      <c r="Q68" s="21">
        <v>35838.247499999998</v>
      </c>
      <c r="R68" s="21">
        <v>36846.232726153758</v>
      </c>
      <c r="S68" s="21">
        <v>40829.531880645147</v>
      </c>
      <c r="T68" s="21">
        <v>44785.442092307625</v>
      </c>
      <c r="U68" s="21">
        <v>43393.727885714135</v>
      </c>
      <c r="V68" s="21">
        <v>44244.339000000153</v>
      </c>
      <c r="W68" s="21">
        <v>46850.597014285842</v>
      </c>
      <c r="X68" s="21">
        <v>48388.333015384669</v>
      </c>
      <c r="Y68" s="21">
        <v>45320.924725000004</v>
      </c>
      <c r="Z68" s="21">
        <v>42511.924571428601</v>
      </c>
      <c r="AA68" s="21">
        <v>46524.551100000004</v>
      </c>
      <c r="AB68" s="21">
        <v>49144.519324242698</v>
      </c>
      <c r="AC68" s="21">
        <v>45932.731206249991</v>
      </c>
      <c r="AD68" s="21">
        <v>39723.360273437494</v>
      </c>
      <c r="AE68" s="21">
        <v>32637.067148387196</v>
      </c>
      <c r="AF68" s="21">
        <v>36858.089230303143</v>
      </c>
      <c r="AG68" s="21">
        <v>40074.230916923036</v>
      </c>
      <c r="AH68" s="21">
        <v>41772.066952380963</v>
      </c>
      <c r="AI68" s="21"/>
    </row>
    <row r="69" spans="1:35" ht="14.25" customHeight="1" x14ac:dyDescent="0.25">
      <c r="A69" s="22" t="s">
        <v>88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</row>
    <row r="70" spans="1:35" ht="14.25" customHeight="1" x14ac:dyDescent="0.25">
      <c r="A70" s="22" t="s">
        <v>89</v>
      </c>
      <c r="B70" s="21">
        <v>72.845920451183261</v>
      </c>
      <c r="C70" s="21">
        <v>76.952996727962358</v>
      </c>
      <c r="D70" s="21">
        <v>85.104769486058743</v>
      </c>
      <c r="E70" s="21">
        <v>76.247169125209837</v>
      </c>
      <c r="F70" s="21">
        <v>73.288517286324733</v>
      </c>
      <c r="G70" s="21">
        <v>81.680636919570702</v>
      </c>
      <c r="H70" s="21">
        <v>96.141151333207461</v>
      </c>
      <c r="I70" s="21">
        <v>87.17495662540307</v>
      </c>
      <c r="J70" s="21">
        <v>77.177953323462447</v>
      </c>
      <c r="K70" s="21">
        <v>79.383657332379016</v>
      </c>
      <c r="L70" s="21">
        <v>90.3836082349343</v>
      </c>
      <c r="M70" s="21">
        <v>86.419713580915698</v>
      </c>
      <c r="N70" s="21">
        <v>78.035535289280972</v>
      </c>
      <c r="O70" s="21">
        <v>70.671080586808486</v>
      </c>
      <c r="P70" s="21">
        <v>96.371198617036811</v>
      </c>
      <c r="Q70" s="21">
        <v>93.457040995174182</v>
      </c>
      <c r="R70" s="21">
        <v>85.375691473386198</v>
      </c>
      <c r="S70" s="21">
        <v>89.48189597120394</v>
      </c>
      <c r="T70" s="21">
        <v>109.96867944919299</v>
      </c>
      <c r="U70" s="21">
        <v>91.151677084221703</v>
      </c>
      <c r="V70" s="21">
        <v>116.17960176905942</v>
      </c>
      <c r="W70" s="21">
        <v>113.92912902461778</v>
      </c>
      <c r="X70" s="21">
        <v>135.19487915020508</v>
      </c>
      <c r="Y70" s="21">
        <v>132.68459022451887</v>
      </c>
      <c r="Z70" s="21">
        <v>111.07103692348456</v>
      </c>
      <c r="AA70" s="21">
        <v>122.25209601914054</v>
      </c>
      <c r="AB70" s="21">
        <v>118.04550586565098</v>
      </c>
      <c r="AC70" s="21">
        <v>131.82931552168165</v>
      </c>
      <c r="AD70" s="21">
        <v>96.366911864821958</v>
      </c>
      <c r="AE70" s="21">
        <v>13.144908030506954</v>
      </c>
      <c r="AF70" s="21">
        <v>17.110711774357345</v>
      </c>
      <c r="AG70" s="21">
        <v>14.771752596969408</v>
      </c>
      <c r="AH70" s="21">
        <v>14.806824867621101</v>
      </c>
      <c r="AI70" s="21"/>
    </row>
    <row r="71" spans="1:35" ht="14.25" customHeight="1" x14ac:dyDescent="0.25">
      <c r="A71" s="22" t="s">
        <v>90</v>
      </c>
      <c r="B71" s="19">
        <v>717.10156451612693</v>
      </c>
      <c r="C71" s="19">
        <v>795.49513333333618</v>
      </c>
      <c r="D71" s="19">
        <v>912.35918484848639</v>
      </c>
      <c r="E71" s="19">
        <v>749.89980781249949</v>
      </c>
      <c r="F71" s="19">
        <v>808.08273015873294</v>
      </c>
      <c r="G71" s="19">
        <v>899.42361290322538</v>
      </c>
      <c r="H71" s="19">
        <v>955.72810454545413</v>
      </c>
      <c r="I71" s="19">
        <v>748.63300781250018</v>
      </c>
      <c r="J71" s="19">
        <v>804.06600000000219</v>
      </c>
      <c r="K71" s="19">
        <v>879.79569032258451</v>
      </c>
      <c r="L71" s="19">
        <v>1026.05295</v>
      </c>
      <c r="M71" s="19">
        <v>786.40441230769238</v>
      </c>
      <c r="N71" s="19">
        <v>830.90556774193703</v>
      </c>
      <c r="O71" s="19">
        <v>941.78231076922714</v>
      </c>
      <c r="P71" s="19">
        <v>970.35041666666814</v>
      </c>
      <c r="Q71" s="19">
        <v>907.39300781249995</v>
      </c>
      <c r="R71" s="19">
        <v>882.71664923076708</v>
      </c>
      <c r="S71" s="19">
        <v>1065.7603338709675</v>
      </c>
      <c r="T71" s="19">
        <v>1270.9255230769213</v>
      </c>
      <c r="U71" s="19">
        <v>1109.097342857139</v>
      </c>
      <c r="V71" s="19">
        <v>1162.8367142857182</v>
      </c>
      <c r="W71" s="19">
        <v>1273.7033190476225</v>
      </c>
      <c r="X71" s="19">
        <v>1414.0882707692322</v>
      </c>
      <c r="Y71" s="19">
        <v>1168.8064000000002</v>
      </c>
      <c r="Z71" s="19">
        <v>1110.7844571428577</v>
      </c>
      <c r="AA71" s="19">
        <v>1288.8839000000003</v>
      </c>
      <c r="AB71" s="19">
        <v>1433.2937848484928</v>
      </c>
      <c r="AC71" s="19">
        <v>1244.3874249999997</v>
      </c>
      <c r="AD71" s="19">
        <v>961.52033749999975</v>
      </c>
      <c r="AE71" s="19">
        <v>600.27003225806641</v>
      </c>
      <c r="AF71" s="19">
        <v>681.47488333333536</v>
      </c>
      <c r="AG71" s="19">
        <v>705.00299076923</v>
      </c>
      <c r="AH71" s="19">
        <v>672.30497142857155</v>
      </c>
      <c r="AI71" s="19"/>
    </row>
    <row r="72" spans="1:35" ht="14.25" customHeight="1" x14ac:dyDescent="0.25">
      <c r="A72" s="22" t="s">
        <v>91</v>
      </c>
      <c r="B72" s="21">
        <v>10979.709774193516</v>
      </c>
      <c r="C72" s="21">
        <v>11399.484447619088</v>
      </c>
      <c r="D72" s="21">
        <v>11566.701712121234</v>
      </c>
      <c r="E72" s="21">
        <v>11942.596757812493</v>
      </c>
      <c r="F72" s="21">
        <v>12062.346787301629</v>
      </c>
      <c r="G72" s="21">
        <v>12044.872620967735</v>
      </c>
      <c r="H72" s="21">
        <v>12241.53820454545</v>
      </c>
      <c r="I72" s="21">
        <v>11586.939257812503</v>
      </c>
      <c r="J72" s="21">
        <v>10352.631285714313</v>
      </c>
      <c r="K72" s="21">
        <v>10758.707600000047</v>
      </c>
      <c r="L72" s="21">
        <v>10482.8595</v>
      </c>
      <c r="M72" s="21">
        <v>10279.116169230771</v>
      </c>
      <c r="N72" s="21">
        <v>10053.62677064518</v>
      </c>
      <c r="O72" s="21">
        <v>10081.587666769192</v>
      </c>
      <c r="P72" s="21">
        <v>9945.4776250000159</v>
      </c>
      <c r="Q72" s="21">
        <v>10200.888457031249</v>
      </c>
      <c r="R72" s="21">
        <v>10865.400762461511</v>
      </c>
      <c r="S72" s="21">
        <v>11189.932440322578</v>
      </c>
      <c r="T72" s="21">
        <v>11963.261885384598</v>
      </c>
      <c r="U72" s="21">
        <v>11988.25908142853</v>
      </c>
      <c r="V72" s="21">
        <v>11502.987285714325</v>
      </c>
      <c r="W72" s="21">
        <v>11711.755635714317</v>
      </c>
      <c r="X72" s="21">
        <v>11578.545457846165</v>
      </c>
      <c r="Y72" s="21">
        <v>11990.424171250002</v>
      </c>
      <c r="Z72" s="21">
        <v>11433.356662857152</v>
      </c>
      <c r="AA72" s="21">
        <v>12027.860060000003</v>
      </c>
      <c r="AB72" s="21">
        <v>12201.455415454615</v>
      </c>
      <c r="AC72" s="21">
        <v>12117.499327499996</v>
      </c>
      <c r="AD72" s="21">
        <v>10940.822354062499</v>
      </c>
      <c r="AE72" s="21">
        <v>9239.5325625806727</v>
      </c>
      <c r="AF72" s="21">
        <v>10293.777470151546</v>
      </c>
      <c r="AG72" s="21">
        <v>13196.081361230756</v>
      </c>
      <c r="AH72" s="21">
        <v>14850.590298095241</v>
      </c>
      <c r="AI72" s="21"/>
    </row>
    <row r="73" spans="1:35" ht="14.25" customHeight="1" x14ac:dyDescent="0.25">
      <c r="A73" s="22" t="s">
        <v>92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</row>
    <row r="74" spans="1:35" ht="14.25" customHeight="1" x14ac:dyDescent="0.25">
      <c r="A74" s="22" t="s">
        <v>93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</row>
    <row r="75" spans="1:35" ht="14.25" customHeight="1" x14ac:dyDescent="0.25">
      <c r="A75" s="22" t="s">
        <v>94</v>
      </c>
      <c r="B75" s="19">
        <v>13.432268382323885</v>
      </c>
      <c r="C75" s="19">
        <v>15.550674867538778</v>
      </c>
      <c r="D75" s="19">
        <v>14.725854198162924</v>
      </c>
      <c r="E75" s="19">
        <v>4.9178953047868292</v>
      </c>
      <c r="F75" s="19">
        <v>6.0777576906145452</v>
      </c>
      <c r="G75" s="19">
        <v>12.356176729297315</v>
      </c>
      <c r="H75" s="19">
        <v>10.107670837299901</v>
      </c>
      <c r="I75" s="19">
        <v>5.2300755874186802</v>
      </c>
      <c r="J75" s="19">
        <v>7.4096964447916003</v>
      </c>
      <c r="K75" s="19">
        <v>8.1046015838265504</v>
      </c>
      <c r="L75" s="19">
        <v>12.946583543143543</v>
      </c>
      <c r="M75" s="19">
        <v>9.8642946762919745</v>
      </c>
      <c r="N75" s="19">
        <v>5.7452188665813004</v>
      </c>
      <c r="O75" s="19">
        <v>5.1371395765720376</v>
      </c>
      <c r="P75" s="19">
        <v>3.5544991935808126</v>
      </c>
      <c r="Q75" s="19">
        <v>2.6939736892584563</v>
      </c>
      <c r="R75" s="19">
        <v>5.0660450142184077</v>
      </c>
      <c r="S75" s="19">
        <v>5.1521968054605134</v>
      </c>
      <c r="T75" s="19">
        <v>4.529915074715972</v>
      </c>
      <c r="U75" s="19">
        <v>12.483866649657269</v>
      </c>
      <c r="V75" s="19">
        <v>3.0415167029958896</v>
      </c>
      <c r="W75" s="19">
        <v>3.6886284179769997</v>
      </c>
      <c r="X75" s="19">
        <v>8.3911567581602018</v>
      </c>
      <c r="Y75" s="19">
        <v>16.58881954910035</v>
      </c>
      <c r="Z75" s="19">
        <v>8.2591760208872227</v>
      </c>
      <c r="AA75" s="19"/>
      <c r="AB75" s="19"/>
      <c r="AC75" s="19"/>
      <c r="AD75" s="19"/>
      <c r="AE75" s="19"/>
      <c r="AF75" s="19"/>
      <c r="AG75" s="19"/>
      <c r="AH75" s="19"/>
      <c r="AI75" s="19"/>
    </row>
    <row r="76" spans="1:35" ht="14.25" customHeight="1" x14ac:dyDescent="0.25">
      <c r="A76" s="22" t="s">
        <v>95</v>
      </c>
      <c r="B76" s="21">
        <v>215.22876287</v>
      </c>
      <c r="C76" s="21">
        <v>228.95533711000002</v>
      </c>
      <c r="D76" s="21">
        <v>274.16348980999999</v>
      </c>
      <c r="E76" s="21">
        <v>245.9368556</v>
      </c>
      <c r="F76" s="21">
        <v>222.99696543000002</v>
      </c>
      <c r="G76" s="21">
        <v>245.79799638</v>
      </c>
      <c r="H76" s="21">
        <v>266.64871102000001</v>
      </c>
      <c r="I76" s="21">
        <v>236.0540724</v>
      </c>
      <c r="J76" s="21">
        <v>231.34407942999999</v>
      </c>
      <c r="K76" s="21">
        <v>227.49733591999998</v>
      </c>
      <c r="L76" s="21">
        <v>255.05594484</v>
      </c>
      <c r="M76" s="21">
        <v>238.23744884999999</v>
      </c>
      <c r="N76" s="21">
        <v>212.79100030000001</v>
      </c>
      <c r="O76" s="21">
        <v>216.96516265</v>
      </c>
      <c r="P76" s="21">
        <v>261.68557025000001</v>
      </c>
      <c r="Q76" s="21">
        <v>228.45077569999998</v>
      </c>
      <c r="R76" s="21">
        <v>210.63754588</v>
      </c>
      <c r="S76" s="21">
        <v>233.13992787000001</v>
      </c>
      <c r="T76" s="21">
        <v>273.07361030999999</v>
      </c>
      <c r="U76" s="21">
        <v>242.82813431</v>
      </c>
      <c r="V76" s="21">
        <v>221.80041131000002</v>
      </c>
      <c r="W76" s="21">
        <v>234.49872396999999</v>
      </c>
      <c r="X76" s="21">
        <v>282.41339666000005</v>
      </c>
      <c r="Y76" s="21">
        <v>235.18104982</v>
      </c>
      <c r="Z76" s="21">
        <v>227.15600334000001</v>
      </c>
      <c r="AA76" s="21">
        <v>245.482584</v>
      </c>
      <c r="AB76" s="21">
        <v>281.73561175999998</v>
      </c>
      <c r="AC76" s="21">
        <v>252.34910655000002</v>
      </c>
      <c r="AD76" s="21">
        <v>224.36334062999998</v>
      </c>
      <c r="AE76" s="21">
        <v>152.18731431</v>
      </c>
      <c r="AF76" s="21">
        <v>156.8084963</v>
      </c>
      <c r="AG76" s="21">
        <v>164.64694503999999</v>
      </c>
      <c r="AH76" s="21">
        <v>170.87390043000002</v>
      </c>
      <c r="AI76" s="21"/>
    </row>
    <row r="77" spans="1:35" ht="14.25" customHeight="1" x14ac:dyDescent="0.25">
      <c r="A77" s="22" t="s">
        <v>96</v>
      </c>
      <c r="B77" s="19">
        <v>14163.746370967699</v>
      </c>
      <c r="C77" s="19">
        <v>15465.783873015931</v>
      </c>
      <c r="D77" s="19">
        <v>15831.881587878817</v>
      </c>
      <c r="E77" s="19">
        <v>15045.63044531249</v>
      </c>
      <c r="F77" s="19">
        <v>14998.837250793702</v>
      </c>
      <c r="G77" s="19">
        <v>15745.397516129024</v>
      </c>
      <c r="H77" s="19">
        <v>15604.481618181811</v>
      </c>
      <c r="I77" s="19">
        <v>15475.081640625003</v>
      </c>
      <c r="J77" s="19">
        <v>13290.738000000034</v>
      </c>
      <c r="K77" s="19">
        <v>14700.103870967807</v>
      </c>
      <c r="L77" s="19">
        <v>14457.008250000001</v>
      </c>
      <c r="M77" s="19">
        <v>14093.944258461541</v>
      </c>
      <c r="N77" s="19">
        <v>13233.879261290349</v>
      </c>
      <c r="O77" s="19">
        <v>14240.787435384562</v>
      </c>
      <c r="P77" s="19">
        <v>14094.088560606084</v>
      </c>
      <c r="Q77" s="19">
        <v>13659.44765625</v>
      </c>
      <c r="R77" s="19">
        <v>14064.902556923042</v>
      </c>
      <c r="S77" s="19">
        <v>15359.292670967738</v>
      </c>
      <c r="T77" s="19">
        <v>16042.791861538439</v>
      </c>
      <c r="U77" s="19">
        <v>16348.000642857085</v>
      </c>
      <c r="V77" s="19">
        <v>16950.865000000056</v>
      </c>
      <c r="W77" s="19">
        <v>17829.463485714336</v>
      </c>
      <c r="X77" s="19">
        <v>17792.393538461554</v>
      </c>
      <c r="Y77" s="19">
        <v>17124.611737500003</v>
      </c>
      <c r="Z77" s="19">
        <v>16753.764342857154</v>
      </c>
      <c r="AA77" s="19">
        <v>17698.275000000005</v>
      </c>
      <c r="AB77" s="19">
        <v>18180.258636363738</v>
      </c>
      <c r="AC77" s="19">
        <v>17114.755518749997</v>
      </c>
      <c r="AD77" s="19">
        <v>14958.698278124995</v>
      </c>
      <c r="AE77" s="19">
        <v>11627.616019354873</v>
      </c>
      <c r="AF77" s="19">
        <v>13103.487893939435</v>
      </c>
      <c r="AG77" s="19">
        <v>14589.148184615369</v>
      </c>
      <c r="AH77" s="19">
        <v>15532.895504761909</v>
      </c>
      <c r="AI77" s="19"/>
    </row>
    <row r="78" spans="1:35" ht="14.25" customHeight="1" x14ac:dyDescent="0.25">
      <c r="A78" s="22" t="s">
        <v>97</v>
      </c>
      <c r="B78" s="21">
        <v>170.32305267878198</v>
      </c>
      <c r="C78" s="21">
        <v>165.85382714606402</v>
      </c>
      <c r="D78" s="21">
        <v>162.62037328636598</v>
      </c>
      <c r="E78" s="21">
        <v>197.55372344520302</v>
      </c>
      <c r="F78" s="21">
        <v>125.23429401828901</v>
      </c>
      <c r="G78" s="21">
        <v>159.85613955138601</v>
      </c>
      <c r="H78" s="21">
        <v>163.72880874113102</v>
      </c>
      <c r="I78" s="21">
        <v>167.19317902088599</v>
      </c>
      <c r="J78" s="21">
        <v>91.014743319771199</v>
      </c>
      <c r="K78" s="21">
        <v>101.503609825159</v>
      </c>
      <c r="L78" s="21">
        <v>150.51359792399703</v>
      </c>
      <c r="M78" s="21">
        <v>114.372775962418</v>
      </c>
      <c r="N78" s="21">
        <v>304.66402607464198</v>
      </c>
      <c r="O78" s="21">
        <v>212.366978849459</v>
      </c>
      <c r="P78" s="21">
        <v>126.84545201610699</v>
      </c>
      <c r="Q78" s="21">
        <v>165.254592403126</v>
      </c>
      <c r="R78" s="21">
        <v>130.53</v>
      </c>
      <c r="S78" s="21">
        <v>123.62</v>
      </c>
      <c r="T78" s="21">
        <v>92.07</v>
      </c>
      <c r="U78" s="21">
        <v>126.33</v>
      </c>
      <c r="V78" s="21">
        <v>110.52193362730999</v>
      </c>
      <c r="W78" s="21">
        <v>110.57709394989</v>
      </c>
      <c r="X78" s="21">
        <v>113.10482688873</v>
      </c>
      <c r="Y78" s="21">
        <v>118.859678261977</v>
      </c>
      <c r="Z78" s="21">
        <v>129.65831001620901</v>
      </c>
      <c r="AA78" s="21">
        <v>119.670442976605</v>
      </c>
      <c r="AB78" s="21">
        <v>115.69074229154401</v>
      </c>
      <c r="AC78" s="21">
        <v>136.05555363055802</v>
      </c>
      <c r="AD78" s="21">
        <v>157.84666231031599</v>
      </c>
      <c r="AE78" s="21">
        <v>114.46713873548201</v>
      </c>
      <c r="AF78" s="21">
        <v>103.61463795907601</v>
      </c>
      <c r="AG78" s="21">
        <v>140.96011772103898</v>
      </c>
      <c r="AH78" s="21"/>
      <c r="AI78" s="21"/>
    </row>
    <row r="79" spans="1:35" ht="14.25" customHeight="1" x14ac:dyDescent="0.25">
      <c r="A79" s="22" t="s">
        <v>98</v>
      </c>
      <c r="B79" s="19">
        <v>3799.5831793320372</v>
      </c>
      <c r="C79" s="19">
        <v>3840.0228933414046</v>
      </c>
      <c r="D79" s="19">
        <v>4263.843506579783</v>
      </c>
      <c r="E79" s="19">
        <v>4119.7577807229236</v>
      </c>
      <c r="F79" s="19">
        <v>4261.9496093356902</v>
      </c>
      <c r="G79" s="19">
        <v>4306.4466601185213</v>
      </c>
      <c r="H79" s="19">
        <v>4661.4442764204841</v>
      </c>
      <c r="I79" s="19">
        <v>4201.2444192240246</v>
      </c>
      <c r="J79" s="19">
        <v>3564.4365196188664</v>
      </c>
      <c r="K79" s="19">
        <v>3812.7421588975071</v>
      </c>
      <c r="L79" s="19">
        <v>4004.1953088501</v>
      </c>
      <c r="M79" s="19">
        <v>3775.2702452409176</v>
      </c>
      <c r="N79" s="19">
        <v>3234.4648153148091</v>
      </c>
      <c r="O79" s="19">
        <v>3459.6401541208065</v>
      </c>
      <c r="P79" s="19">
        <v>3672.8599190310283</v>
      </c>
      <c r="Q79" s="19">
        <v>3545.7823639631251</v>
      </c>
      <c r="R79" s="19">
        <v>3660.8557999421819</v>
      </c>
      <c r="S79" s="19">
        <v>4014.2298570344878</v>
      </c>
      <c r="T79" s="19">
        <v>4365.7018494455788</v>
      </c>
      <c r="U79" s="19">
        <v>4328.9792713601128</v>
      </c>
      <c r="V79" s="19">
        <v>4428.357958869944</v>
      </c>
      <c r="W79" s="19">
        <v>4735.7145202140036</v>
      </c>
      <c r="X79" s="19">
        <v>5351.1967322908849</v>
      </c>
      <c r="Y79" s="19">
        <v>5080.4998892942267</v>
      </c>
      <c r="Z79" s="19">
        <v>4501.8218741721175</v>
      </c>
      <c r="AA79" s="19">
        <v>4685.2476549287003</v>
      </c>
      <c r="AB79" s="19">
        <v>5242.1974078586391</v>
      </c>
      <c r="AC79" s="19">
        <v>4932.7156532865047</v>
      </c>
      <c r="AD79" s="19">
        <v>4331.5189810856727</v>
      </c>
      <c r="AE79" s="19">
        <v>3782.9942619742051</v>
      </c>
      <c r="AF79" s="19">
        <v>3976.7927694990549</v>
      </c>
      <c r="AG79" s="19">
        <v>3637.291846569387</v>
      </c>
      <c r="AH79" s="19">
        <v>4278.953212743877</v>
      </c>
      <c r="AI79" s="19"/>
    </row>
    <row r="80" spans="1:35" ht="14.25" customHeight="1" x14ac:dyDescent="0.25">
      <c r="A80" s="22" t="s">
        <v>99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</row>
    <row r="81" spans="1:35" ht="14.25" customHeight="1" x14ac:dyDescent="0.25">
      <c r="A81" s="22" t="s">
        <v>100</v>
      </c>
      <c r="B81" s="19">
        <v>90.785979999999995</v>
      </c>
      <c r="C81" s="19">
        <v>94.855760000000004</v>
      </c>
      <c r="D81" s="19">
        <v>89.730509999999995</v>
      </c>
      <c r="E81" s="19">
        <v>103.13146</v>
      </c>
      <c r="F81" s="19">
        <v>92.553389999999993</v>
      </c>
      <c r="G81" s="19">
        <v>105.75109</v>
      </c>
      <c r="H81" s="19">
        <v>98.650480000000002</v>
      </c>
      <c r="I81" s="19">
        <v>114.64558</v>
      </c>
      <c r="J81" s="19">
        <v>104.8125</v>
      </c>
      <c r="K81" s="19">
        <v>118.33104</v>
      </c>
      <c r="L81" s="19">
        <v>110.51671</v>
      </c>
      <c r="M81" s="19">
        <v>123.98093</v>
      </c>
      <c r="N81" s="19">
        <v>107.16876000000001</v>
      </c>
      <c r="O81" s="19">
        <v>118.29388</v>
      </c>
      <c r="P81" s="19">
        <v>110.08659</v>
      </c>
      <c r="Q81" s="19">
        <v>127.05436</v>
      </c>
      <c r="R81" s="19">
        <v>110.67193</v>
      </c>
      <c r="S81" s="19">
        <v>119.76152</v>
      </c>
      <c r="T81" s="19">
        <v>102.49117</v>
      </c>
      <c r="U81" s="19">
        <v>111.01266</v>
      </c>
      <c r="V81" s="19">
        <v>108.96893</v>
      </c>
      <c r="W81" s="19">
        <v>121.02894000000001</v>
      </c>
      <c r="X81" s="19">
        <v>110.62685999999999</v>
      </c>
      <c r="Y81" s="19">
        <v>116.76567</v>
      </c>
      <c r="Z81" s="19">
        <v>112.15617</v>
      </c>
      <c r="AA81" s="19">
        <v>122.93165</v>
      </c>
      <c r="AB81" s="19">
        <v>119.82427</v>
      </c>
      <c r="AC81" s="19">
        <v>124.21487999999999</v>
      </c>
      <c r="AD81" s="19">
        <v>114.88648000000001</v>
      </c>
      <c r="AE81" s="19">
        <v>87.845050000000001</v>
      </c>
      <c r="AF81" s="19">
        <v>88.077610000000007</v>
      </c>
      <c r="AG81" s="19">
        <v>101.38715000000001</v>
      </c>
      <c r="AH81" s="19">
        <v>104.47794</v>
      </c>
      <c r="AI81" s="19"/>
    </row>
    <row r="82" spans="1:35" ht="14.25" customHeight="1" x14ac:dyDescent="0.25">
      <c r="A82" s="22" t="s">
        <v>101</v>
      </c>
      <c r="B82" s="21">
        <v>1.5</v>
      </c>
      <c r="C82" s="21">
        <v>3.92</v>
      </c>
      <c r="D82" s="21">
        <v>2.0499999999999998</v>
      </c>
      <c r="E82" s="21">
        <v>2.2799999999999998</v>
      </c>
      <c r="F82" s="21">
        <v>0.19600000000000001</v>
      </c>
      <c r="G82" s="21">
        <v>0.125606815745814</v>
      </c>
      <c r="H82" s="21">
        <v>3.4204707309898795E-2</v>
      </c>
      <c r="I82" s="21">
        <v>2.54369064808211E-2</v>
      </c>
      <c r="J82" s="21">
        <v>0.42950420388238497</v>
      </c>
      <c r="K82" s="21">
        <v>1.8721455926363602</v>
      </c>
      <c r="L82" s="21">
        <v>1.0900000000000001</v>
      </c>
      <c r="M82" s="21">
        <v>4.5932375233122906</v>
      </c>
      <c r="N82" s="21">
        <v>4.5602610904401004</v>
      </c>
      <c r="O82" s="21">
        <v>1.7256669954589601</v>
      </c>
      <c r="P82" s="21">
        <v>1.44721759361313</v>
      </c>
      <c r="Q82" s="21">
        <v>1.28</v>
      </c>
      <c r="R82" s="21">
        <v>1.23</v>
      </c>
      <c r="S82" s="21">
        <v>7.9</v>
      </c>
      <c r="T82" s="21">
        <v>0.02</v>
      </c>
      <c r="U82" s="21">
        <v>7.0000000000000007E-2</v>
      </c>
      <c r="V82" s="21">
        <v>0.09</v>
      </c>
      <c r="W82" s="21">
        <v>0.14000000000000001</v>
      </c>
      <c r="X82" s="21">
        <v>0.24</v>
      </c>
      <c r="Y82" s="21">
        <v>0.78</v>
      </c>
      <c r="Z82" s="21">
        <v>0.19</v>
      </c>
      <c r="AA82" s="21">
        <v>0.15</v>
      </c>
      <c r="AB82" s="21">
        <v>7.0000000000000007E-2</v>
      </c>
      <c r="AC82" s="21">
        <v>0.63</v>
      </c>
      <c r="AD82" s="21"/>
      <c r="AE82" s="21"/>
      <c r="AF82" s="21"/>
      <c r="AG82" s="21"/>
      <c r="AH82" s="21"/>
      <c r="AI82" s="21"/>
    </row>
    <row r="83" spans="1:35" ht="14.25" customHeight="1" x14ac:dyDescent="0.25">
      <c r="A83" s="22" t="s">
        <v>102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</row>
    <row r="84" spans="1:35" ht="14.25" customHeight="1" x14ac:dyDescent="0.25">
      <c r="A84" s="22" t="s">
        <v>103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>
        <v>8.4774616779175602</v>
      </c>
      <c r="O84" s="21">
        <v>0.392538322082437</v>
      </c>
      <c r="P84" s="21">
        <v>1.1100000000000001</v>
      </c>
      <c r="Q84" s="21">
        <v>6.4119099999999998</v>
      </c>
      <c r="R84" s="21">
        <v>0.31900000000000001</v>
      </c>
      <c r="S84" s="21">
        <v>2.186998</v>
      </c>
      <c r="T84" s="21">
        <v>0.47295999999999999</v>
      </c>
      <c r="U84" s="21">
        <v>10.221229629629601</v>
      </c>
      <c r="V84" s="21">
        <v>8.9999999999999993E-3</v>
      </c>
      <c r="W84" s="21">
        <v>0.35632999999999998</v>
      </c>
      <c r="X84" s="21">
        <v>2.5011999999999999</v>
      </c>
      <c r="Y84" s="21">
        <v>0.49708999999999998</v>
      </c>
      <c r="Z84" s="21">
        <v>0.31707000000000002</v>
      </c>
      <c r="AA84" s="21">
        <v>0.81937666666666609</v>
      </c>
      <c r="AB84" s="21">
        <v>0.27606000000000003</v>
      </c>
      <c r="AC84" s="21">
        <v>1.111</v>
      </c>
      <c r="AD84" s="21">
        <v>0.88300000000000001</v>
      </c>
      <c r="AE84" s="21">
        <v>0.34783999999999998</v>
      </c>
      <c r="AF84" s="21"/>
      <c r="AG84" s="21"/>
      <c r="AH84" s="21"/>
      <c r="AI84" s="21"/>
    </row>
    <row r="85" spans="1:35" ht="14.25" customHeight="1" x14ac:dyDescent="0.25">
      <c r="A85" s="22" t="s">
        <v>104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>
        <v>0</v>
      </c>
      <c r="AA85" s="19"/>
      <c r="AB85" s="19"/>
      <c r="AC85" s="19"/>
      <c r="AD85" s="19"/>
      <c r="AE85" s="19"/>
      <c r="AF85" s="19"/>
      <c r="AG85" s="19"/>
      <c r="AH85" s="19"/>
      <c r="AI85" s="19"/>
    </row>
    <row r="86" spans="1:35" ht="14.25" customHeight="1" x14ac:dyDescent="0.25">
      <c r="A86" s="22" t="s">
        <v>105</v>
      </c>
      <c r="B86" s="21">
        <v>27.949903351786901</v>
      </c>
      <c r="C86" s="21">
        <v>24.3567870914803</v>
      </c>
      <c r="D86" s="21">
        <v>24.545688041538</v>
      </c>
      <c r="E86" s="21">
        <v>27.762850580225535</v>
      </c>
      <c r="F86" s="21">
        <v>30.831371732158335</v>
      </c>
      <c r="G86" s="21">
        <v>28.932248693515149</v>
      </c>
      <c r="H86" s="21">
        <v>30.330734089738183</v>
      </c>
      <c r="I86" s="21">
        <v>31.728649022713135</v>
      </c>
      <c r="J86" s="21">
        <v>36.147366118931167</v>
      </c>
      <c r="K86" s="21">
        <v>28.541104168206047</v>
      </c>
      <c r="L86" s="21">
        <v>31.951696991891417</v>
      </c>
      <c r="M86" s="21">
        <v>29.827555722823135</v>
      </c>
      <c r="N86" s="21">
        <v>29.231980441359408</v>
      </c>
      <c r="O86" s="21">
        <v>31.088616550011057</v>
      </c>
      <c r="P86" s="21">
        <v>30.263251122917062</v>
      </c>
      <c r="Q86" s="21">
        <v>31.121865977797444</v>
      </c>
      <c r="R86" s="21">
        <v>33.677332901301483</v>
      </c>
      <c r="S86" s="21">
        <v>31.876949428971784</v>
      </c>
      <c r="T86" s="21">
        <v>32.996964546543467</v>
      </c>
      <c r="U86" s="21">
        <v>29.829523942016944</v>
      </c>
      <c r="V86" s="21">
        <v>37.473021727094711</v>
      </c>
      <c r="W86" s="21">
        <v>32.80541410338266</v>
      </c>
      <c r="X86" s="21">
        <v>35.706270370664761</v>
      </c>
      <c r="Y86" s="21">
        <v>37.762296799005945</v>
      </c>
      <c r="Z86" s="21">
        <v>36.361434420668004</v>
      </c>
      <c r="AA86" s="21">
        <v>32.582312848986859</v>
      </c>
      <c r="AB86" s="21">
        <v>36.802051832443361</v>
      </c>
      <c r="AC86" s="21">
        <v>40.069179350471039</v>
      </c>
      <c r="AD86" s="21">
        <v>32.499192413566206</v>
      </c>
      <c r="AE86" s="21">
        <v>19.137282745073058</v>
      </c>
      <c r="AF86" s="21">
        <v>20.214013521043963</v>
      </c>
      <c r="AG86" s="21">
        <v>24.543133617272545</v>
      </c>
      <c r="AH86" s="21">
        <v>27.223600998188907</v>
      </c>
      <c r="AI86" s="21"/>
    </row>
    <row r="87" spans="1:35" ht="14.25" customHeight="1" x14ac:dyDescent="0.25">
      <c r="A87" s="22" t="s">
        <v>106</v>
      </c>
      <c r="B87" s="19">
        <v>1189.1682973586603</v>
      </c>
      <c r="C87" s="19">
        <v>1350.740152615303</v>
      </c>
      <c r="D87" s="19">
        <v>1479.4516052545011</v>
      </c>
      <c r="E87" s="19">
        <v>1431.9687273263141</v>
      </c>
      <c r="F87" s="19">
        <v>1449.6920247308958</v>
      </c>
      <c r="G87" s="19">
        <v>1618.6779588309976</v>
      </c>
      <c r="H87" s="19">
        <v>1609.2115933815232</v>
      </c>
      <c r="I87" s="19">
        <v>1394.4787079985397</v>
      </c>
      <c r="J87" s="19">
        <v>1255.5661236760577</v>
      </c>
      <c r="K87" s="19">
        <v>1403.2543271613094</v>
      </c>
      <c r="L87" s="19">
        <v>1444.4904387241661</v>
      </c>
      <c r="M87" s="19">
        <v>1307.4365292123803</v>
      </c>
      <c r="N87" s="19">
        <v>1326.2536902429549</v>
      </c>
      <c r="O87" s="19">
        <v>1553.2276500883274</v>
      </c>
      <c r="P87" s="19">
        <v>1533.5901633164406</v>
      </c>
      <c r="Q87" s="19">
        <v>1388.6383661314123</v>
      </c>
      <c r="R87" s="19">
        <v>1375.3500533884583</v>
      </c>
      <c r="S87" s="19">
        <v>1613.6111987012987</v>
      </c>
      <c r="T87" s="19">
        <v>1785.1539044140163</v>
      </c>
      <c r="U87" s="19">
        <v>1666.9052038789443</v>
      </c>
      <c r="V87" s="19">
        <v>1799.2458642950273</v>
      </c>
      <c r="W87" s="19">
        <v>2005.6098068822025</v>
      </c>
      <c r="X87" s="19">
        <v>1923.4938233650651</v>
      </c>
      <c r="Y87" s="19">
        <v>1707.5860346362997</v>
      </c>
      <c r="Z87" s="19">
        <v>1812.2831158542665</v>
      </c>
      <c r="AA87" s="19">
        <v>1973.9321852555404</v>
      </c>
      <c r="AB87" s="19">
        <v>1994.7032080227214</v>
      </c>
      <c r="AC87" s="19">
        <v>1802.9147414144782</v>
      </c>
      <c r="AD87" s="19">
        <v>1526.3576422775523</v>
      </c>
      <c r="AE87" s="19">
        <v>927.90612021401887</v>
      </c>
      <c r="AF87" s="19">
        <v>1385.4148015667049</v>
      </c>
      <c r="AG87" s="19">
        <v>1300.207146326577</v>
      </c>
      <c r="AH87" s="19">
        <v>1237.162094255177</v>
      </c>
      <c r="AI87" s="19"/>
    </row>
    <row r="88" spans="1:35" ht="14.25" customHeight="1" x14ac:dyDescent="0.25">
      <c r="A88" s="22" t="s">
        <v>107</v>
      </c>
      <c r="B88" s="21">
        <v>290.76556369378329</v>
      </c>
      <c r="C88" s="21">
        <v>398.33997864776745</v>
      </c>
      <c r="D88" s="21">
        <v>523.59754590898399</v>
      </c>
      <c r="E88" s="21">
        <v>348.12872542260465</v>
      </c>
      <c r="F88" s="21">
        <v>332.76874716210375</v>
      </c>
      <c r="G88" s="21">
        <v>420.28070658294382</v>
      </c>
      <c r="H88" s="21">
        <v>556.92615021191943</v>
      </c>
      <c r="I88" s="21">
        <v>315.0651785029055</v>
      </c>
      <c r="J88" s="21">
        <v>275.51234935089201</v>
      </c>
      <c r="K88" s="21">
        <v>399.55059168927085</v>
      </c>
      <c r="L88" s="21">
        <v>559.66557473035778</v>
      </c>
      <c r="M88" s="21">
        <v>320.30959519629039</v>
      </c>
      <c r="N88" s="21">
        <v>290.02366872629273</v>
      </c>
      <c r="O88" s="21">
        <v>444.37409736802374</v>
      </c>
      <c r="P88" s="21">
        <v>677.14431560309413</v>
      </c>
      <c r="Q88" s="21">
        <v>406.68693521675925</v>
      </c>
      <c r="R88" s="21">
        <v>379.69682069107142</v>
      </c>
      <c r="S88" s="21">
        <v>553.99795859730386</v>
      </c>
      <c r="T88" s="21">
        <v>758.2868416168252</v>
      </c>
      <c r="U88" s="21">
        <v>453.99583845490787</v>
      </c>
      <c r="V88" s="21">
        <v>444.43678518160607</v>
      </c>
      <c r="W88" s="21">
        <v>570.60806376446328</v>
      </c>
      <c r="X88" s="21">
        <v>777.84377010922753</v>
      </c>
      <c r="Y88" s="21">
        <v>416.85121638422061</v>
      </c>
      <c r="Z88" s="21">
        <v>321.6137035751828</v>
      </c>
      <c r="AA88" s="21">
        <v>413.82740936788974</v>
      </c>
      <c r="AB88" s="21">
        <v>531.22560014050066</v>
      </c>
      <c r="AC88" s="21">
        <v>335.01640133929544</v>
      </c>
      <c r="AD88" s="21">
        <v>259.26062382960174</v>
      </c>
      <c r="AE88" s="21">
        <v>138.21674391472487</v>
      </c>
      <c r="AF88" s="21">
        <v>134.15263950068345</v>
      </c>
      <c r="AG88" s="21">
        <v>148.87235624209958</v>
      </c>
      <c r="AH88" s="21">
        <v>151.11374528644649</v>
      </c>
      <c r="AI88" s="21"/>
    </row>
    <row r="89" spans="1:35" ht="14.25" customHeight="1" x14ac:dyDescent="0.25">
      <c r="A89" s="22" t="s">
        <v>108</v>
      </c>
      <c r="B89" s="19">
        <v>4513.0714447389519</v>
      </c>
      <c r="C89" s="19">
        <v>4133.9716168039786</v>
      </c>
      <c r="D89" s="19">
        <v>4154.8051404810212</v>
      </c>
      <c r="E89" s="19">
        <v>4113.8938441152031</v>
      </c>
      <c r="F89" s="19">
        <v>4977.341227266842</v>
      </c>
      <c r="G89" s="19">
        <v>4452.4767995996144</v>
      </c>
      <c r="H89" s="19">
        <v>4469.1797933626167</v>
      </c>
      <c r="I89" s="19">
        <v>4698.1125564767126</v>
      </c>
      <c r="J89" s="19">
        <v>3865.4597839644948</v>
      </c>
      <c r="K89" s="19">
        <v>3608.0328855415887</v>
      </c>
      <c r="L89" s="19">
        <v>3535.2715364954079</v>
      </c>
      <c r="M89" s="19">
        <v>3310.2657726695711</v>
      </c>
      <c r="N89" s="19">
        <v>3550.3875678603067</v>
      </c>
      <c r="O89" s="19">
        <v>3897.2023774330637</v>
      </c>
      <c r="P89" s="19">
        <v>3931.0341365860418</v>
      </c>
      <c r="Q89" s="19">
        <v>3796.8963905969918</v>
      </c>
      <c r="R89" s="19">
        <v>4226.243359007156</v>
      </c>
      <c r="S89" s="19">
        <v>4158.7539456827126</v>
      </c>
      <c r="T89" s="19">
        <v>4206.3594225975803</v>
      </c>
      <c r="U89" s="19">
        <v>4387.7913990345069</v>
      </c>
      <c r="V89" s="19">
        <v>4688.430177587039</v>
      </c>
      <c r="W89" s="19">
        <v>4862.595180829253</v>
      </c>
      <c r="X89" s="19">
        <v>4640.7941568277583</v>
      </c>
      <c r="Y89" s="19">
        <v>4807.195240674966</v>
      </c>
      <c r="Z89" s="19">
        <v>5153.8404771226351</v>
      </c>
      <c r="AA89" s="19">
        <v>5342.7275383717806</v>
      </c>
      <c r="AB89" s="19">
        <v>5180.7456001045093</v>
      </c>
      <c r="AC89" s="19">
        <v>5448.1075214363209</v>
      </c>
      <c r="AD89" s="19">
        <v>5016.4527574935364</v>
      </c>
      <c r="AE89" s="19">
        <v>4804.9364318213902</v>
      </c>
      <c r="AF89" s="19">
        <v>5367.6196622360658</v>
      </c>
      <c r="AG89" s="19">
        <v>5601.9885215554668</v>
      </c>
      <c r="AH89" s="19">
        <v>6079.5982200874687</v>
      </c>
      <c r="AI89" s="19"/>
    </row>
    <row r="90" spans="1:35" ht="14.25" customHeight="1" x14ac:dyDescent="0.25">
      <c r="A90" s="22" t="s">
        <v>109</v>
      </c>
      <c r="B90" s="21">
        <v>924.53515812208104</v>
      </c>
      <c r="C90" s="21">
        <v>847.953140329804</v>
      </c>
      <c r="D90" s="21">
        <v>847.06509193896102</v>
      </c>
      <c r="E90" s="21">
        <v>991.04933605021301</v>
      </c>
      <c r="F90" s="21">
        <v>862.15489655881595</v>
      </c>
      <c r="G90" s="21">
        <v>944.05287871021108</v>
      </c>
      <c r="H90" s="21">
        <v>917.46334770831595</v>
      </c>
      <c r="I90" s="21">
        <v>1067.2894434990101</v>
      </c>
      <c r="J90" s="21">
        <v>814.48326456124403</v>
      </c>
      <c r="K90" s="21">
        <v>837.75208595115896</v>
      </c>
      <c r="L90" s="21">
        <v>784.77472334776496</v>
      </c>
      <c r="M90" s="21">
        <v>1019.19632763117</v>
      </c>
      <c r="N90" s="21">
        <v>885.52116270719398</v>
      </c>
      <c r="O90" s="21">
        <v>947.504344553848</v>
      </c>
      <c r="P90" s="21">
        <v>917.38321758839095</v>
      </c>
      <c r="Q90" s="21">
        <v>821.54302375057694</v>
      </c>
      <c r="R90" s="21">
        <v>826.70388845278706</v>
      </c>
      <c r="S90" s="21">
        <v>842.0973315909639</v>
      </c>
      <c r="T90" s="21">
        <v>894.21595669987801</v>
      </c>
      <c r="U90" s="21">
        <v>909.07581955343198</v>
      </c>
      <c r="V90" s="21">
        <v>791.50465650683407</v>
      </c>
      <c r="W90" s="21">
        <v>873.47964483074202</v>
      </c>
      <c r="X90" s="21">
        <v>925.30212619777797</v>
      </c>
      <c r="Y90" s="21">
        <v>1002.03299687741</v>
      </c>
      <c r="Z90" s="21">
        <v>923.37492640892901</v>
      </c>
      <c r="AA90" s="21">
        <v>1004.56361644992</v>
      </c>
      <c r="AB90" s="21">
        <v>1031.1623458435799</v>
      </c>
      <c r="AC90" s="21">
        <v>994.82145660921594</v>
      </c>
      <c r="AD90" s="21">
        <v>812.75503347953611</v>
      </c>
      <c r="AE90" s="21">
        <v>485.16253167861998</v>
      </c>
      <c r="AF90" s="21">
        <v>522.43265765143803</v>
      </c>
      <c r="AG90" s="21">
        <v>624.60076128514004</v>
      </c>
      <c r="AH90" s="21">
        <v>644.26778754650604</v>
      </c>
      <c r="AI90" s="21"/>
    </row>
    <row r="91" spans="1:35" ht="14.25" customHeight="1" x14ac:dyDescent="0.25">
      <c r="A91" s="22" t="s">
        <v>111</v>
      </c>
      <c r="B91" s="21">
        <v>93.5</v>
      </c>
      <c r="C91" s="21">
        <v>86.5</v>
      </c>
      <c r="D91" s="21">
        <v>65.8</v>
      </c>
      <c r="E91" s="21">
        <v>96</v>
      </c>
      <c r="F91" s="21">
        <v>60.6</v>
      </c>
      <c r="G91" s="21">
        <v>146.5</v>
      </c>
      <c r="H91" s="21">
        <v>43.9</v>
      </c>
      <c r="I91" s="21">
        <v>77.8</v>
      </c>
      <c r="J91" s="21">
        <v>57.5</v>
      </c>
      <c r="K91" s="21">
        <v>53.2</v>
      </c>
      <c r="L91" s="21">
        <v>124.2</v>
      </c>
      <c r="M91" s="21">
        <v>92.7</v>
      </c>
      <c r="N91" s="21">
        <v>116</v>
      </c>
      <c r="O91" s="21">
        <v>112.9</v>
      </c>
      <c r="P91" s="21">
        <v>131</v>
      </c>
      <c r="Q91" s="21">
        <v>147.19999999999999</v>
      </c>
      <c r="R91" s="21">
        <v>64.400000000000006</v>
      </c>
      <c r="S91" s="21">
        <v>177.4</v>
      </c>
      <c r="T91" s="21">
        <v>77.900000000000006</v>
      </c>
      <c r="U91" s="21">
        <v>266.89999999999998</v>
      </c>
      <c r="V91" s="21">
        <v>536.5</v>
      </c>
      <c r="W91" s="21">
        <v>111.8</v>
      </c>
      <c r="X91" s="21">
        <v>149.5</v>
      </c>
      <c r="Y91" s="21">
        <v>169.4</v>
      </c>
      <c r="Z91" s="21">
        <v>173.8</v>
      </c>
      <c r="AA91" s="21">
        <v>132.30000000000001</v>
      </c>
      <c r="AB91" s="21">
        <v>176.5</v>
      </c>
      <c r="AC91" s="21">
        <v>162.4</v>
      </c>
      <c r="AD91" s="21">
        <v>116.3</v>
      </c>
      <c r="AE91" s="21">
        <v>116.5</v>
      </c>
      <c r="AF91" s="21">
        <v>88.8</v>
      </c>
      <c r="AG91" s="21">
        <v>95.7</v>
      </c>
      <c r="AH91" s="21">
        <v>112</v>
      </c>
      <c r="AI91" s="21"/>
    </row>
    <row r="92" spans="1:35" ht="14.25" customHeight="1" x14ac:dyDescent="0.25">
      <c r="A92" s="22" t="s">
        <v>112</v>
      </c>
      <c r="B92" s="19">
        <v>1020.8462419354809</v>
      </c>
      <c r="C92" s="19">
        <v>1635.4021460317522</v>
      </c>
      <c r="D92" s="19">
        <v>2441.7856848484894</v>
      </c>
      <c r="E92" s="19">
        <v>1306.5404999999992</v>
      </c>
      <c r="F92" s="19">
        <v>1021.7</v>
      </c>
      <c r="G92" s="19">
        <v>1922.2437580645151</v>
      </c>
      <c r="H92" s="19">
        <v>2621.9558818181804</v>
      </c>
      <c r="I92" s="19">
        <v>1333.5416015625003</v>
      </c>
      <c r="J92" s="19">
        <v>1040.5560000000028</v>
      </c>
      <c r="K92" s="19">
        <v>1885.5922709677502</v>
      </c>
      <c r="L92" s="19">
        <v>2830.2609000000002</v>
      </c>
      <c r="M92" s="19">
        <v>1510.3783907692311</v>
      </c>
      <c r="N92" s="19">
        <v>1241.9503645161315</v>
      </c>
      <c r="O92" s="19">
        <v>2071.0176953846076</v>
      </c>
      <c r="P92" s="19">
        <v>3119.8608333333382</v>
      </c>
      <c r="Q92" s="19">
        <v>1588.2075</v>
      </c>
      <c r="R92" s="19">
        <v>1267.1083384615354</v>
      </c>
      <c r="S92" s="19">
        <v>2368.4787564516123</v>
      </c>
      <c r="T92" s="19">
        <v>3640.1092384615331</v>
      </c>
      <c r="U92" s="19">
        <v>1942.6864285714216</v>
      </c>
      <c r="V92" s="19">
        <v>1520.5380714285768</v>
      </c>
      <c r="W92" s="19">
        <v>2516.4278857142926</v>
      </c>
      <c r="X92" s="19">
        <v>3293.3371569230799</v>
      </c>
      <c r="Y92" s="19">
        <v>1785.1691500000004</v>
      </c>
      <c r="Z92" s="19">
        <v>1307.2729142857152</v>
      </c>
      <c r="AA92" s="19">
        <v>2460.9030000000007</v>
      </c>
      <c r="AB92" s="19">
        <v>3292.4615181818367</v>
      </c>
      <c r="AC92" s="19">
        <v>1926.3648749999995</v>
      </c>
      <c r="AD92" s="19">
        <v>1197.4897781249997</v>
      </c>
      <c r="AE92" s="19">
        <v>329.32245806451715</v>
      </c>
      <c r="AF92" s="19">
        <v>997.08074696970004</v>
      </c>
      <c r="AG92" s="19"/>
      <c r="AH92" s="19"/>
      <c r="AI92" s="19"/>
    </row>
    <row r="93" spans="1:35" ht="14.25" customHeight="1" x14ac:dyDescent="0.25">
      <c r="A93" s="22" t="s">
        <v>113</v>
      </c>
      <c r="B93" s="21">
        <v>1047.4000000000001</v>
      </c>
      <c r="C93" s="21">
        <v>1156</v>
      </c>
      <c r="D93" s="21">
        <v>1146.7</v>
      </c>
      <c r="E93" s="21">
        <v>1110.9000000000001</v>
      </c>
      <c r="F93" s="21">
        <v>1028.0999999999999</v>
      </c>
      <c r="G93" s="21">
        <v>1134.2</v>
      </c>
      <c r="H93" s="21">
        <v>1090.8</v>
      </c>
      <c r="I93" s="21">
        <v>1015.2</v>
      </c>
      <c r="J93" s="21">
        <v>974.9</v>
      </c>
      <c r="K93" s="21">
        <v>1019.4</v>
      </c>
      <c r="L93" s="21">
        <v>1040.5</v>
      </c>
      <c r="M93" s="21">
        <v>917.8</v>
      </c>
      <c r="N93" s="21">
        <v>826.1</v>
      </c>
      <c r="O93" s="21">
        <v>878.9</v>
      </c>
      <c r="P93" s="21">
        <v>912.3</v>
      </c>
      <c r="Q93" s="21">
        <v>873.7</v>
      </c>
      <c r="R93" s="21">
        <v>858.4</v>
      </c>
      <c r="S93" s="21">
        <v>1027</v>
      </c>
      <c r="T93" s="21">
        <v>1100.9000000000001</v>
      </c>
      <c r="U93" s="21">
        <v>1022.7</v>
      </c>
      <c r="V93" s="21">
        <v>979.6</v>
      </c>
      <c r="W93" s="21">
        <v>1093.0999999999999</v>
      </c>
      <c r="X93" s="21">
        <v>1140.8</v>
      </c>
      <c r="Y93" s="21">
        <v>1114.3</v>
      </c>
      <c r="Z93" s="21">
        <v>1001.7</v>
      </c>
      <c r="AA93" s="21">
        <v>1113.5</v>
      </c>
      <c r="AB93" s="21">
        <v>1122.2</v>
      </c>
      <c r="AC93" s="21">
        <v>1073.5</v>
      </c>
      <c r="AD93" s="21">
        <v>986.5</v>
      </c>
      <c r="AE93" s="21">
        <v>982.9</v>
      </c>
      <c r="AF93" s="21">
        <v>1018.9</v>
      </c>
      <c r="AG93" s="21">
        <v>1423</v>
      </c>
      <c r="AH93" s="21">
        <v>1818</v>
      </c>
      <c r="AI93" s="21"/>
    </row>
    <row r="94" spans="1:35" ht="14.25" customHeight="1" x14ac:dyDescent="0.25">
      <c r="A94" s="22" t="s">
        <v>114</v>
      </c>
      <c r="B94" s="19">
        <v>3297.6106935483772</v>
      </c>
      <c r="C94" s="19">
        <v>3934.3700190476338</v>
      </c>
      <c r="D94" s="19">
        <v>4481.0210181818265</v>
      </c>
      <c r="E94" s="19">
        <v>3848.8505562499977</v>
      </c>
      <c r="F94" s="19">
        <v>3610.3492825396943</v>
      </c>
      <c r="G94" s="19">
        <v>4277.7464516129012</v>
      </c>
      <c r="H94" s="19">
        <v>4304.0903681818163</v>
      </c>
      <c r="I94" s="19">
        <v>3508.201757812501</v>
      </c>
      <c r="J94" s="19">
        <v>3163.3352857142941</v>
      </c>
      <c r="K94" s="19">
        <v>3722.5526193548549</v>
      </c>
      <c r="L94" s="19">
        <v>3944.1342</v>
      </c>
      <c r="M94" s="19">
        <v>3347.1474707692314</v>
      </c>
      <c r="N94" s="19">
        <v>3080.0809838709738</v>
      </c>
      <c r="O94" s="19">
        <v>3679.0488830769091</v>
      </c>
      <c r="P94" s="19">
        <v>4025.4467803030361</v>
      </c>
      <c r="Q94" s="19">
        <v>3144.0466406249998</v>
      </c>
      <c r="R94" s="19">
        <v>3181.6132061538387</v>
      </c>
      <c r="S94" s="19">
        <v>3657.971611290322</v>
      </c>
      <c r="T94" s="19">
        <v>4225.063869230763</v>
      </c>
      <c r="U94" s="19">
        <v>3494.4807999999875</v>
      </c>
      <c r="V94" s="19">
        <v>3672.8922857142984</v>
      </c>
      <c r="W94" s="19">
        <v>4236.9401333333453</v>
      </c>
      <c r="X94" s="19">
        <v>4353.9033600000048</v>
      </c>
      <c r="Y94" s="19">
        <v>3472.1768250000009</v>
      </c>
      <c r="Z94" s="19">
        <v>3402.7712000000024</v>
      </c>
      <c r="AA94" s="19">
        <v>3984.6402000000007</v>
      </c>
      <c r="AB94" s="19">
        <v>4269.8589090909336</v>
      </c>
      <c r="AC94" s="19">
        <v>3467.4567749999992</v>
      </c>
      <c r="AD94" s="19">
        <v>2911.0248749999996</v>
      </c>
      <c r="AE94" s="19">
        <v>2405.4857806451687</v>
      </c>
      <c r="AF94" s="19">
        <v>2605.5017409090992</v>
      </c>
      <c r="AG94" s="19">
        <v>2623.1837169230744</v>
      </c>
      <c r="AH94" s="19">
        <v>2515.7218285714293</v>
      </c>
      <c r="AI94" s="19"/>
    </row>
    <row r="95" spans="1:35" ht="14.25" customHeight="1" x14ac:dyDescent="0.25">
      <c r="A95" s="22" t="s">
        <v>115</v>
      </c>
      <c r="B95" s="21">
        <v>51.471025201004103</v>
      </c>
      <c r="C95" s="21">
        <v>56.351724458078699</v>
      </c>
      <c r="D95" s="21">
        <v>55.262554958877402</v>
      </c>
      <c r="E95" s="21">
        <v>64.034861315890495</v>
      </c>
      <c r="F95" s="21">
        <v>44.7954762144089</v>
      </c>
      <c r="G95" s="21">
        <v>58.3188384043113</v>
      </c>
      <c r="H95" s="21">
        <v>57.533203330225298</v>
      </c>
      <c r="I95" s="21">
        <v>57.596037130620999</v>
      </c>
      <c r="J95" s="21">
        <v>39.339376213129803</v>
      </c>
      <c r="K95" s="21">
        <v>52.322746513060103</v>
      </c>
      <c r="L95" s="21">
        <v>46.509305906831599</v>
      </c>
      <c r="M95" s="21">
        <v>47.308854784784799</v>
      </c>
      <c r="N95" s="21">
        <v>36.081397141594202</v>
      </c>
      <c r="O95" s="21">
        <v>45.385479556817103</v>
      </c>
      <c r="P95" s="21">
        <v>45.092772756379404</v>
      </c>
      <c r="Q95" s="21">
        <v>47.231858240611395</v>
      </c>
      <c r="R95" s="21">
        <v>39.169790819396198</v>
      </c>
      <c r="S95" s="21">
        <v>52.829505222922499</v>
      </c>
      <c r="T95" s="21">
        <v>55.676996664109105</v>
      </c>
      <c r="U95" s="21">
        <v>57.7821738919124</v>
      </c>
      <c r="V95" s="21">
        <v>43.419279325878001</v>
      </c>
      <c r="W95" s="21">
        <v>59.001127623824594</v>
      </c>
      <c r="X95" s="21">
        <v>61.825767083848703</v>
      </c>
      <c r="Y95" s="21">
        <v>61.6754573021244</v>
      </c>
      <c r="Z95" s="21">
        <v>48.654331188729302</v>
      </c>
      <c r="AA95" s="21">
        <v>65.295146338405402</v>
      </c>
      <c r="AB95" s="21">
        <v>58.348831460692303</v>
      </c>
      <c r="AC95" s="21">
        <v>58.5230169864166</v>
      </c>
      <c r="AD95" s="21">
        <v>38.978455117157303</v>
      </c>
      <c r="AE95" s="21">
        <v>38.443802369626901</v>
      </c>
      <c r="AF95" s="21">
        <v>40.721702796942196</v>
      </c>
      <c r="AG95" s="21">
        <v>48.473813305621306</v>
      </c>
      <c r="AH95" s="21"/>
      <c r="AI95" s="21"/>
    </row>
    <row r="96" spans="1:35" ht="14.25" customHeight="1" x14ac:dyDescent="0.25">
      <c r="A96" s="22" t="s">
        <v>116</v>
      </c>
      <c r="B96" s="19">
        <v>9800.6302260774883</v>
      </c>
      <c r="C96" s="19">
        <v>9712.3822713340851</v>
      </c>
      <c r="D96" s="19">
        <v>10044.272162040987</v>
      </c>
      <c r="E96" s="19">
        <v>9992.7923339482895</v>
      </c>
      <c r="F96" s="19">
        <v>9548.2506943242861</v>
      </c>
      <c r="G96" s="19">
        <v>10016.503414256191</v>
      </c>
      <c r="H96" s="19">
        <v>10055.724598081892</v>
      </c>
      <c r="I96" s="19">
        <v>9962.405406098489</v>
      </c>
      <c r="J96" s="19">
        <v>9132.4039657713602</v>
      </c>
      <c r="K96" s="19">
        <v>8889.2390952771511</v>
      </c>
      <c r="L96" s="19">
        <v>8909.3000036204594</v>
      </c>
      <c r="M96" s="19">
        <v>8467.0877138757514</v>
      </c>
      <c r="N96" s="19">
        <v>7799.7451593482674</v>
      </c>
      <c r="O96" s="19">
        <v>7635.0821790364143</v>
      </c>
      <c r="P96" s="19">
        <v>7949.0197674069523</v>
      </c>
      <c r="Q96" s="19">
        <v>8327.2560069472675</v>
      </c>
      <c r="R96" s="19">
        <v>8121.7565868891543</v>
      </c>
      <c r="S96" s="19">
        <v>8574.8183923107008</v>
      </c>
      <c r="T96" s="19">
        <v>8688.3800317146543</v>
      </c>
      <c r="U96" s="19">
        <v>8766.804875079084</v>
      </c>
      <c r="V96" s="19">
        <v>8685.1854908507848</v>
      </c>
      <c r="W96" s="19">
        <v>6898.734959125326</v>
      </c>
      <c r="X96" s="19">
        <v>6665.9977668082302</v>
      </c>
      <c r="Y96" s="19">
        <v>6721.2224898882923</v>
      </c>
      <c r="Z96" s="19">
        <v>6465.4702797961854</v>
      </c>
      <c r="AA96" s="19">
        <v>6366.689070967318</v>
      </c>
      <c r="AB96" s="19">
        <v>6639.6360188394865</v>
      </c>
      <c r="AC96" s="19">
        <v>6730.9433507273598</v>
      </c>
      <c r="AD96" s="19">
        <v>6011.3696456380167</v>
      </c>
      <c r="AE96" s="19">
        <v>4573.3131723822225</v>
      </c>
      <c r="AF96" s="19">
        <v>4845.7135968285857</v>
      </c>
      <c r="AG96" s="19">
        <v>5430.4917560612575</v>
      </c>
      <c r="AH96" s="19">
        <v>5608.2054764968134</v>
      </c>
      <c r="AI96" s="19"/>
    </row>
    <row r="97" spans="1:35" ht="14.25" customHeight="1" x14ac:dyDescent="0.25">
      <c r="A97" s="22" t="s">
        <v>117</v>
      </c>
      <c r="B97" s="21">
        <v>335.49295774647891</v>
      </c>
      <c r="C97" s="21">
        <v>381.54929577464787</v>
      </c>
      <c r="D97" s="21">
        <v>354.22535211267609</v>
      </c>
      <c r="E97" s="21">
        <v>338.59154929577466</v>
      </c>
      <c r="F97" s="21">
        <v>396.19718309859155</v>
      </c>
      <c r="G97" s="21">
        <v>429.71830985915494</v>
      </c>
      <c r="H97" s="21">
        <v>396.05633802816902</v>
      </c>
      <c r="I97" s="21">
        <v>379.43661971830988</v>
      </c>
      <c r="J97" s="21">
        <v>297.32394366197184</v>
      </c>
      <c r="K97" s="21">
        <v>307.04225352112672</v>
      </c>
      <c r="L97" s="21">
        <v>371.40845070422534</v>
      </c>
      <c r="M97" s="21">
        <v>259.71830985915494</v>
      </c>
      <c r="N97" s="21">
        <v>295.63380281690144</v>
      </c>
      <c r="O97" s="21">
        <v>329.57746478873241</v>
      </c>
      <c r="P97" s="21">
        <v>363.94366197183103</v>
      </c>
      <c r="Q97" s="21">
        <v>258.3098591549296</v>
      </c>
      <c r="R97" s="21">
        <v>278.73239436619718</v>
      </c>
      <c r="S97" s="21">
        <v>327.74647887323948</v>
      </c>
      <c r="T97" s="21">
        <v>346.9014084507042</v>
      </c>
      <c r="U97" s="21">
        <v>302.11267605633805</v>
      </c>
      <c r="V97" s="21">
        <v>277.46478873239442</v>
      </c>
      <c r="W97" s="21">
        <v>325.77464788732397</v>
      </c>
      <c r="X97" s="21">
        <v>385.63380281690144</v>
      </c>
      <c r="Y97" s="21">
        <v>345.63380281690144</v>
      </c>
      <c r="Z97" s="21">
        <v>309.15492957746483</v>
      </c>
      <c r="AA97" s="21">
        <v>359.57746478873241</v>
      </c>
      <c r="AB97" s="21">
        <v>435.21126760563379</v>
      </c>
      <c r="AC97" s="21">
        <v>369.15492957746483</v>
      </c>
      <c r="AD97" s="21">
        <v>240.28169014084509</v>
      </c>
      <c r="AE97" s="21"/>
      <c r="AF97" s="21"/>
      <c r="AG97" s="21"/>
      <c r="AH97" s="21"/>
      <c r="AI97" s="21"/>
    </row>
    <row r="98" spans="1:35" ht="14.25" customHeight="1" x14ac:dyDescent="0.25">
      <c r="A98" s="22" t="s">
        <v>118</v>
      </c>
      <c r="B98" s="19">
        <v>644.43793433588507</v>
      </c>
      <c r="C98" s="19">
        <v>765.12364327619696</v>
      </c>
      <c r="D98" s="19">
        <v>726.11598626997693</v>
      </c>
      <c r="E98" s="19">
        <v>717.54994560057605</v>
      </c>
      <c r="F98" s="19">
        <v>883.57271456421904</v>
      </c>
      <c r="G98" s="19">
        <v>1015.22917587169</v>
      </c>
      <c r="H98" s="19">
        <v>1025.81660896731</v>
      </c>
      <c r="I98" s="19">
        <v>1004.13194693304</v>
      </c>
      <c r="J98" s="19">
        <v>936.66938187216795</v>
      </c>
      <c r="K98" s="19">
        <v>793.27390206493703</v>
      </c>
      <c r="L98" s="19">
        <v>911.0689390563</v>
      </c>
      <c r="M98" s="19">
        <v>875.86438660877207</v>
      </c>
      <c r="N98" s="19">
        <v>899.22389186072508</v>
      </c>
      <c r="O98" s="19">
        <v>782.5403872854281</v>
      </c>
      <c r="P98" s="19">
        <v>777.79321138803004</v>
      </c>
      <c r="Q98" s="19">
        <v>816.03735433305303</v>
      </c>
      <c r="R98" s="19">
        <v>824.907464871093</v>
      </c>
      <c r="S98" s="19">
        <v>897.78638130000195</v>
      </c>
      <c r="T98" s="19">
        <v>899.54624734582194</v>
      </c>
      <c r="U98" s="19">
        <v>836.16188474350793</v>
      </c>
      <c r="V98" s="19">
        <v>917.83705923518005</v>
      </c>
      <c r="W98" s="19">
        <v>1026.11211714516</v>
      </c>
      <c r="X98" s="19">
        <v>1051.89220514472</v>
      </c>
      <c r="Y98" s="19">
        <v>1015.8682881625</v>
      </c>
      <c r="Z98" s="19">
        <v>942.34079146562897</v>
      </c>
      <c r="AA98" s="19">
        <v>974.96006471733108</v>
      </c>
      <c r="AB98" s="19">
        <v>1003.9871729789199</v>
      </c>
      <c r="AC98" s="19">
        <v>1052.4999322036001</v>
      </c>
      <c r="AD98" s="19">
        <v>875.10518647409197</v>
      </c>
      <c r="AE98" s="19">
        <v>768.13251072492506</v>
      </c>
      <c r="AF98" s="19">
        <v>842.21463128188202</v>
      </c>
      <c r="AG98" s="19">
        <v>869.85307700281101</v>
      </c>
      <c r="AH98" s="19">
        <v>835.78379607700003</v>
      </c>
      <c r="AI98" s="19"/>
    </row>
    <row r="99" spans="1:35" ht="14.25" customHeight="1" x14ac:dyDescent="0.25">
      <c r="A99" s="22" t="s">
        <v>119</v>
      </c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</row>
    <row r="100" spans="1:35" ht="14.25" customHeight="1" x14ac:dyDescent="0.25">
      <c r="A100" s="22" t="s">
        <v>120</v>
      </c>
      <c r="B100" s="19">
        <v>1.0317147228546086</v>
      </c>
      <c r="C100" s="19">
        <v>0.98360024098523902</v>
      </c>
      <c r="D100" s="19">
        <v>0.91059098912295722</v>
      </c>
      <c r="E100" s="19">
        <v>0.92142434175373078</v>
      </c>
      <c r="F100" s="19">
        <v>0.58514451123557287</v>
      </c>
      <c r="G100" s="19">
        <v>0.60890486501738539</v>
      </c>
      <c r="H100" s="19">
        <v>0.60372620966234325</v>
      </c>
      <c r="I100" s="19">
        <v>0.55822153685543385</v>
      </c>
      <c r="J100" s="19">
        <v>0.53714023577589542</v>
      </c>
      <c r="K100" s="19">
        <v>0.53197788303743054</v>
      </c>
      <c r="L100" s="19">
        <v>0.49593752458996859</v>
      </c>
      <c r="M100" s="19">
        <v>0.49227740970062345</v>
      </c>
      <c r="N100" s="19">
        <v>0.59418180892567551</v>
      </c>
      <c r="O100" s="19">
        <v>0.61470356517412961</v>
      </c>
      <c r="P100" s="19">
        <v>0.62494514703148962</v>
      </c>
      <c r="Q100" s="19">
        <v>0.61806359350917395</v>
      </c>
      <c r="R100" s="19">
        <v>0.58958884531118505</v>
      </c>
      <c r="S100" s="19">
        <v>0.58429528023770017</v>
      </c>
      <c r="T100" s="19">
        <v>0.61414700162241442</v>
      </c>
      <c r="U100" s="19">
        <v>0.59799900908186521</v>
      </c>
      <c r="V100" s="19">
        <v>0.61401298853283837</v>
      </c>
      <c r="W100" s="19">
        <v>0.59068864902103801</v>
      </c>
      <c r="X100" s="19">
        <v>0.57030630755815648</v>
      </c>
      <c r="Y100" s="19">
        <v>0.55996615777031111</v>
      </c>
      <c r="Z100" s="19">
        <v>0.58339002158783959</v>
      </c>
      <c r="AA100" s="19">
        <v>0.57361467902234164</v>
      </c>
      <c r="AB100" s="19">
        <v>0.56139826585142938</v>
      </c>
      <c r="AC100" s="19">
        <v>0.55972069662656732</v>
      </c>
      <c r="AD100" s="19"/>
      <c r="AE100" s="19"/>
      <c r="AF100" s="19"/>
      <c r="AG100" s="19"/>
      <c r="AH100" s="19"/>
      <c r="AI100" s="19"/>
    </row>
    <row r="101" spans="1:35" ht="14.25" customHeight="1" x14ac:dyDescent="0.25">
      <c r="A101" s="22" t="s">
        <v>121</v>
      </c>
      <c r="B101" s="21">
        <v>9611.6</v>
      </c>
      <c r="C101" s="21">
        <v>9781.7999999999993</v>
      </c>
      <c r="D101" s="21">
        <v>9107.4</v>
      </c>
      <c r="E101" s="21">
        <v>9086</v>
      </c>
      <c r="F101" s="21">
        <v>9280.5</v>
      </c>
      <c r="G101" s="21">
        <v>9837.2000000000007</v>
      </c>
      <c r="H101" s="21">
        <v>9765</v>
      </c>
      <c r="I101" s="21">
        <v>9254.7999999999993</v>
      </c>
      <c r="J101" s="21">
        <v>9112.6</v>
      </c>
      <c r="K101" s="21">
        <v>8859.6</v>
      </c>
      <c r="L101" s="21">
        <v>8437.5</v>
      </c>
      <c r="M101" s="21">
        <v>7734.2</v>
      </c>
      <c r="N101" s="21">
        <v>7030.5</v>
      </c>
      <c r="O101" s="21">
        <v>6948.5</v>
      </c>
      <c r="P101" s="21">
        <v>7142</v>
      </c>
      <c r="Q101" s="21">
        <v>6306</v>
      </c>
      <c r="R101" s="21">
        <v>5778.1</v>
      </c>
      <c r="S101" s="21">
        <v>6162.8</v>
      </c>
      <c r="T101" s="21">
        <v>6404.5</v>
      </c>
      <c r="U101" s="21">
        <v>6439.1</v>
      </c>
      <c r="V101" s="21">
        <v>6396.2</v>
      </c>
      <c r="W101" s="21">
        <v>6847.2</v>
      </c>
      <c r="X101" s="21">
        <v>7396.8</v>
      </c>
      <c r="Y101" s="21">
        <v>7338.3</v>
      </c>
      <c r="Z101" s="21">
        <v>6697.1</v>
      </c>
      <c r="AA101" s="21">
        <v>6763.2</v>
      </c>
      <c r="AB101" s="21">
        <v>6898.3</v>
      </c>
      <c r="AC101" s="21">
        <v>6706.7</v>
      </c>
      <c r="AD101" s="21">
        <v>5881.4</v>
      </c>
      <c r="AE101" s="21">
        <v>5634.5</v>
      </c>
      <c r="AF101" s="21">
        <v>6046.6</v>
      </c>
      <c r="AG101" s="21">
        <v>7577</v>
      </c>
      <c r="AH101" s="21">
        <v>8770.1</v>
      </c>
      <c r="AI101" s="21"/>
    </row>
    <row r="102" spans="1:35" ht="14.25" customHeight="1" x14ac:dyDescent="0.25">
      <c r="A102" s="22" t="s">
        <v>122</v>
      </c>
      <c r="B102" s="19">
        <v>9.1</v>
      </c>
      <c r="C102" s="19">
        <v>16.69305673034302</v>
      </c>
      <c r="D102" s="19">
        <v>14.388199612358205</v>
      </c>
      <c r="E102" s="19">
        <v>8.1809843759661867</v>
      </c>
      <c r="F102" s="19">
        <v>7.125096619242071</v>
      </c>
      <c r="G102" s="19">
        <v>8.6803003424148031</v>
      </c>
      <c r="H102" s="19">
        <v>11.199436953638441</v>
      </c>
      <c r="I102" s="19">
        <v>8.2474640210731032</v>
      </c>
      <c r="J102" s="19">
        <v>7.4259224300317808</v>
      </c>
      <c r="K102" s="19">
        <v>7.7620111322155738</v>
      </c>
      <c r="L102" s="19">
        <v>11.908426083544454</v>
      </c>
      <c r="M102" s="19">
        <v>9.6532028681936346</v>
      </c>
      <c r="N102" s="19">
        <v>8.4767034979997256</v>
      </c>
      <c r="O102" s="19">
        <v>9.7316524908953834</v>
      </c>
      <c r="P102" s="19">
        <v>12.702022242315246</v>
      </c>
      <c r="Q102" s="19">
        <v>8.2473390701960092</v>
      </c>
      <c r="R102" s="19">
        <v>8.5439471707695809</v>
      </c>
      <c r="S102" s="19">
        <v>9.1928837873303664</v>
      </c>
      <c r="T102" s="19">
        <v>13.521482375906169</v>
      </c>
      <c r="U102" s="19">
        <v>10.951499493221037</v>
      </c>
      <c r="V102" s="19">
        <v>15.386960708049077</v>
      </c>
      <c r="W102" s="19">
        <v>17.363144636025741</v>
      </c>
      <c r="X102" s="19">
        <v>20.164181671864956</v>
      </c>
      <c r="Y102" s="19">
        <v>17.381810365805137</v>
      </c>
      <c r="Z102" s="19">
        <v>16.584841565450031</v>
      </c>
      <c r="AA102" s="19">
        <v>18.953281935224577</v>
      </c>
      <c r="AB102" s="19">
        <v>24.360423182882709</v>
      </c>
      <c r="AC102" s="19">
        <v>15.208530967328954</v>
      </c>
      <c r="AD102" s="19">
        <v>17.675707803371594</v>
      </c>
      <c r="AE102" s="19">
        <v>6.3438124922882899</v>
      </c>
      <c r="AF102" s="19">
        <v>12.363412652877383</v>
      </c>
      <c r="AG102" s="19">
        <v>17.702546204037233</v>
      </c>
      <c r="AH102" s="19">
        <v>18.027074902077135</v>
      </c>
      <c r="AI102" s="19"/>
    </row>
    <row r="103" spans="1:35" ht="14.25" customHeight="1" x14ac:dyDescent="0.25">
      <c r="A103" s="22" t="s">
        <v>123</v>
      </c>
      <c r="B103" s="21"/>
      <c r="C103" s="21"/>
      <c r="D103" s="21"/>
      <c r="E103" s="21"/>
      <c r="F103" s="21"/>
      <c r="G103" s="21"/>
      <c r="H103" s="21"/>
      <c r="I103" s="21"/>
      <c r="J103" s="21">
        <v>403.20374330334721</v>
      </c>
      <c r="K103" s="21">
        <v>405.50298407330763</v>
      </c>
      <c r="L103" s="21">
        <v>478.82369928400226</v>
      </c>
      <c r="M103" s="21">
        <v>361.49005463066538</v>
      </c>
      <c r="N103" s="21">
        <v>330.97031400627009</v>
      </c>
      <c r="O103" s="21">
        <v>293.20835617249571</v>
      </c>
      <c r="P103" s="21">
        <v>276.68012267583111</v>
      </c>
      <c r="Q103" s="21">
        <v>326.0866787999891</v>
      </c>
      <c r="R103" s="21">
        <v>350.1809194576872</v>
      </c>
      <c r="S103" s="21">
        <v>286.03619697149446</v>
      </c>
      <c r="T103" s="21">
        <v>341.20299671937124</v>
      </c>
      <c r="U103" s="21">
        <v>332.33967038474071</v>
      </c>
      <c r="V103" s="21">
        <v>279.91305488576285</v>
      </c>
      <c r="W103" s="21">
        <v>267.01030997625213</v>
      </c>
      <c r="X103" s="21">
        <v>314.91547386900186</v>
      </c>
      <c r="Y103" s="21">
        <v>381.91579296487964</v>
      </c>
      <c r="Z103" s="21">
        <v>255.34508368699207</v>
      </c>
      <c r="AA103" s="21">
        <v>255.64271611693832</v>
      </c>
      <c r="AB103" s="21">
        <v>243.39708282698962</v>
      </c>
      <c r="AC103" s="21">
        <v>421.09102996844541</v>
      </c>
      <c r="AD103" s="21">
        <v>274.06952799579847</v>
      </c>
      <c r="AE103" s="21">
        <v>172.77608309433401</v>
      </c>
      <c r="AF103" s="21">
        <v>139.73864601446948</v>
      </c>
      <c r="AG103" s="21">
        <v>202.92212732143668</v>
      </c>
      <c r="AH103" s="21"/>
      <c r="AI103" s="21"/>
    </row>
    <row r="104" spans="1:35" ht="14.25" customHeight="1" x14ac:dyDescent="0.25">
      <c r="A104" s="22" t="s">
        <v>124</v>
      </c>
      <c r="B104" s="19">
        <v>35.366399999999999</v>
      </c>
      <c r="C104" s="19">
        <v>42.946209000000003</v>
      </c>
      <c r="D104" s="19">
        <v>51.326391999999998</v>
      </c>
      <c r="E104" s="19">
        <v>54.897233999999997</v>
      </c>
      <c r="F104" s="19">
        <v>33.079636999999998</v>
      </c>
      <c r="G104" s="19">
        <v>33.306553000000001</v>
      </c>
      <c r="H104" s="19">
        <v>44.152203</v>
      </c>
      <c r="I104" s="19">
        <v>48.241745999999999</v>
      </c>
      <c r="J104" s="19">
        <v>33.962403000000002</v>
      </c>
      <c r="K104" s="19">
        <v>38.321545999999998</v>
      </c>
      <c r="L104" s="19">
        <v>64.710117999999994</v>
      </c>
      <c r="M104" s="19">
        <v>51.955038999999999</v>
      </c>
      <c r="N104" s="19">
        <v>35.169238999999997</v>
      </c>
      <c r="O104" s="19">
        <v>42.965567</v>
      </c>
      <c r="P104" s="19">
        <v>45.675646999999998</v>
      </c>
      <c r="Q104" s="19">
        <v>42.486258999999997</v>
      </c>
      <c r="R104" s="19">
        <v>39.728606999999997</v>
      </c>
      <c r="S104" s="19">
        <v>36.276479000000002</v>
      </c>
      <c r="T104" s="19">
        <v>66.338279999999997</v>
      </c>
      <c r="U104" s="19">
        <v>64.591999000000001</v>
      </c>
      <c r="V104" s="19">
        <v>40.941029</v>
      </c>
      <c r="W104" s="19">
        <v>49.724673000000003</v>
      </c>
      <c r="X104" s="19">
        <v>65.620208000000005</v>
      </c>
      <c r="Y104" s="19">
        <v>57.235525000000003</v>
      </c>
      <c r="Z104" s="19">
        <v>50.606164999999997</v>
      </c>
      <c r="AA104" s="19">
        <v>59.968409999999999</v>
      </c>
      <c r="AB104" s="19">
        <v>73.536769000000007</v>
      </c>
      <c r="AC104" s="19">
        <v>85.651628000000002</v>
      </c>
      <c r="AD104" s="19">
        <v>38.038733999999998</v>
      </c>
      <c r="AE104" s="19">
        <v>28.136586000000001</v>
      </c>
      <c r="AF104" s="19">
        <v>39.770887000000002</v>
      </c>
      <c r="AG104" s="19"/>
      <c r="AH104" s="19"/>
      <c r="AI104" s="19"/>
    </row>
    <row r="105" spans="1:35" ht="14.25" customHeight="1" x14ac:dyDescent="0.25">
      <c r="A105" s="22" t="s">
        <v>125</v>
      </c>
      <c r="B105" s="21">
        <v>14.3180946926516</v>
      </c>
      <c r="C105" s="21">
        <v>17.541519936002999</v>
      </c>
      <c r="D105" s="21">
        <v>23.482319748351699</v>
      </c>
      <c r="E105" s="21">
        <v>17.150891867993501</v>
      </c>
      <c r="F105" s="21">
        <v>16.976284760000002</v>
      </c>
      <c r="G105" s="21">
        <v>16.227</v>
      </c>
      <c r="H105" s="21">
        <v>9.95938339410122</v>
      </c>
      <c r="I105" s="21">
        <v>14.1174918519387</v>
      </c>
      <c r="J105" s="21">
        <v>15.01573059</v>
      </c>
      <c r="K105" s="21">
        <v>17.45241184</v>
      </c>
      <c r="L105" s="21">
        <v>17.041040005999999</v>
      </c>
      <c r="M105" s="21">
        <v>17.975859760000002</v>
      </c>
      <c r="N105" s="21">
        <v>18.496340109999998</v>
      </c>
      <c r="O105" s="21">
        <v>21.564236860000001</v>
      </c>
      <c r="P105" s="21">
        <v>22.777338969999999</v>
      </c>
      <c r="Q105" s="21">
        <v>18.197707680000001</v>
      </c>
      <c r="R105" s="21">
        <v>16.734920729999999</v>
      </c>
      <c r="S105" s="21">
        <v>14.87002689</v>
      </c>
      <c r="T105" s="21">
        <v>23.143061793800001</v>
      </c>
      <c r="U105" s="21">
        <v>28.420186019999999</v>
      </c>
      <c r="V105" s="21">
        <v>31.130522020000001</v>
      </c>
      <c r="W105" s="21">
        <v>26.611866120000002</v>
      </c>
      <c r="X105" s="21">
        <v>18.894387830515001</v>
      </c>
      <c r="Y105" s="21">
        <v>29.2649388698004</v>
      </c>
      <c r="Z105" s="21">
        <v>38.024316720000002</v>
      </c>
      <c r="AA105" s="21">
        <v>42.979900310000005</v>
      </c>
      <c r="AB105" s="21">
        <v>43.035678500000003</v>
      </c>
      <c r="AC105" s="21">
        <v>42.998831938000002</v>
      </c>
      <c r="AD105" s="21">
        <v>40.997440779749994</v>
      </c>
      <c r="AE105" s="21">
        <v>14.845439259999999</v>
      </c>
      <c r="AF105" s="21"/>
      <c r="AG105" s="21"/>
      <c r="AH105" s="21"/>
      <c r="AI105" s="21"/>
    </row>
    <row r="106" spans="1:35" ht="14.25" customHeight="1" x14ac:dyDescent="0.25">
      <c r="A106" s="22" t="s">
        <v>126</v>
      </c>
      <c r="B106" s="19">
        <v>557.30545161290161</v>
      </c>
      <c r="C106" s="19">
        <v>562.98588253968467</v>
      </c>
      <c r="D106" s="19">
        <v>553.5067333333343</v>
      </c>
      <c r="E106" s="19">
        <v>559.36265156249965</v>
      </c>
      <c r="F106" s="19">
        <v>654.68397460317669</v>
      </c>
      <c r="G106" s="19">
        <v>644.4041129032255</v>
      </c>
      <c r="H106" s="19">
        <v>601.80382727272706</v>
      </c>
      <c r="I106" s="19">
        <v>571.16074218750009</v>
      </c>
      <c r="J106" s="19">
        <v>530.4132857142871</v>
      </c>
      <c r="K106" s="19">
        <v>550.42494193548634</v>
      </c>
      <c r="L106" s="19">
        <v>554.71334999999999</v>
      </c>
      <c r="M106" s="19">
        <v>503.82455384615389</v>
      </c>
      <c r="N106" s="19">
        <v>527.85645483871065</v>
      </c>
      <c r="O106" s="19">
        <v>569.1346338461517</v>
      </c>
      <c r="P106" s="19">
        <v>516.99912878787961</v>
      </c>
      <c r="Q106" s="19">
        <v>497.39378906249999</v>
      </c>
      <c r="R106" s="19">
        <v>554.75919692307559</v>
      </c>
      <c r="S106" s="19">
        <v>578.61858870967717</v>
      </c>
      <c r="T106" s="19">
        <v>606.09756923076827</v>
      </c>
      <c r="U106" s="19">
        <v>600.4667142857121</v>
      </c>
      <c r="V106" s="19">
        <v>603.54421428571629</v>
      </c>
      <c r="W106" s="19">
        <v>644.59634761904942</v>
      </c>
      <c r="X106" s="19">
        <v>666.34258153846213</v>
      </c>
      <c r="Y106" s="19">
        <v>588.96885000000009</v>
      </c>
      <c r="Z106" s="19">
        <v>555.39222857142886</v>
      </c>
      <c r="AA106" s="19">
        <v>625.90090000000009</v>
      </c>
      <c r="AB106" s="19">
        <v>638.25495151515508</v>
      </c>
      <c r="AC106" s="19">
        <v>565.73129374999985</v>
      </c>
      <c r="AD106" s="19">
        <v>445.47501874999989</v>
      </c>
      <c r="AE106" s="19">
        <v>330.42387096774297</v>
      </c>
      <c r="AF106" s="19">
        <v>384.57158939394054</v>
      </c>
      <c r="AG106" s="19">
        <v>441.37243076923033</v>
      </c>
      <c r="AH106" s="19">
        <v>419.28697142857152</v>
      </c>
      <c r="AI106" s="19"/>
    </row>
    <row r="107" spans="1:35" ht="14.25" customHeight="1" x14ac:dyDescent="0.25">
      <c r="A107" s="22" t="s">
        <v>127</v>
      </c>
      <c r="B107" s="21">
        <v>431.02475029200002</v>
      </c>
      <c r="C107" s="21">
        <v>267.44876500300001</v>
      </c>
      <c r="D107" s="21">
        <v>167.30849255500002</v>
      </c>
      <c r="E107" s="21">
        <v>261.78531818199997</v>
      </c>
      <c r="F107" s="21">
        <v>288.59637437199996</v>
      </c>
      <c r="G107" s="21">
        <v>235.14215442099999</v>
      </c>
      <c r="H107" s="21">
        <v>215.70515134000001</v>
      </c>
      <c r="I107" s="21">
        <v>544.70750210000006</v>
      </c>
      <c r="J107" s="21">
        <v>309.57961010000002</v>
      </c>
      <c r="K107" s="21">
        <v>288.25888050999998</v>
      </c>
      <c r="L107" s="21">
        <v>500.4763959</v>
      </c>
      <c r="M107" s="21">
        <v>349.89351112999998</v>
      </c>
      <c r="N107" s="21">
        <v>257.08420895</v>
      </c>
      <c r="O107" s="21">
        <v>330.60239159000002</v>
      </c>
      <c r="P107" s="21">
        <v>274.10895013999999</v>
      </c>
      <c r="Q107" s="21">
        <v>302.66775860000001</v>
      </c>
      <c r="R107" s="21">
        <v>279.21235032999999</v>
      </c>
      <c r="S107" s="21">
        <v>361.77275882999999</v>
      </c>
      <c r="T107" s="21">
        <v>348.672571</v>
      </c>
      <c r="U107" s="21">
        <v>317.27234217</v>
      </c>
      <c r="V107" s="21">
        <v>278.34886528963716</v>
      </c>
      <c r="W107" s="21">
        <v>253.72158559024368</v>
      </c>
      <c r="X107" s="21">
        <v>308.16861742596518</v>
      </c>
      <c r="Y107" s="21">
        <v>314.51110315198684</v>
      </c>
      <c r="Z107" s="21">
        <v>245.50105078171907</v>
      </c>
      <c r="AA107" s="21">
        <v>206.63141550860334</v>
      </c>
      <c r="AB107" s="21">
        <v>201.05651650738682</v>
      </c>
      <c r="AC107" s="21">
        <v>81.565205241257118</v>
      </c>
      <c r="AD107" s="21"/>
      <c r="AE107" s="21"/>
      <c r="AF107" s="21"/>
      <c r="AG107" s="21"/>
      <c r="AH107" s="21"/>
      <c r="AI107" s="21"/>
    </row>
    <row r="108" spans="1:35" ht="14.25" customHeight="1" x14ac:dyDescent="0.25">
      <c r="A108" s="22" t="s">
        <v>128</v>
      </c>
      <c r="B108" s="19">
        <v>0.30356690153618993</v>
      </c>
      <c r="C108" s="19">
        <v>0.57356282330715658</v>
      </c>
      <c r="D108" s="19">
        <v>0.67759381913652761</v>
      </c>
      <c r="E108" s="19">
        <v>0.20557018988212664</v>
      </c>
      <c r="F108" s="19">
        <v>0.30441027010815558</v>
      </c>
      <c r="G108" s="19">
        <v>0.52827755084764128</v>
      </c>
      <c r="H108" s="19">
        <v>0.49899882233097775</v>
      </c>
      <c r="I108" s="19">
        <v>0.50125535077429995</v>
      </c>
      <c r="J108" s="19">
        <v>0.2861717544619195</v>
      </c>
      <c r="K108" s="19">
        <v>0.27787605791089481</v>
      </c>
      <c r="L108" s="19">
        <v>0.15695009776654026</v>
      </c>
      <c r="M108" s="19">
        <v>0.35128379201662002</v>
      </c>
      <c r="N108" s="19">
        <v>0.2929443961533032</v>
      </c>
      <c r="O108" s="19">
        <v>0.1503995487126229</v>
      </c>
      <c r="P108" s="19">
        <v>0.14932967736358135</v>
      </c>
      <c r="Q108" s="19">
        <v>0.21495674680632063</v>
      </c>
      <c r="R108" s="19">
        <v>0.16152175336624564</v>
      </c>
      <c r="S108" s="19">
        <v>0.16240622965710216</v>
      </c>
      <c r="T108" s="19">
        <v>0.15873693348798099</v>
      </c>
      <c r="U108" s="19">
        <v>0.15247735591555267</v>
      </c>
      <c r="V108" s="19">
        <v>0.17902150408894893</v>
      </c>
      <c r="W108" s="19">
        <v>0.14565058425949598</v>
      </c>
      <c r="X108" s="19">
        <v>0.13054838487543727</v>
      </c>
      <c r="Y108" s="19">
        <v>0.15363601892148229</v>
      </c>
      <c r="Z108" s="19">
        <v>0.149856653216136</v>
      </c>
      <c r="AA108" s="19">
        <v>0.14945152348164839</v>
      </c>
      <c r="AB108" s="19">
        <v>0.14646651538896588</v>
      </c>
      <c r="AC108" s="19">
        <v>0.1474659869531201</v>
      </c>
      <c r="AD108" s="19">
        <v>0.14144897791149644</v>
      </c>
      <c r="AE108" s="19">
        <v>0.10250365237212027</v>
      </c>
      <c r="AF108" s="19">
        <v>0.12303319844927399</v>
      </c>
      <c r="AG108" s="19">
        <v>0.13252678247645527</v>
      </c>
      <c r="AH108" s="19"/>
      <c r="AI108" s="19"/>
    </row>
    <row r="109" spans="1:35" ht="14.25" customHeight="1" x14ac:dyDescent="0.25">
      <c r="A109" s="22" t="s">
        <v>129</v>
      </c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</row>
    <row r="110" spans="1:35" ht="14.25" customHeight="1" x14ac:dyDescent="0.25">
      <c r="A110" s="22" t="s">
        <v>130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</row>
    <row r="111" spans="1:35" ht="14.25" customHeight="1" x14ac:dyDescent="0.25">
      <c r="A111" s="22" t="s">
        <v>131</v>
      </c>
      <c r="B111" s="21">
        <v>956.57122693548092</v>
      </c>
      <c r="C111" s="21">
        <v>1060.0331865396865</v>
      </c>
      <c r="D111" s="21">
        <v>1069.2743712121232</v>
      </c>
      <c r="E111" s="21">
        <v>1188.4891219062492</v>
      </c>
      <c r="F111" s="21">
        <v>1152.4355437460356</v>
      </c>
      <c r="G111" s="21">
        <v>1258.3155716129027</v>
      </c>
      <c r="H111" s="21">
        <v>1210.5138174090903</v>
      </c>
      <c r="I111" s="21">
        <v>1143.5837871093752</v>
      </c>
      <c r="J111" s="21">
        <v>923.77498571428816</v>
      </c>
      <c r="K111" s="21">
        <v>1009.4108167096819</v>
      </c>
      <c r="L111" s="21">
        <v>988.03452000000004</v>
      </c>
      <c r="M111" s="21">
        <v>988.4271056923078</v>
      </c>
      <c r="N111" s="21">
        <v>956.78665925806627</v>
      </c>
      <c r="O111" s="21">
        <v>1098.9492915999958</v>
      </c>
      <c r="P111" s="21">
        <v>1104.1783768939413</v>
      </c>
      <c r="Q111" s="21">
        <v>1122.98786015625</v>
      </c>
      <c r="R111" s="21">
        <v>1110.4980070153817</v>
      </c>
      <c r="S111" s="21">
        <v>1344.6875575483868</v>
      </c>
      <c r="T111" s="21">
        <v>1469.0583486153823</v>
      </c>
      <c r="U111" s="21">
        <v>1599.3136588571372</v>
      </c>
      <c r="V111" s="21">
        <v>1537.4028914285766</v>
      </c>
      <c r="W111" s="21">
        <v>1707.5250014285762</v>
      </c>
      <c r="X111" s="21">
        <v>1835.1749178461557</v>
      </c>
      <c r="Y111" s="21">
        <v>1765.5482691250004</v>
      </c>
      <c r="Z111" s="21">
        <v>1774.6769302857156</v>
      </c>
      <c r="AA111" s="21">
        <v>2004.4785340000005</v>
      </c>
      <c r="AB111" s="21">
        <v>1987.763874696981</v>
      </c>
      <c r="AC111" s="21">
        <v>2072.5914684999993</v>
      </c>
      <c r="AD111" s="21">
        <v>1882.6281516406245</v>
      </c>
      <c r="AE111" s="21">
        <v>1701.5838083225858</v>
      </c>
      <c r="AF111" s="21">
        <v>2002.7412977878851</v>
      </c>
      <c r="AG111" s="21">
        <v>2218.1350443076904</v>
      </c>
      <c r="AH111" s="21">
        <v>2049.2891698095241</v>
      </c>
      <c r="AI111" s="21"/>
    </row>
    <row r="112" spans="1:35" ht="14.25" customHeight="1" x14ac:dyDescent="0.25">
      <c r="A112" s="22" t="s">
        <v>132</v>
      </c>
      <c r="B112" s="19">
        <v>1179.1420568678675</v>
      </c>
      <c r="C112" s="19">
        <v>1238.5243507541918</v>
      </c>
      <c r="D112" s="19">
        <v>1252.0401334990081</v>
      </c>
      <c r="E112" s="19">
        <v>1371.3140812490976</v>
      </c>
      <c r="F112" s="19">
        <v>1338.5528225964172</v>
      </c>
      <c r="G112" s="19">
        <v>1389.5408145074268</v>
      </c>
      <c r="H112" s="19">
        <v>1354.3494721671586</v>
      </c>
      <c r="I112" s="19">
        <v>1394.7013901021487</v>
      </c>
      <c r="J112" s="19">
        <v>1128.1326783721458</v>
      </c>
      <c r="K112" s="19">
        <v>1169.557662044502</v>
      </c>
      <c r="L112" s="19">
        <v>1145.0013042079502</v>
      </c>
      <c r="M112" s="19">
        <v>1246.2435875584772</v>
      </c>
      <c r="N112" s="19">
        <v>1033.9575604524987</v>
      </c>
      <c r="O112" s="19">
        <v>1114.9039500679664</v>
      </c>
      <c r="P112" s="19">
        <v>1088.3074114593578</v>
      </c>
      <c r="Q112" s="19">
        <v>1157.0037657866014</v>
      </c>
      <c r="R112" s="19">
        <v>1082.6915466535727</v>
      </c>
      <c r="S112" s="19">
        <v>1183.4089624613803</v>
      </c>
      <c r="T112" s="19">
        <v>1299.2960470192982</v>
      </c>
      <c r="U112" s="19">
        <v>1519.3114534094232</v>
      </c>
      <c r="V112" s="19">
        <v>1390.4561758606476</v>
      </c>
      <c r="W112" s="19">
        <v>1425.4788586314278</v>
      </c>
      <c r="X112" s="19">
        <v>1411.8737643469492</v>
      </c>
      <c r="Y112" s="19">
        <v>1528.2103490865879</v>
      </c>
      <c r="Z112" s="19">
        <v>1270.6021974324578</v>
      </c>
      <c r="AA112" s="19">
        <v>1299.4037389282003</v>
      </c>
      <c r="AB112" s="19">
        <v>1279.4277422502253</v>
      </c>
      <c r="AC112" s="19">
        <v>1375.3143924628871</v>
      </c>
      <c r="AD112" s="19">
        <v>1249.7614000192902</v>
      </c>
      <c r="AE112" s="19">
        <v>1614.2298378964501</v>
      </c>
      <c r="AF112" s="19">
        <v>1451.9946542435664</v>
      </c>
      <c r="AG112" s="19">
        <v>1794.2459922497335</v>
      </c>
      <c r="AH112" s="19">
        <v>1587.7520478933336</v>
      </c>
      <c r="AI112" s="19"/>
    </row>
    <row r="113" spans="1:35" ht="14.25" customHeight="1" x14ac:dyDescent="0.25">
      <c r="A113" s="22" t="s">
        <v>133</v>
      </c>
      <c r="B113" s="21">
        <v>99.424242715500426</v>
      </c>
      <c r="C113" s="21">
        <v>138.52420539195907</v>
      </c>
      <c r="D113" s="21">
        <v>109.09191312763788</v>
      </c>
      <c r="E113" s="21">
        <v>116.27111384908329</v>
      </c>
      <c r="F113" s="21">
        <v>97.051552582716667</v>
      </c>
      <c r="G113" s="21">
        <v>154.22024687667647</v>
      </c>
      <c r="H113" s="21">
        <v>89.34473656992914</v>
      </c>
      <c r="I113" s="21">
        <v>86.497579282478512</v>
      </c>
      <c r="J113" s="21">
        <v>66.469842367480069</v>
      </c>
      <c r="K113" s="21">
        <v>48.010984512470984</v>
      </c>
      <c r="L113" s="21">
        <v>71.068161439078153</v>
      </c>
      <c r="M113" s="21">
        <v>54.915609512904979</v>
      </c>
      <c r="N113" s="21">
        <v>44.797705870740394</v>
      </c>
      <c r="O113" s="21">
        <v>52.171281743115379</v>
      </c>
      <c r="P113" s="21">
        <v>69.987445686114725</v>
      </c>
      <c r="Q113" s="21">
        <v>77.594851802204062</v>
      </c>
      <c r="R113" s="21">
        <v>72.814652380299776</v>
      </c>
      <c r="S113" s="21">
        <v>124.65428664951804</v>
      </c>
      <c r="T113" s="21">
        <v>84.428744020421604</v>
      </c>
      <c r="U113" s="21">
        <v>110.46355826423296</v>
      </c>
      <c r="V113" s="21">
        <v>75.473857937234641</v>
      </c>
      <c r="W113" s="21">
        <v>97.074917898743436</v>
      </c>
      <c r="X113" s="21">
        <v>94.948068838384017</v>
      </c>
      <c r="Y113" s="21">
        <v>103.19814141368532</v>
      </c>
      <c r="Z113" s="21">
        <v>116.86066815597734</v>
      </c>
      <c r="AA113" s="21">
        <v>100.92150457088241</v>
      </c>
      <c r="AB113" s="21">
        <v>105.84347043624854</v>
      </c>
      <c r="AC113" s="21">
        <v>100.51332411151213</v>
      </c>
      <c r="AD113" s="21">
        <v>70.771750605709656</v>
      </c>
      <c r="AE113" s="21">
        <v>23.091799962181756</v>
      </c>
      <c r="AF113" s="21"/>
      <c r="AG113" s="21"/>
      <c r="AH113" s="21"/>
      <c r="AI113" s="21"/>
    </row>
    <row r="114" spans="1:35" ht="14.25" customHeight="1" x14ac:dyDescent="0.25">
      <c r="A114" s="22" t="s">
        <v>134</v>
      </c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</row>
    <row r="115" spans="1:35" ht="14.25" customHeight="1" x14ac:dyDescent="0.25">
      <c r="A115" s="22" t="s">
        <v>135</v>
      </c>
      <c r="B115" s="21">
        <v>1162.6192253192546</v>
      </c>
      <c r="C115" s="21">
        <v>1154.965783942936</v>
      </c>
      <c r="D115" s="21">
        <v>1141.6272287671986</v>
      </c>
      <c r="E115" s="21">
        <v>1206.0822317267834</v>
      </c>
      <c r="F115" s="21">
        <v>1207.3607163119163</v>
      </c>
      <c r="G115" s="21">
        <v>1206.0350307971196</v>
      </c>
      <c r="H115" s="21">
        <v>1204.8346932031061</v>
      </c>
      <c r="I115" s="21">
        <v>1154.7116757261113</v>
      </c>
      <c r="J115" s="21">
        <v>1094.3264204065592</v>
      </c>
      <c r="K115" s="21">
        <v>1064.7064007622434</v>
      </c>
      <c r="L115" s="21">
        <v>1029.6252664022275</v>
      </c>
      <c r="M115" s="21">
        <v>1010.3154172306043</v>
      </c>
      <c r="N115" s="21">
        <v>1031.7135840467886</v>
      </c>
      <c r="O115" s="21">
        <v>1055.7836897022332</v>
      </c>
      <c r="P115" s="21">
        <v>1043.2785399459408</v>
      </c>
      <c r="Q115" s="21">
        <v>1028.9695960549066</v>
      </c>
      <c r="R115" s="21">
        <v>1019.6972545174127</v>
      </c>
      <c r="S115" s="21">
        <v>1102.643902930027</v>
      </c>
      <c r="T115" s="21">
        <v>1155.2156814782225</v>
      </c>
      <c r="U115" s="21">
        <v>1206.9651977917167</v>
      </c>
      <c r="V115" s="21">
        <v>1271.9097328499993</v>
      </c>
      <c r="W115" s="21">
        <v>1281.1442494037017</v>
      </c>
      <c r="X115" s="21">
        <v>1262.2859256247114</v>
      </c>
      <c r="Y115" s="21">
        <v>1271.4259970069268</v>
      </c>
      <c r="Z115" s="21">
        <v>1297.8629915789741</v>
      </c>
      <c r="AA115" s="21">
        <v>1309.8635957567055</v>
      </c>
      <c r="AB115" s="21">
        <v>1291.201946839745</v>
      </c>
      <c r="AC115" s="21">
        <v>1341.0326174835118</v>
      </c>
      <c r="AD115" s="21">
        <v>1048.306690961243</v>
      </c>
      <c r="AE115" s="21">
        <v>678.37604429130135</v>
      </c>
      <c r="AF115" s="21">
        <v>733.49233371138337</v>
      </c>
      <c r="AG115" s="21">
        <v>793.71121540874219</v>
      </c>
      <c r="AH115" s="21">
        <v>844.80805639113964</v>
      </c>
      <c r="AI115" s="21"/>
    </row>
    <row r="116" spans="1:35" ht="14.25" customHeight="1" x14ac:dyDescent="0.25">
      <c r="A116" s="22" t="s">
        <v>136</v>
      </c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</row>
    <row r="117" spans="1:35" ht="14.25" customHeight="1" x14ac:dyDescent="0.25">
      <c r="A117" s="22" t="s">
        <v>137</v>
      </c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</row>
    <row r="118" spans="1:35" ht="14.25" customHeight="1" x14ac:dyDescent="0.25">
      <c r="A118" s="22" t="s">
        <v>138</v>
      </c>
      <c r="B118" s="19">
        <v>110.06518543548353</v>
      </c>
      <c r="C118" s="19">
        <v>142.37325165142909</v>
      </c>
      <c r="D118" s="19">
        <v>155.04187063242452</v>
      </c>
      <c r="E118" s="19">
        <v>124.82892083953116</v>
      </c>
      <c r="F118" s="19">
        <v>125.71247158857184</v>
      </c>
      <c r="G118" s="19">
        <v>164.55270344758057</v>
      </c>
      <c r="H118" s="19">
        <v>162.07717049272719</v>
      </c>
      <c r="I118" s="19">
        <v>131.99787210937504</v>
      </c>
      <c r="J118" s="19">
        <v>145.46882788571469</v>
      </c>
      <c r="K118" s="19">
        <v>159.29762033419425</v>
      </c>
      <c r="L118" s="19">
        <v>167.56300644000001</v>
      </c>
      <c r="M118" s="19">
        <v>141.55706577138463</v>
      </c>
      <c r="N118" s="19">
        <v>149.96875740580674</v>
      </c>
      <c r="O118" s="19">
        <v>287.45804658415278</v>
      </c>
      <c r="P118" s="19">
        <v>238.82523512878822</v>
      </c>
      <c r="Q118" s="19">
        <v>208.87129673437499</v>
      </c>
      <c r="R118" s="19">
        <v>217.70901777046103</v>
      </c>
      <c r="S118" s="19">
        <v>258.44754224209674</v>
      </c>
      <c r="T118" s="19">
        <v>277.83160191230735</v>
      </c>
      <c r="U118" s="19">
        <v>275.50813940428469</v>
      </c>
      <c r="V118" s="19">
        <v>290.00926395714384</v>
      </c>
      <c r="W118" s="19">
        <v>320.71527871190568</v>
      </c>
      <c r="X118" s="19">
        <v>341.94421997538495</v>
      </c>
      <c r="Y118" s="19">
        <v>306.91543439625008</v>
      </c>
      <c r="Z118" s="19">
        <v>279.20248793142878</v>
      </c>
      <c r="AA118" s="19">
        <v>306.74683941000006</v>
      </c>
      <c r="AB118" s="19">
        <v>336.12118063303222</v>
      </c>
      <c r="AC118" s="19">
        <v>292.34790119562496</v>
      </c>
      <c r="AD118" s="19">
        <v>276.62653418031243</v>
      </c>
      <c r="AE118" s="19">
        <v>84.030975756129294</v>
      </c>
      <c r="AF118" s="19">
        <v>163.86233061787931</v>
      </c>
      <c r="AG118" s="19">
        <v>190.98542948923057</v>
      </c>
      <c r="AH118" s="19">
        <v>206.3043710228572</v>
      </c>
      <c r="AI118" s="19"/>
    </row>
    <row r="119" spans="1:35" ht="14.25" customHeight="1" x14ac:dyDescent="0.25">
      <c r="A119" s="22" t="s">
        <v>139</v>
      </c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</row>
    <row r="120" spans="1:35" ht="14.25" customHeight="1" x14ac:dyDescent="0.25">
      <c r="A120" s="22" t="s">
        <v>140</v>
      </c>
      <c r="B120" s="19">
        <v>5.780665537950874</v>
      </c>
      <c r="C120" s="19">
        <v>9.0717156019824614</v>
      </c>
      <c r="D120" s="19">
        <v>8.1094639916649101</v>
      </c>
      <c r="E120" s="19">
        <v>7.2996334776932441</v>
      </c>
      <c r="F120" s="19">
        <v>6.9612542920114073</v>
      </c>
      <c r="G120" s="19">
        <v>7.9548027325039472</v>
      </c>
      <c r="H120" s="19">
        <v>10.176124845332403</v>
      </c>
      <c r="I120" s="19">
        <v>9.8548332010434088</v>
      </c>
      <c r="J120" s="19">
        <v>8.4798861690168739</v>
      </c>
      <c r="K120" s="19">
        <v>8.5372954361103535</v>
      </c>
      <c r="L120" s="19">
        <v>8.2026893955844766</v>
      </c>
      <c r="M120" s="19">
        <v>6.1147677198891639</v>
      </c>
      <c r="N120" s="19">
        <v>8.4250840134762797</v>
      </c>
      <c r="O120" s="19">
        <v>10.655357258864907</v>
      </c>
      <c r="P120" s="19">
        <v>8.2026893955844411</v>
      </c>
      <c r="Q120" s="19">
        <v>6.1147677198891861</v>
      </c>
      <c r="R120" s="19">
        <v>9.4</v>
      </c>
      <c r="S120" s="19">
        <v>11.789971794696774</v>
      </c>
      <c r="T120" s="19">
        <v>11.064448191235952</v>
      </c>
      <c r="U120" s="19">
        <v>23.805971108676403</v>
      </c>
      <c r="V120" s="19">
        <v>12.77148122397</v>
      </c>
      <c r="W120" s="19">
        <v>13.1476380718697</v>
      </c>
      <c r="X120" s="19">
        <v>12.8645883928593</v>
      </c>
      <c r="Y120" s="19">
        <v>11.850982092899701</v>
      </c>
      <c r="Z120" s="19">
        <v>15.6344236023074</v>
      </c>
      <c r="AA120" s="19">
        <v>17.694035274288098</v>
      </c>
      <c r="AB120" s="19">
        <v>20.064731423000001</v>
      </c>
      <c r="AC120" s="19">
        <v>18.329254300500001</v>
      </c>
      <c r="AD120" s="19"/>
      <c r="AE120" s="19"/>
      <c r="AF120" s="19"/>
      <c r="AG120" s="19"/>
      <c r="AH120" s="19"/>
      <c r="AI120" s="19"/>
    </row>
    <row r="121" spans="1:35" ht="14.25" customHeight="1" x14ac:dyDescent="0.25">
      <c r="A121" s="22" t="s">
        <v>141</v>
      </c>
      <c r="B121" s="21">
        <v>93</v>
      </c>
      <c r="C121" s="21">
        <v>75.683409895323535</v>
      </c>
      <c r="D121" s="21">
        <v>86.746238078875535</v>
      </c>
      <c r="E121" s="21">
        <v>104.82888178126622</v>
      </c>
      <c r="F121" s="21">
        <v>99.093932029983463</v>
      </c>
      <c r="G121" s="21">
        <v>78.707859951088039</v>
      </c>
      <c r="H121" s="21">
        <v>89.997263926829675</v>
      </c>
      <c r="I121" s="21">
        <v>99.673474315889919</v>
      </c>
      <c r="J121" s="21">
        <v>93.47984533226365</v>
      </c>
      <c r="K121" s="21">
        <v>70.060851239342568</v>
      </c>
      <c r="L121" s="21">
        <v>84.974544385489295</v>
      </c>
      <c r="M121" s="21">
        <v>93.130921119242984</v>
      </c>
      <c r="N121" s="21">
        <v>91.817608756984654</v>
      </c>
      <c r="O121" s="21">
        <v>76.680326473159042</v>
      </c>
      <c r="P121" s="21">
        <v>92.187233336381951</v>
      </c>
      <c r="Q121" s="21">
        <v>99.499335739453443</v>
      </c>
      <c r="R121" s="21">
        <v>88.812241596261003</v>
      </c>
      <c r="S121" s="21">
        <v>79.854778259114298</v>
      </c>
      <c r="T121" s="21">
        <v>103.16432318449401</v>
      </c>
      <c r="U121" s="21">
        <v>108.79831426496261</v>
      </c>
      <c r="V121" s="21">
        <v>113.77368130798666</v>
      </c>
      <c r="W121" s="21">
        <v>92.317493468515337</v>
      </c>
      <c r="X121" s="21">
        <v>103.03383897316219</v>
      </c>
      <c r="Y121" s="21">
        <v>107.10793064373408</v>
      </c>
      <c r="Z121" s="21">
        <v>92.201754556595063</v>
      </c>
      <c r="AA121" s="21">
        <v>87.100374710994188</v>
      </c>
      <c r="AB121" s="21">
        <v>98.524951316538022</v>
      </c>
      <c r="AC121" s="21">
        <v>117.14043709063814</v>
      </c>
      <c r="AD121" s="21">
        <v>93.004066087511262</v>
      </c>
      <c r="AE121" s="21">
        <v>12.636994426569313</v>
      </c>
      <c r="AF121" s="21">
        <v>11.983108570132465</v>
      </c>
      <c r="AG121" s="21"/>
      <c r="AH121" s="21"/>
      <c r="AI121" s="21"/>
    </row>
    <row r="122" spans="1:35" ht="14.25" customHeight="1" x14ac:dyDescent="0.25">
      <c r="A122" s="22" t="s">
        <v>142</v>
      </c>
      <c r="B122" s="19">
        <v>212.961466</v>
      </c>
      <c r="C122" s="19">
        <v>220.35393099999999</v>
      </c>
      <c r="D122" s="19">
        <v>182.744292</v>
      </c>
      <c r="E122" s="19">
        <v>184.727554</v>
      </c>
      <c r="F122" s="19">
        <v>228.17752400000001</v>
      </c>
      <c r="G122" s="19">
        <v>232.430904</v>
      </c>
      <c r="H122" s="19">
        <v>207.71122700000001</v>
      </c>
      <c r="I122" s="19">
        <v>198.48698899999999</v>
      </c>
      <c r="J122" s="19">
        <v>383.04384800000003</v>
      </c>
      <c r="K122" s="19">
        <v>371.057051</v>
      </c>
      <c r="L122" s="19">
        <v>340.24872299999998</v>
      </c>
      <c r="M122" s="19">
        <v>333.636371</v>
      </c>
      <c r="N122" s="19">
        <v>368.07434899999998</v>
      </c>
      <c r="O122" s="19">
        <v>463.096431</v>
      </c>
      <c r="P122" s="19">
        <v>411.53616799999998</v>
      </c>
      <c r="Q122" s="19">
        <v>355.72049900000002</v>
      </c>
      <c r="R122" s="19">
        <v>438.15036900000001</v>
      </c>
      <c r="S122" s="19">
        <v>443.48063999999999</v>
      </c>
      <c r="T122" s="19">
        <v>491.43693400000001</v>
      </c>
      <c r="U122" s="19">
        <v>531.13374499999998</v>
      </c>
      <c r="V122" s="19">
        <v>526.92897800000003</v>
      </c>
      <c r="W122" s="19">
        <v>589.12899200000004</v>
      </c>
      <c r="X122" s="19">
        <v>479.225753</v>
      </c>
      <c r="Y122" s="19">
        <v>599.62329</v>
      </c>
      <c r="Z122" s="19">
        <v>652.89191300000005</v>
      </c>
      <c r="AA122" s="19">
        <v>844.75727700000004</v>
      </c>
      <c r="AB122" s="19">
        <v>722.43408799999997</v>
      </c>
      <c r="AC122" s="19">
        <v>716.37843799999996</v>
      </c>
      <c r="AD122" s="19">
        <v>750.75087599999995</v>
      </c>
      <c r="AE122" s="19">
        <v>287.22691400000002</v>
      </c>
      <c r="AF122" s="19">
        <v>445.33071100000001</v>
      </c>
      <c r="AG122" s="19">
        <v>450.71495399999998</v>
      </c>
      <c r="AH122" s="19">
        <v>498.63169499999998</v>
      </c>
      <c r="AI122" s="19"/>
    </row>
    <row r="123" spans="1:35" ht="14.25" customHeight="1" x14ac:dyDescent="0.25">
      <c r="A123" s="22" t="s">
        <v>143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</row>
    <row r="124" spans="1:35" ht="14.25" customHeight="1" x14ac:dyDescent="0.25">
      <c r="A124" s="22" t="s">
        <v>144</v>
      </c>
      <c r="B124" s="19">
        <v>93.29</v>
      </c>
      <c r="C124" s="19">
        <v>105.01</v>
      </c>
      <c r="D124" s="19">
        <v>114.62</v>
      </c>
      <c r="E124" s="19">
        <v>109.82</v>
      </c>
      <c r="F124" s="19">
        <v>91.32</v>
      </c>
      <c r="G124" s="19">
        <v>107.57</v>
      </c>
      <c r="H124" s="19">
        <v>102.67</v>
      </c>
      <c r="I124" s="19">
        <v>95.75</v>
      </c>
      <c r="J124" s="19">
        <v>72.819999999999993</v>
      </c>
      <c r="K124" s="19">
        <v>82.89</v>
      </c>
      <c r="L124" s="19">
        <v>86.73</v>
      </c>
      <c r="M124" s="19">
        <v>79.459999999999994</v>
      </c>
      <c r="N124" s="19">
        <v>73.64</v>
      </c>
      <c r="O124" s="19">
        <v>87.12</v>
      </c>
      <c r="P124" s="19">
        <v>100.85</v>
      </c>
      <c r="Q124" s="19">
        <v>89.84</v>
      </c>
      <c r="R124" s="19">
        <v>88.43</v>
      </c>
      <c r="S124" s="19">
        <v>100.05</v>
      </c>
      <c r="T124" s="19">
        <v>115.64</v>
      </c>
      <c r="U124" s="19">
        <v>106.1</v>
      </c>
      <c r="V124" s="19">
        <v>93.72</v>
      </c>
      <c r="W124" s="19">
        <v>109.71</v>
      </c>
      <c r="X124" s="19">
        <v>119.39</v>
      </c>
      <c r="Y124" s="19">
        <v>111.4</v>
      </c>
      <c r="Z124" s="19">
        <v>92.67</v>
      </c>
      <c r="AA124" s="19">
        <v>99.92</v>
      </c>
      <c r="AB124" s="19">
        <v>111.44</v>
      </c>
      <c r="AC124" s="19">
        <v>100.81</v>
      </c>
      <c r="AD124" s="19">
        <v>77.430000000000007</v>
      </c>
      <c r="AE124" s="19">
        <v>46.16</v>
      </c>
      <c r="AF124" s="19">
        <v>58.18</v>
      </c>
      <c r="AG124" s="19">
        <v>67.81</v>
      </c>
      <c r="AH124" s="19">
        <v>57.69</v>
      </c>
      <c r="AI124" s="19"/>
    </row>
    <row r="125" spans="1:35" ht="14.25" customHeight="1" x14ac:dyDescent="0.25">
      <c r="A125" s="22" t="s">
        <v>145</v>
      </c>
      <c r="B125" s="21">
        <v>45.350360837443596</v>
      </c>
      <c r="C125" s="21">
        <v>65.079485591389897</v>
      </c>
      <c r="D125" s="21">
        <v>61.190151998966499</v>
      </c>
      <c r="E125" s="21">
        <v>57.426109804615997</v>
      </c>
      <c r="F125" s="21">
        <v>45.388026979666598</v>
      </c>
      <c r="G125" s="21">
        <v>51.335568200657796</v>
      </c>
      <c r="H125" s="21">
        <v>56.726844258524096</v>
      </c>
      <c r="I125" s="21">
        <v>51.045973967030399</v>
      </c>
      <c r="J125" s="21">
        <v>45.342918027056797</v>
      </c>
      <c r="K125" s="21">
        <v>68.424156337343803</v>
      </c>
      <c r="L125" s="21">
        <v>67.535510781012107</v>
      </c>
      <c r="M125" s="21">
        <v>57.3003185027695</v>
      </c>
      <c r="N125" s="21">
        <v>39.914939702200002</v>
      </c>
      <c r="O125" s="21">
        <v>71.839334437096511</v>
      </c>
      <c r="P125" s="21">
        <v>76.609882586020092</v>
      </c>
      <c r="Q125" s="21">
        <v>67.060822014598301</v>
      </c>
      <c r="R125" s="21">
        <v>66.8405814215796</v>
      </c>
      <c r="S125" s="21">
        <v>84.288669702424201</v>
      </c>
      <c r="T125" s="21">
        <v>89.407920407039597</v>
      </c>
      <c r="U125" s="21">
        <v>79.615296245645197</v>
      </c>
      <c r="V125" s="21">
        <v>76.689487451503794</v>
      </c>
      <c r="W125" s="21">
        <v>100.936198341478</v>
      </c>
      <c r="X125" s="21">
        <v>103.2442143745</v>
      </c>
      <c r="Y125" s="21">
        <v>100.68591135119601</v>
      </c>
      <c r="Z125" s="21">
        <v>67.2754929223278</v>
      </c>
      <c r="AA125" s="21">
        <v>110.10572621539501</v>
      </c>
      <c r="AB125" s="21">
        <v>110.96231235520899</v>
      </c>
      <c r="AC125" s="21">
        <v>100.74258359923</v>
      </c>
      <c r="AD125" s="21">
        <v>104.59653877484199</v>
      </c>
      <c r="AE125" s="21">
        <v>86.201546146448806</v>
      </c>
      <c r="AF125" s="21">
        <v>95.262930802870798</v>
      </c>
      <c r="AG125" s="21">
        <v>97.922062215030806</v>
      </c>
      <c r="AH125" s="21">
        <v>124.562855706492</v>
      </c>
      <c r="AI125" s="21"/>
    </row>
    <row r="126" spans="1:35" ht="14.25" customHeight="1" x14ac:dyDescent="0.25">
      <c r="A126" s="22" t="s">
        <v>146</v>
      </c>
      <c r="B126" s="19">
        <v>42.614714916385033</v>
      </c>
      <c r="C126" s="19">
        <v>51.35478095538987</v>
      </c>
      <c r="D126" s="19">
        <v>84.161241306141093</v>
      </c>
      <c r="E126" s="19">
        <v>51.669515838191572</v>
      </c>
      <c r="F126" s="19">
        <v>42.024459636078682</v>
      </c>
      <c r="G126" s="19">
        <v>57.522311108455376</v>
      </c>
      <c r="H126" s="19">
        <v>79.12598518582196</v>
      </c>
      <c r="I126" s="19">
        <v>55.749583203837908</v>
      </c>
      <c r="J126" s="19">
        <v>40.665653670954391</v>
      </c>
      <c r="K126" s="19">
        <v>58.178674071171294</v>
      </c>
      <c r="L126" s="19">
        <v>77.850215239840495</v>
      </c>
      <c r="M126" s="19">
        <v>61.1816795420293</v>
      </c>
      <c r="N126" s="19">
        <v>44.297085662102987</v>
      </c>
      <c r="O126" s="19">
        <v>60.859977664778128</v>
      </c>
      <c r="P126" s="19">
        <v>91.478408705622101</v>
      </c>
      <c r="Q126" s="19">
        <v>62.523173547101962</v>
      </c>
      <c r="R126" s="19">
        <v>48.302123554135541</v>
      </c>
      <c r="S126" s="19">
        <v>69.359563035318018</v>
      </c>
      <c r="T126" s="19">
        <v>98.504836860442708</v>
      </c>
      <c r="U126" s="19">
        <v>80.266142087258146</v>
      </c>
      <c r="V126" s="19">
        <v>70.094191844746661</v>
      </c>
      <c r="W126" s="19">
        <v>92.803019447166591</v>
      </c>
      <c r="X126" s="19">
        <v>109.28364737689452</v>
      </c>
      <c r="Y126" s="19">
        <v>100.57126574994153</v>
      </c>
      <c r="Z126" s="19">
        <v>83.80739638498062</v>
      </c>
      <c r="AA126" s="19">
        <v>105.45234232440302</v>
      </c>
      <c r="AB126" s="19">
        <v>113.5797665178581</v>
      </c>
      <c r="AC126" s="19">
        <v>91.8686721902953</v>
      </c>
      <c r="AD126" s="19">
        <v>74.205927869400057</v>
      </c>
      <c r="AE126" s="19">
        <v>57.403209422498563</v>
      </c>
      <c r="AF126" s="19">
        <v>79.589106538711135</v>
      </c>
      <c r="AG126" s="19">
        <v>92.648574763953874</v>
      </c>
      <c r="AH126" s="19">
        <v>76.797125554601919</v>
      </c>
      <c r="AI126" s="19"/>
    </row>
    <row r="127" spans="1:35" ht="14.25" customHeight="1" x14ac:dyDescent="0.25">
      <c r="A127" s="22" t="s">
        <v>147</v>
      </c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</row>
    <row r="128" spans="1:35" ht="14.25" customHeight="1" x14ac:dyDescent="0.25">
      <c r="A128" s="22" t="s">
        <v>148</v>
      </c>
      <c r="B128" s="19">
        <v>581.66899445101694</v>
      </c>
      <c r="C128" s="19">
        <v>579.68583483261375</v>
      </c>
      <c r="D128" s="19">
        <v>571.59205306863555</v>
      </c>
      <c r="E128" s="19">
        <v>578.24378461068295</v>
      </c>
      <c r="F128" s="19">
        <v>691.9</v>
      </c>
      <c r="G128" s="19">
        <v>769.74664380899469</v>
      </c>
      <c r="H128" s="19">
        <v>848.80531074776866</v>
      </c>
      <c r="I128" s="19">
        <v>771.10669535178693</v>
      </c>
      <c r="J128" s="19">
        <v>614.79856698575293</v>
      </c>
      <c r="K128" s="19">
        <v>707.61876839087222</v>
      </c>
      <c r="L128" s="19">
        <v>771.57314694104866</v>
      </c>
      <c r="M128" s="19">
        <v>629.26130387988178</v>
      </c>
      <c r="N128" s="19">
        <v>604.15531607461003</v>
      </c>
      <c r="O128" s="19">
        <v>665.91214968481779</v>
      </c>
      <c r="P128" s="19">
        <v>669.75906217462921</v>
      </c>
      <c r="Q128" s="19">
        <v>629.20685449346468</v>
      </c>
      <c r="R128" s="19">
        <v>697.46691616293151</v>
      </c>
      <c r="S128" s="19">
        <v>798.33615640075641</v>
      </c>
      <c r="T128" s="19">
        <v>808.48953414760149</v>
      </c>
      <c r="U128" s="19">
        <v>823.59562352789703</v>
      </c>
      <c r="V128" s="19">
        <v>857.25883082452356</v>
      </c>
      <c r="W128" s="19">
        <v>993.07531989925781</v>
      </c>
      <c r="X128" s="19">
        <v>831.2718339120355</v>
      </c>
      <c r="Y128" s="19">
        <v>843.81703528793787</v>
      </c>
      <c r="Z128" s="19">
        <v>867.61125859401443</v>
      </c>
      <c r="AA128" s="19">
        <v>944.87730685408189</v>
      </c>
      <c r="AB128" s="19">
        <v>869.9777089903871</v>
      </c>
      <c r="AC128" s="19">
        <v>904.29349716518186</v>
      </c>
      <c r="AD128" s="19">
        <v>789.30873800481231</v>
      </c>
      <c r="AE128" s="19">
        <v>489.97923429744316</v>
      </c>
      <c r="AF128" s="19">
        <v>527.52926293020687</v>
      </c>
      <c r="AG128" s="19">
        <v>577.2500984622443</v>
      </c>
      <c r="AH128" s="19">
        <v>555.48344450593038</v>
      </c>
      <c r="AI128" s="19"/>
    </row>
    <row r="129" spans="1:35" ht="14.25" customHeight="1" x14ac:dyDescent="0.25">
      <c r="A129" s="22" t="s">
        <v>149</v>
      </c>
      <c r="B129" s="21">
        <v>72.8807805698397</v>
      </c>
      <c r="C129" s="21">
        <v>109.44452601188401</v>
      </c>
      <c r="D129" s="21">
        <v>95.460156560747208</v>
      </c>
      <c r="E129" s="21">
        <v>94.830961856964905</v>
      </c>
      <c r="F129" s="21">
        <v>96.960314325328099</v>
      </c>
      <c r="G129" s="21">
        <v>116.77159263706901</v>
      </c>
      <c r="H129" s="21">
        <v>116.285322691695</v>
      </c>
      <c r="I129" s="21">
        <v>102.47671641892799</v>
      </c>
      <c r="J129" s="21">
        <v>119.312792473169</v>
      </c>
      <c r="K129" s="21">
        <v>129.34167242021002</v>
      </c>
      <c r="L129" s="21">
        <v>93.25182442341081</v>
      </c>
      <c r="M129" s="21">
        <v>94.464149578402996</v>
      </c>
      <c r="N129" s="21">
        <v>66.825074878390694</v>
      </c>
      <c r="O129" s="21">
        <v>63.909031735361005</v>
      </c>
      <c r="P129" s="21">
        <v>57.3425185401912</v>
      </c>
      <c r="Q129" s="21">
        <v>76.173286636926207</v>
      </c>
      <c r="R129" s="21">
        <v>84.353610355049298</v>
      </c>
      <c r="S129" s="21">
        <v>101.09978994346399</v>
      </c>
      <c r="T129" s="21">
        <v>100.922837674904</v>
      </c>
      <c r="U129" s="21">
        <v>161.18160068620099</v>
      </c>
      <c r="V129" s="21">
        <v>114.25504237672401</v>
      </c>
      <c r="W129" s="21">
        <v>164.758669171826</v>
      </c>
      <c r="X129" s="21">
        <v>119.347862214747</v>
      </c>
      <c r="Y129" s="21">
        <v>79.114113406791603</v>
      </c>
      <c r="Z129" s="21">
        <v>143.695483310936</v>
      </c>
      <c r="AA129" s="21">
        <v>159.53904252905397</v>
      </c>
      <c r="AB129" s="21">
        <v>162.96357223121899</v>
      </c>
      <c r="AC129" s="21">
        <v>134.97617044581301</v>
      </c>
      <c r="AD129" s="21">
        <v>211.502763335369</v>
      </c>
      <c r="AE129" s="21">
        <v>143.62547245624</v>
      </c>
      <c r="AF129" s="21">
        <v>138.39842982995799</v>
      </c>
      <c r="AG129" s="21">
        <v>127.623243063088</v>
      </c>
      <c r="AH129" s="21">
        <v>131.13642614369499</v>
      </c>
      <c r="AI129" s="21"/>
    </row>
    <row r="130" spans="1:35" ht="14.25" customHeight="1" x14ac:dyDescent="0.25">
      <c r="A130" s="22" t="s">
        <v>150</v>
      </c>
      <c r="B130" s="19">
        <v>55</v>
      </c>
      <c r="C130" s="19">
        <v>60.043450662108761</v>
      </c>
      <c r="D130" s="19">
        <v>56.929607875687381</v>
      </c>
      <c r="E130" s="19">
        <v>60.631230203951596</v>
      </c>
      <c r="F130" s="19">
        <v>174.64614036918758</v>
      </c>
      <c r="G130" s="19">
        <v>81.599333140741464</v>
      </c>
      <c r="H130" s="19">
        <v>74.637465715787002</v>
      </c>
      <c r="I130" s="19">
        <v>81.322057822325633</v>
      </c>
      <c r="J130" s="19">
        <v>90.857295255934133</v>
      </c>
      <c r="K130" s="19">
        <v>88.383581594708673</v>
      </c>
      <c r="L130" s="19">
        <v>83.321100110465196</v>
      </c>
      <c r="M130" s="19">
        <v>93.522400194072162</v>
      </c>
      <c r="N130" s="19">
        <v>118.09409252845698</v>
      </c>
      <c r="O130" s="19">
        <v>91.493978546094127</v>
      </c>
      <c r="P130" s="19">
        <v>45.595660662437766</v>
      </c>
      <c r="Q130" s="19">
        <v>29.309954762872131</v>
      </c>
      <c r="R130" s="19">
        <v>23.099036635284101</v>
      </c>
      <c r="S130" s="19">
        <v>40.623695458792568</v>
      </c>
      <c r="T130" s="19">
        <v>18.638202984332924</v>
      </c>
      <c r="U130" s="19">
        <v>57.268258302525467</v>
      </c>
      <c r="V130" s="19">
        <v>86.474769810916001</v>
      </c>
      <c r="W130" s="19">
        <v>80.503968626679651</v>
      </c>
      <c r="X130" s="19">
        <v>86.74061134759431</v>
      </c>
      <c r="Y130" s="19">
        <v>88.163180460293432</v>
      </c>
      <c r="Z130" s="19">
        <v>102.73430216165499</v>
      </c>
      <c r="AA130" s="19">
        <v>98.174132171214495</v>
      </c>
      <c r="AB130" s="19">
        <v>87.884329956336572</v>
      </c>
      <c r="AC130" s="19">
        <v>91.85142675287598</v>
      </c>
      <c r="AD130" s="19">
        <v>88.633731751082905</v>
      </c>
      <c r="AE130" s="19">
        <v>66.206324154247838</v>
      </c>
      <c r="AF130" s="19">
        <v>113.54137633649864</v>
      </c>
      <c r="AG130" s="19"/>
      <c r="AH130" s="19"/>
      <c r="AI130" s="19"/>
    </row>
    <row r="131" spans="1:35" ht="14.25" customHeight="1" x14ac:dyDescent="0.25">
      <c r="A131" s="22" t="s">
        <v>151</v>
      </c>
      <c r="B131" s="21">
        <v>28.572547110901812</v>
      </c>
      <c r="C131" s="21">
        <v>26.595801567482653</v>
      </c>
      <c r="D131" s="21">
        <v>40.201305653266196</v>
      </c>
      <c r="E131" s="21">
        <v>43.462737722853362</v>
      </c>
      <c r="F131" s="21">
        <v>23.27332826945629</v>
      </c>
      <c r="G131" s="21">
        <v>27.707167078556243</v>
      </c>
      <c r="H131" s="21">
        <v>31.194344583982037</v>
      </c>
      <c r="I131" s="21">
        <v>28.54230230513576</v>
      </c>
      <c r="J131" s="21">
        <v>19.085221046077454</v>
      </c>
      <c r="K131" s="21">
        <v>20.041799746679754</v>
      </c>
      <c r="L131" s="21">
        <v>23.410284948472025</v>
      </c>
      <c r="M131" s="21">
        <v>20.761188909046048</v>
      </c>
      <c r="N131" s="21">
        <v>17.404036409565311</v>
      </c>
      <c r="O131" s="21">
        <v>19.821400255260823</v>
      </c>
      <c r="P131" s="21">
        <v>20.672324517903785</v>
      </c>
      <c r="Q131" s="21">
        <v>22.113202053993035</v>
      </c>
      <c r="R131" s="21">
        <v>29.284678887260846</v>
      </c>
      <c r="S131" s="21">
        <v>29.116206356676379</v>
      </c>
      <c r="T131" s="21">
        <v>29.342895960907978</v>
      </c>
      <c r="U131" s="21">
        <v>27.992858755839421</v>
      </c>
      <c r="V131" s="21">
        <v>32.119274729990458</v>
      </c>
      <c r="W131" s="21">
        <v>30.282200741946728</v>
      </c>
      <c r="X131" s="21">
        <v>27.076134259751672</v>
      </c>
      <c r="Y131" s="21">
        <v>26.764833490021918</v>
      </c>
      <c r="Z131" s="21">
        <v>26.06575529682247</v>
      </c>
      <c r="AA131" s="21">
        <v>26.835682101161211</v>
      </c>
      <c r="AB131" s="21">
        <v>28.424427803526793</v>
      </c>
      <c r="AC131" s="21">
        <v>27.277015339842457</v>
      </c>
      <c r="AD131" s="21">
        <v>26.113891732112066</v>
      </c>
      <c r="AE131" s="21">
        <v>8.6439947454574195</v>
      </c>
      <c r="AF131" s="21">
        <v>3.6059123289254704</v>
      </c>
      <c r="AG131" s="21">
        <v>2.9706272779802156</v>
      </c>
      <c r="AH131" s="21">
        <v>2.0521505688406325</v>
      </c>
      <c r="AI131" s="21"/>
    </row>
    <row r="132" spans="1:35" ht="14.25" customHeight="1" x14ac:dyDescent="0.25">
      <c r="A132" s="22" t="s">
        <v>152</v>
      </c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</row>
    <row r="133" spans="1:35" ht="14.25" customHeight="1" x14ac:dyDescent="0.25">
      <c r="A133" s="22" t="s">
        <v>153</v>
      </c>
      <c r="B133" s="21">
        <v>7.5195188369168511</v>
      </c>
      <c r="C133" s="21">
        <v>8.3463868749610199</v>
      </c>
      <c r="D133" s="21">
        <v>7.2967548007406702</v>
      </c>
      <c r="E133" s="21">
        <v>5.9826569571946244</v>
      </c>
      <c r="F133" s="21">
        <v>8.9624765604521937</v>
      </c>
      <c r="G133" s="21">
        <v>6.3141343362920095</v>
      </c>
      <c r="H133" s="21">
        <v>6.622397473324857</v>
      </c>
      <c r="I133" s="21">
        <v>8.0253681573869962</v>
      </c>
      <c r="J133" s="21">
        <v>7.8105623595993388</v>
      </c>
      <c r="K133" s="21">
        <v>5.1167851007212715</v>
      </c>
      <c r="L133" s="21">
        <v>7.6957486726672037</v>
      </c>
      <c r="M133" s="21">
        <v>10.816061796944377</v>
      </c>
      <c r="N133" s="21">
        <v>8.6885363966126068</v>
      </c>
      <c r="O133" s="21">
        <v>8.8627008786673738</v>
      </c>
      <c r="P133" s="21">
        <v>13.899234453825134</v>
      </c>
      <c r="Q133" s="21">
        <v>22.509580127900435</v>
      </c>
      <c r="R133" s="21">
        <v>21.905290549994593</v>
      </c>
      <c r="S133" s="21">
        <v>20.8238622781837</v>
      </c>
      <c r="T133" s="21">
        <v>21.529909843101539</v>
      </c>
      <c r="U133" s="21">
        <v>23.874930873133103</v>
      </c>
      <c r="V133" s="21">
        <v>22.871742252232611</v>
      </c>
      <c r="W133" s="21">
        <v>25.551539770985354</v>
      </c>
      <c r="X133" s="21">
        <v>18.542704339390834</v>
      </c>
      <c r="Y133" s="21">
        <v>40.677831664420111</v>
      </c>
      <c r="Z133" s="21">
        <v>30.431530540832366</v>
      </c>
      <c r="AA133" s="21">
        <v>37.70292840560635</v>
      </c>
      <c r="AB133" s="21">
        <v>22.35410296529087</v>
      </c>
      <c r="AC133" s="21">
        <v>20.937745796298405</v>
      </c>
      <c r="AD133" s="21">
        <v>22.23778816966847</v>
      </c>
      <c r="AE133" s="21">
        <v>6.5822308989850917</v>
      </c>
      <c r="AF133" s="21">
        <v>7.8554370497392698</v>
      </c>
      <c r="AG133" s="21">
        <v>9.7374516789172816</v>
      </c>
      <c r="AH133" s="21">
        <v>8.0728640033700714</v>
      </c>
      <c r="AI133" s="21"/>
    </row>
    <row r="134" spans="1:35" ht="14.25" customHeight="1" x14ac:dyDescent="0.25">
      <c r="A134" s="22" t="s">
        <v>154</v>
      </c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</row>
    <row r="135" spans="1:35" ht="14.25" customHeight="1" x14ac:dyDescent="0.25">
      <c r="A135" s="22" t="s">
        <v>155</v>
      </c>
      <c r="B135" s="21">
        <v>6568.8088064515932</v>
      </c>
      <c r="C135" s="21">
        <v>7005.3208539682801</v>
      </c>
      <c r="D135" s="21">
        <v>7269.741545454558</v>
      </c>
      <c r="E135" s="21">
        <v>7518.0517937499953</v>
      </c>
      <c r="F135" s="21">
        <v>7191.9362984127229</v>
      </c>
      <c r="G135" s="21">
        <v>7668.4089435483838</v>
      </c>
      <c r="H135" s="21">
        <v>7503.9900136363603</v>
      </c>
      <c r="I135" s="21">
        <v>7225.1208984375016</v>
      </c>
      <c r="J135" s="21">
        <v>7349.208285714305</v>
      </c>
      <c r="K135" s="21">
        <v>7796.581406451648</v>
      </c>
      <c r="L135" s="21">
        <v>8059.4624999999996</v>
      </c>
      <c r="M135" s="21">
        <v>7902.3786000000009</v>
      </c>
      <c r="N135" s="21">
        <v>6949.1916580645293</v>
      </c>
      <c r="O135" s="21">
        <v>7502.6398953845874</v>
      </c>
      <c r="P135" s="21">
        <v>7422.2315530303149</v>
      </c>
      <c r="Q135" s="21">
        <v>7271.0124609374998</v>
      </c>
      <c r="R135" s="21">
        <v>7415.2457723076741</v>
      </c>
      <c r="S135" s="21">
        <v>8171.1966032258042</v>
      </c>
      <c r="T135" s="21">
        <v>8867.1134692307569</v>
      </c>
      <c r="U135" s="21">
        <v>9204.8015142856821</v>
      </c>
      <c r="V135" s="21">
        <v>10551.575428571465</v>
      </c>
      <c r="W135" s="21">
        <v>10611.41418095241</v>
      </c>
      <c r="X135" s="21">
        <v>10630.082963076933</v>
      </c>
      <c r="Y135" s="21">
        <v>10625.408962500002</v>
      </c>
      <c r="Z135" s="21">
        <v>10097.008000000007</v>
      </c>
      <c r="AA135" s="21">
        <v>10757.180100000001</v>
      </c>
      <c r="AB135" s="21">
        <v>10671.311445454605</v>
      </c>
      <c r="AC135" s="21">
        <v>9424.7955062499987</v>
      </c>
      <c r="AD135" s="21">
        <v>9568.8916156249979</v>
      </c>
      <c r="AE135" s="21">
        <v>8549.1669548387363</v>
      </c>
      <c r="AF135" s="21">
        <v>9407.3925575757858</v>
      </c>
      <c r="AG135" s="21">
        <v>9397.6540799999912</v>
      </c>
      <c r="AH135" s="21">
        <v>10294.21805714286</v>
      </c>
      <c r="AI135" s="21"/>
    </row>
    <row r="136" spans="1:35" ht="14.25" customHeight="1" x14ac:dyDescent="0.25">
      <c r="A136" s="22" t="s">
        <v>156</v>
      </c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</row>
    <row r="137" spans="1:35" ht="14.25" customHeight="1" x14ac:dyDescent="0.25">
      <c r="A137" s="22" t="s">
        <v>157</v>
      </c>
      <c r="B137" s="21">
        <v>642.72287910050329</v>
      </c>
      <c r="C137" s="21">
        <v>427.68657564430964</v>
      </c>
      <c r="D137" s="21">
        <v>466.58770733441958</v>
      </c>
      <c r="E137" s="21">
        <v>549.83339487688772</v>
      </c>
      <c r="F137" s="21">
        <v>626.2367269585593</v>
      </c>
      <c r="G137" s="21">
        <v>466.17837139164152</v>
      </c>
      <c r="H137" s="21">
        <v>475.28089887640317</v>
      </c>
      <c r="I137" s="21">
        <v>539.68088434664855</v>
      </c>
      <c r="J137" s="21">
        <v>605.93910537526472</v>
      </c>
      <c r="K137" s="21">
        <v>429.33417851135005</v>
      </c>
      <c r="L137" s="21">
        <v>391.83354667939426</v>
      </c>
      <c r="M137" s="21">
        <v>495.96129948517773</v>
      </c>
      <c r="N137" s="21">
        <v>568.65127582017135</v>
      </c>
      <c r="O137" s="21">
        <v>399.29995855017825</v>
      </c>
      <c r="P137" s="21">
        <v>452.66400346537142</v>
      </c>
      <c r="Q137" s="21">
        <v>553.18240068346859</v>
      </c>
      <c r="R137" s="21">
        <v>638.43416370106752</v>
      </c>
      <c r="S137" s="21">
        <v>476.13457610405356</v>
      </c>
      <c r="T137" s="21">
        <v>496.51949569196444</v>
      </c>
      <c r="U137" s="21">
        <v>575.47607988852894</v>
      </c>
      <c r="V137" s="21">
        <v>712.90009699320876</v>
      </c>
      <c r="W137" s="21">
        <v>491.9303685953908</v>
      </c>
      <c r="X137" s="21">
        <v>493.92892948646431</v>
      </c>
      <c r="Y137" s="21">
        <v>604.84141353181781</v>
      </c>
      <c r="Z137" s="21">
        <v>697.08808431381624</v>
      </c>
      <c r="AA137" s="21">
        <v>493.2160692977406</v>
      </c>
      <c r="AB137" s="21">
        <v>488.25296647718784</v>
      </c>
      <c r="AC137" s="21">
        <v>603.24477445383798</v>
      </c>
      <c r="AD137" s="21">
        <v>618.34094368340948</v>
      </c>
      <c r="AE137" s="21">
        <v>193.09068476249229</v>
      </c>
      <c r="AF137" s="21">
        <v>204.48679769704188</v>
      </c>
      <c r="AG137" s="21">
        <v>244.63225216994115</v>
      </c>
      <c r="AH137" s="21">
        <v>252.49982015682329</v>
      </c>
      <c r="AI137" s="21"/>
    </row>
    <row r="138" spans="1:35" ht="14.25" customHeight="1" x14ac:dyDescent="0.25">
      <c r="A138" s="22" t="s">
        <v>158</v>
      </c>
      <c r="B138" s="19">
        <v>11.5</v>
      </c>
      <c r="C138" s="19">
        <v>10.7</v>
      </c>
      <c r="D138" s="19">
        <v>9.4</v>
      </c>
      <c r="E138" s="19">
        <v>12.3</v>
      </c>
      <c r="F138" s="19">
        <v>13.1</v>
      </c>
      <c r="G138" s="19">
        <v>11.5</v>
      </c>
      <c r="H138" s="19">
        <v>10.3</v>
      </c>
      <c r="I138" s="19">
        <v>11.2</v>
      </c>
      <c r="J138" s="19">
        <v>13.8</v>
      </c>
      <c r="K138" s="19">
        <v>12.6</v>
      </c>
      <c r="L138" s="19">
        <v>13.1</v>
      </c>
      <c r="M138" s="19">
        <v>13</v>
      </c>
      <c r="N138" s="19">
        <v>14.8</v>
      </c>
      <c r="O138" s="19">
        <v>13.9</v>
      </c>
      <c r="P138" s="19">
        <v>13.5</v>
      </c>
      <c r="Q138" s="19">
        <v>14.6</v>
      </c>
      <c r="R138" s="19">
        <v>15.5</v>
      </c>
      <c r="S138" s="19">
        <v>15.1</v>
      </c>
      <c r="T138" s="19">
        <v>14.6</v>
      </c>
      <c r="U138" s="19">
        <v>15.5</v>
      </c>
      <c r="V138" s="19">
        <v>17.100000000000001</v>
      </c>
      <c r="W138" s="19">
        <v>15</v>
      </c>
      <c r="X138" s="19">
        <v>13.8</v>
      </c>
      <c r="Y138" s="19">
        <v>14.5</v>
      </c>
      <c r="Z138" s="19">
        <v>17</v>
      </c>
      <c r="AA138" s="19">
        <v>15.5</v>
      </c>
      <c r="AB138" s="19">
        <v>12.6</v>
      </c>
      <c r="AC138" s="19">
        <v>15.1</v>
      </c>
      <c r="AD138" s="19">
        <v>18.399999999999999</v>
      </c>
      <c r="AE138" s="19">
        <v>12.2</v>
      </c>
      <c r="AF138" s="19">
        <v>12.9</v>
      </c>
      <c r="AG138" s="19">
        <v>13.8</v>
      </c>
      <c r="AH138" s="19"/>
      <c r="AI138" s="19"/>
    </row>
    <row r="139" spans="1:35" ht="14.25" customHeight="1" x14ac:dyDescent="0.25">
      <c r="A139" s="22" t="s">
        <v>159</v>
      </c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</row>
    <row r="140" spans="1:35" ht="14.25" customHeight="1" x14ac:dyDescent="0.25">
      <c r="A140" s="22" t="s">
        <v>160</v>
      </c>
      <c r="B140" s="19"/>
      <c r="C140" s="19"/>
      <c r="D140" s="19"/>
      <c r="E140" s="19"/>
      <c r="F140" s="19">
        <v>194.8</v>
      </c>
      <c r="G140" s="19">
        <v>202.67</v>
      </c>
      <c r="H140" s="19">
        <v>188.82</v>
      </c>
      <c r="I140" s="19">
        <v>188.136</v>
      </c>
      <c r="J140" s="19">
        <v>453.94712728024695</v>
      </c>
      <c r="K140" s="19">
        <v>402.68155653447297</v>
      </c>
      <c r="L140" s="19">
        <v>473.01387706983002</v>
      </c>
      <c r="M140" s="19">
        <v>478.39621689385996</v>
      </c>
      <c r="N140" s="19">
        <v>535.40184342709699</v>
      </c>
      <c r="O140" s="19">
        <v>354.83852034042297</v>
      </c>
      <c r="P140" s="19">
        <v>408.87627742575398</v>
      </c>
      <c r="Q140" s="19">
        <v>365.38039089169501</v>
      </c>
      <c r="R140" s="19">
        <v>307.231174742512</v>
      </c>
      <c r="S140" s="19">
        <v>329.22140535795404</v>
      </c>
      <c r="T140" s="19">
        <v>355.04592166229497</v>
      </c>
      <c r="U140" s="19">
        <v>309.034645724607</v>
      </c>
      <c r="V140" s="19">
        <v>304.887133512194</v>
      </c>
      <c r="W140" s="19">
        <v>348.40609988101801</v>
      </c>
      <c r="X140" s="19">
        <v>313.97343821682</v>
      </c>
      <c r="Y140" s="19">
        <v>363.70355612816201</v>
      </c>
      <c r="Z140" s="19">
        <v>421.73517639549704</v>
      </c>
      <c r="AA140" s="19">
        <v>497.31153350221996</v>
      </c>
      <c r="AB140" s="19">
        <v>533.11675470197201</v>
      </c>
      <c r="AC140" s="19">
        <v>516.10133647146495</v>
      </c>
      <c r="AD140" s="19">
        <v>577.921479329465</v>
      </c>
      <c r="AE140" s="19">
        <v>442.01182997874099</v>
      </c>
      <c r="AF140" s="19">
        <v>548.32607738496495</v>
      </c>
      <c r="AG140" s="19">
        <v>484.75222123343599</v>
      </c>
      <c r="AH140" s="19">
        <v>718.50545624327901</v>
      </c>
      <c r="AI140" s="19"/>
    </row>
    <row r="141" spans="1:35" ht="14.25" customHeight="1" x14ac:dyDescent="0.25">
      <c r="A141" s="22" t="s">
        <v>161</v>
      </c>
      <c r="B141" s="21">
        <v>77.064946000000006</v>
      </c>
      <c r="C141" s="21">
        <v>87.033546999999999</v>
      </c>
      <c r="D141" s="21">
        <v>100.055018</v>
      </c>
      <c r="E141" s="21">
        <v>102.047309</v>
      </c>
      <c r="F141" s="21">
        <v>90.285396170508406</v>
      </c>
      <c r="G141" s="21">
        <v>103.292127021119</v>
      </c>
      <c r="H141" s="21">
        <v>107.85386722182899</v>
      </c>
      <c r="I141" s="21">
        <v>112.55558660862199</v>
      </c>
      <c r="J141" s="21">
        <v>77.120917500000004</v>
      </c>
      <c r="K141" s="21">
        <v>82.339281</v>
      </c>
      <c r="L141" s="21">
        <v>94.333408900000009</v>
      </c>
      <c r="M141" s="21">
        <v>101.81612370000001</v>
      </c>
      <c r="N141" s="21">
        <v>81.100394099999988</v>
      </c>
      <c r="O141" s="21">
        <v>90.135769400000001</v>
      </c>
      <c r="P141" s="21">
        <v>93.850499299999996</v>
      </c>
      <c r="Q141" s="21">
        <v>90.841121999999999</v>
      </c>
      <c r="R141" s="21">
        <v>82.209237099999996</v>
      </c>
      <c r="S141" s="21">
        <v>93.72082859999999</v>
      </c>
      <c r="T141" s="21">
        <v>108.8434666</v>
      </c>
      <c r="U141" s="21">
        <v>112.3024992</v>
      </c>
      <c r="V141" s="21">
        <v>105.53668159999999</v>
      </c>
      <c r="W141" s="21">
        <v>113.922866</v>
      </c>
      <c r="X141" s="21">
        <v>117.886770803254</v>
      </c>
      <c r="Y141" s="21">
        <v>123.925583037987</v>
      </c>
      <c r="Z141" s="21">
        <v>105.80532176999999</v>
      </c>
      <c r="AA141" s="21">
        <v>112.225722</v>
      </c>
      <c r="AB141" s="21">
        <v>117.69299170000001</v>
      </c>
      <c r="AC141" s="21">
        <v>120.22618</v>
      </c>
      <c r="AD141" s="21">
        <v>98.383626000000007</v>
      </c>
      <c r="AE141" s="21">
        <v>85.103042799999997</v>
      </c>
      <c r="AF141" s="21">
        <v>97.368944900000002</v>
      </c>
      <c r="AG141" s="21">
        <v>121.10438429999999</v>
      </c>
      <c r="AH141" s="21">
        <v>107.5411275</v>
      </c>
      <c r="AI141" s="21"/>
    </row>
    <row r="142" spans="1:35" ht="14.25" customHeight="1" x14ac:dyDescent="0.25">
      <c r="A142" s="22" t="s">
        <v>162</v>
      </c>
      <c r="B142" s="19">
        <v>5229.8401420959144</v>
      </c>
      <c r="C142" s="19">
        <v>5586.212814645306</v>
      </c>
      <c r="D142" s="19">
        <v>5291.4253897550088</v>
      </c>
      <c r="E142" s="19">
        <v>5337.589433131533</v>
      </c>
      <c r="F142" s="19">
        <v>5231.383269546197</v>
      </c>
      <c r="G142" s="19">
        <v>6109.30362116992</v>
      </c>
      <c r="H142" s="19">
        <v>5745.1440768409784</v>
      </c>
      <c r="I142" s="19">
        <v>5577.7616279069771</v>
      </c>
      <c r="J142" s="19">
        <v>4605.2450558899409</v>
      </c>
      <c r="K142" s="19">
        <v>4551.0967741935483</v>
      </c>
      <c r="L142" s="19">
        <v>4519.821645723553</v>
      </c>
      <c r="M142" s="19">
        <v>4426.7291910902704</v>
      </c>
      <c r="N142" s="19">
        <v>4346.9930609097901</v>
      </c>
      <c r="O142" s="19">
        <v>4373.1933790876046</v>
      </c>
      <c r="P142" s="19">
        <v>4147.1153846153848</v>
      </c>
      <c r="Q142" s="19">
        <v>4427.1786709112594</v>
      </c>
      <c r="R142" s="19">
        <v>3960.3080568720384</v>
      </c>
      <c r="S142" s="19">
        <v>4528.9906103286394</v>
      </c>
      <c r="T142" s="19">
        <v>4739.2214315613237</v>
      </c>
      <c r="U142" s="19">
        <v>4764.1077991016764</v>
      </c>
      <c r="V142" s="19">
        <v>4541.3441088898326</v>
      </c>
      <c r="W142" s="19">
        <v>4792.01663201663</v>
      </c>
      <c r="X142" s="19">
        <v>4517.8470254957483</v>
      </c>
      <c r="Y142" s="19">
        <v>4590.8767772511856</v>
      </c>
      <c r="Z142" s="19">
        <v>4295.2584531675075</v>
      </c>
      <c r="AA142" s="19">
        <v>4695.9136468774077</v>
      </c>
      <c r="AB142" s="19">
        <v>4625.5735238811594</v>
      </c>
      <c r="AC142" s="19">
        <v>4457.9736649597671</v>
      </c>
      <c r="AD142" s="19">
        <v>4094.2726633872089</v>
      </c>
      <c r="AE142" s="19">
        <v>3404.4910179640724</v>
      </c>
      <c r="AF142" s="19">
        <v>3668.3461117196052</v>
      </c>
      <c r="AG142" s="19">
        <v>3802.6218611521404</v>
      </c>
      <c r="AH142" s="19">
        <v>3839.4129158512706</v>
      </c>
      <c r="AI142" s="19"/>
    </row>
    <row r="143" spans="1:35" ht="14.25" customHeight="1" x14ac:dyDescent="0.25">
      <c r="A143" s="22" t="s">
        <v>163</v>
      </c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</row>
    <row r="144" spans="1:35" ht="14.25" customHeight="1" x14ac:dyDescent="0.25">
      <c r="A144" s="22" t="s">
        <v>164</v>
      </c>
      <c r="B144" s="19">
        <v>316</v>
      </c>
      <c r="C144" s="19">
        <v>284</v>
      </c>
      <c r="D144" s="19">
        <v>306</v>
      </c>
      <c r="E144" s="19">
        <v>330</v>
      </c>
      <c r="F144" s="19">
        <v>339</v>
      </c>
      <c r="G144" s="19">
        <v>340</v>
      </c>
      <c r="H144" s="19">
        <v>342</v>
      </c>
      <c r="I144" s="19">
        <v>351</v>
      </c>
      <c r="J144" s="19">
        <v>354</v>
      </c>
      <c r="K144" s="19">
        <v>270</v>
      </c>
      <c r="L144" s="19">
        <v>293</v>
      </c>
      <c r="M144" s="19">
        <v>257</v>
      </c>
      <c r="N144" s="19">
        <v>289</v>
      </c>
      <c r="O144" s="19">
        <v>286.16000000000003</v>
      </c>
      <c r="P144" s="19">
        <v>287.601</v>
      </c>
      <c r="Q144" s="19">
        <v>190.45</v>
      </c>
      <c r="R144" s="19">
        <v>207.04</v>
      </c>
      <c r="S144" s="19">
        <v>239.06</v>
      </c>
      <c r="T144" s="19">
        <v>222.05</v>
      </c>
      <c r="U144" s="19">
        <v>246.29</v>
      </c>
      <c r="V144" s="19">
        <v>244.19</v>
      </c>
      <c r="W144" s="19">
        <v>231.52</v>
      </c>
      <c r="X144" s="19">
        <v>214.11</v>
      </c>
      <c r="Y144" s="19">
        <v>205.07</v>
      </c>
      <c r="Z144" s="19">
        <v>244.06</v>
      </c>
      <c r="AA144" s="19">
        <v>202.1</v>
      </c>
      <c r="AB144" s="19">
        <v>214</v>
      </c>
      <c r="AC144" s="19">
        <v>230.99</v>
      </c>
      <c r="AD144" s="19">
        <v>201.06</v>
      </c>
      <c r="AE144" s="19">
        <v>95.01</v>
      </c>
      <c r="AF144" s="19">
        <v>158.93</v>
      </c>
      <c r="AG144" s="19">
        <v>150.01</v>
      </c>
      <c r="AH144" s="19">
        <v>146.97</v>
      </c>
      <c r="AI144" s="19"/>
    </row>
    <row r="145" spans="1:35" ht="14.25" customHeight="1" x14ac:dyDescent="0.25">
      <c r="A145" s="22" t="s">
        <v>165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</row>
    <row r="146" spans="1:35" ht="14.25" customHeight="1" x14ac:dyDescent="0.25">
      <c r="A146" s="22" t="s">
        <v>166</v>
      </c>
      <c r="B146" s="19">
        <v>1263.5</v>
      </c>
      <c r="C146" s="19">
        <v>1224.2</v>
      </c>
      <c r="D146" s="19">
        <v>1318.7</v>
      </c>
      <c r="E146" s="19">
        <v>1375.8</v>
      </c>
      <c r="F146" s="19">
        <v>1403.7</v>
      </c>
      <c r="G146" s="19">
        <v>1324.1</v>
      </c>
      <c r="H146" s="19">
        <v>1308</v>
      </c>
      <c r="I146" s="19">
        <v>1420.7</v>
      </c>
      <c r="J146" s="19">
        <v>1365.5</v>
      </c>
      <c r="K146" s="19">
        <v>1302</v>
      </c>
      <c r="L146" s="19">
        <v>1385.6</v>
      </c>
      <c r="M146" s="19">
        <v>1387.2</v>
      </c>
      <c r="N146" s="19">
        <v>1383.0152</v>
      </c>
      <c r="O146" s="19">
        <v>1283.4902</v>
      </c>
      <c r="P146" s="19">
        <v>1433.9812999999999</v>
      </c>
      <c r="Q146" s="19">
        <v>1503.7650000000001</v>
      </c>
      <c r="R146" s="19">
        <v>1594.4347</v>
      </c>
      <c r="S146" s="19">
        <v>1525.7809999999999</v>
      </c>
      <c r="T146" s="19">
        <v>1632.1085</v>
      </c>
      <c r="U146" s="19">
        <v>1706.6801</v>
      </c>
      <c r="V146" s="19">
        <v>1723.5932</v>
      </c>
      <c r="W146" s="19">
        <v>1654.8398999999999</v>
      </c>
      <c r="X146" s="19">
        <v>1690.8657000000001</v>
      </c>
      <c r="Y146" s="19">
        <v>1745.2533000000001</v>
      </c>
      <c r="Z146" s="19">
        <v>1717.848825</v>
      </c>
      <c r="AA146" s="19">
        <v>1674.47765</v>
      </c>
      <c r="AB146" s="19">
        <v>1809.107405</v>
      </c>
      <c r="AC146" s="19">
        <v>1855.3066389999999</v>
      </c>
      <c r="AD146" s="19">
        <v>1758.2990716900001</v>
      </c>
      <c r="AE146" s="19">
        <v>1085.96888319</v>
      </c>
      <c r="AF146" s="19">
        <v>1176.53526579</v>
      </c>
      <c r="AG146" s="19">
        <v>1445.5073695799999</v>
      </c>
      <c r="AH146" s="19"/>
      <c r="AI146" s="19"/>
    </row>
    <row r="147" spans="1:35" ht="14.25" customHeight="1" x14ac:dyDescent="0.25">
      <c r="A147" s="22" t="s">
        <v>167</v>
      </c>
      <c r="B147" s="21">
        <v>18.659301622493167</v>
      </c>
      <c r="C147" s="21">
        <v>23.010540286115489</v>
      </c>
      <c r="D147" s="21">
        <v>12.708150744960561</v>
      </c>
      <c r="E147" s="21">
        <v>7.822941784360995</v>
      </c>
      <c r="F147" s="21">
        <v>3.5397829271247434</v>
      </c>
      <c r="G147" s="21">
        <v>7.0182198491770702</v>
      </c>
      <c r="H147" s="21">
        <v>7.1954562727322164</v>
      </c>
      <c r="I147" s="21">
        <v>2.0818330605564674</v>
      </c>
      <c r="J147" s="21">
        <v>4.4613607169188905</v>
      </c>
      <c r="K147" s="21">
        <v>5.5366897977262663</v>
      </c>
      <c r="L147" s="21">
        <v>3.6207205592400071</v>
      </c>
      <c r="M147" s="21">
        <v>3.5941325276920284</v>
      </c>
      <c r="N147" s="21">
        <v>4.8026842399587659</v>
      </c>
      <c r="O147" s="21">
        <v>5.4346430026692882</v>
      </c>
      <c r="P147" s="21">
        <v>5.4288938044267381</v>
      </c>
      <c r="Q147" s="21">
        <v>6.128471218768877</v>
      </c>
      <c r="R147" s="21">
        <v>7.8043635676730787</v>
      </c>
      <c r="S147" s="21">
        <v>14.301663678963425</v>
      </c>
      <c r="T147" s="21">
        <v>11.692325391679054</v>
      </c>
      <c r="U147" s="21">
        <v>8.954800475930691</v>
      </c>
      <c r="V147" s="21">
        <v>5.5824442479772847</v>
      </c>
      <c r="W147" s="21">
        <v>1.4626314167904064</v>
      </c>
      <c r="X147" s="21">
        <v>3.6581142546410561</v>
      </c>
      <c r="Y147" s="21">
        <v>3.8645599984140482</v>
      </c>
      <c r="Z147" s="21">
        <v>4.9385574354407833</v>
      </c>
      <c r="AA147" s="21">
        <v>0.43360273730163412</v>
      </c>
      <c r="AB147" s="21"/>
      <c r="AC147" s="21"/>
      <c r="AD147" s="21"/>
      <c r="AE147" s="21"/>
      <c r="AF147" s="21"/>
      <c r="AG147" s="21"/>
      <c r="AH147" s="21"/>
      <c r="AI147" s="21"/>
    </row>
    <row r="148" spans="1:35" ht="14.25" customHeight="1" x14ac:dyDescent="0.25">
      <c r="A148" s="22" t="s">
        <v>168</v>
      </c>
      <c r="B148" s="19">
        <v>65.319044046101894</v>
      </c>
      <c r="C148" s="19">
        <v>111.77977612546701</v>
      </c>
      <c r="D148" s="19">
        <v>119.657376676993</v>
      </c>
      <c r="E148" s="19">
        <v>84.565864571327992</v>
      </c>
      <c r="F148" s="19">
        <v>75.367105213596702</v>
      </c>
      <c r="G148" s="19">
        <v>117.297235934041</v>
      </c>
      <c r="H148" s="19">
        <v>110.49370210737699</v>
      </c>
      <c r="I148" s="19">
        <v>86.234666536572604</v>
      </c>
      <c r="J148" s="19">
        <v>73.694444308023307</v>
      </c>
      <c r="K148" s="19">
        <v>80.721375334293697</v>
      </c>
      <c r="L148" s="19">
        <v>94.152149110930694</v>
      </c>
      <c r="M148" s="19">
        <v>75.311376268113605</v>
      </c>
      <c r="N148" s="19">
        <v>64.875905416738703</v>
      </c>
      <c r="O148" s="19">
        <v>90.078939545963493</v>
      </c>
      <c r="P148" s="19">
        <v>102.571145928063</v>
      </c>
      <c r="Q148" s="19">
        <v>77.504211015867497</v>
      </c>
      <c r="R148" s="19">
        <v>73.227145031747909</v>
      </c>
      <c r="S148" s="19">
        <v>65.546898854267909</v>
      </c>
      <c r="T148" s="19">
        <v>108.135518078977</v>
      </c>
      <c r="U148" s="19">
        <v>95.102715273668096</v>
      </c>
      <c r="V148" s="19">
        <v>64.939045723680096</v>
      </c>
      <c r="W148" s="19">
        <v>98.085041969723591</v>
      </c>
      <c r="X148" s="19">
        <v>97.449173248380205</v>
      </c>
      <c r="Y148" s="19">
        <v>92.0935500497812</v>
      </c>
      <c r="Z148" s="19">
        <v>59.060251759426897</v>
      </c>
      <c r="AA148" s="19">
        <v>74.562890820662204</v>
      </c>
      <c r="AB148" s="19">
        <v>91.164556523775104</v>
      </c>
      <c r="AC148" s="19">
        <v>84.614007588964299</v>
      </c>
      <c r="AD148" s="19">
        <v>55.4908201184763</v>
      </c>
      <c r="AE148" s="19">
        <v>77.587384744094194</v>
      </c>
      <c r="AF148" s="19">
        <v>108.98639640180799</v>
      </c>
      <c r="AG148" s="19">
        <v>68.220529545885597</v>
      </c>
      <c r="AH148" s="19">
        <v>66.214632698369996</v>
      </c>
      <c r="AI148" s="19"/>
    </row>
    <row r="149" spans="1:35" ht="14.25" customHeight="1" x14ac:dyDescent="0.25">
      <c r="A149" s="22" t="s">
        <v>169</v>
      </c>
      <c r="B149" s="21">
        <v>361.780148937364</v>
      </c>
      <c r="C149" s="21">
        <v>351.36765366230202</v>
      </c>
      <c r="D149" s="21">
        <v>397.90030174961197</v>
      </c>
      <c r="E149" s="21">
        <v>413.12382244881496</v>
      </c>
      <c r="F149" s="21">
        <v>354.80584132090803</v>
      </c>
      <c r="G149" s="21">
        <v>341.36079454975101</v>
      </c>
      <c r="H149" s="21">
        <v>360.929004677867</v>
      </c>
      <c r="I149" s="21">
        <v>322.68557641589098</v>
      </c>
      <c r="J149" s="21">
        <v>342.099819650136</v>
      </c>
      <c r="K149" s="21">
        <v>329.80528659590397</v>
      </c>
      <c r="L149" s="21">
        <v>358.72563505592899</v>
      </c>
      <c r="M149" s="21">
        <v>345.08782687899702</v>
      </c>
      <c r="N149" s="21">
        <v>326.77526517392101</v>
      </c>
      <c r="O149" s="21">
        <v>310.02935681003999</v>
      </c>
      <c r="P149" s="21">
        <v>359.7195412625</v>
      </c>
      <c r="Q149" s="21">
        <v>338.20057853999697</v>
      </c>
      <c r="R149" s="21">
        <v>355.01927146737097</v>
      </c>
      <c r="S149" s="21">
        <v>342.52588978712498</v>
      </c>
      <c r="T149" s="21">
        <v>384.69607513192801</v>
      </c>
      <c r="U149" s="21">
        <v>400.38988327395396</v>
      </c>
      <c r="V149" s="21">
        <v>399.87566339243199</v>
      </c>
      <c r="W149" s="21">
        <v>376.27859186243199</v>
      </c>
      <c r="X149" s="21">
        <v>416.61329447839199</v>
      </c>
      <c r="Y149" s="21">
        <v>417.95492166785698</v>
      </c>
      <c r="Z149" s="21">
        <v>410.36755991958199</v>
      </c>
      <c r="AA149" s="21">
        <v>383.49459105431902</v>
      </c>
      <c r="AB149" s="21">
        <v>436.27123728873096</v>
      </c>
      <c r="AC149" s="21">
        <v>417.82366350947098</v>
      </c>
      <c r="AD149" s="21">
        <v>348.377455360363</v>
      </c>
      <c r="AE149" s="21">
        <v>115.173692405436</v>
      </c>
      <c r="AF149" s="21"/>
      <c r="AG149" s="21"/>
      <c r="AH149" s="21"/>
      <c r="AI149" s="21"/>
    </row>
    <row r="150" spans="1:35" ht="14.25" customHeight="1" x14ac:dyDescent="0.25">
      <c r="A150" s="22" t="s">
        <v>170</v>
      </c>
      <c r="B150" s="19">
        <v>411.24509971748199</v>
      </c>
      <c r="C150" s="19">
        <v>414.72977698359</v>
      </c>
      <c r="D150" s="19">
        <v>418.368129076554</v>
      </c>
      <c r="E150" s="19">
        <v>392.35090384424598</v>
      </c>
      <c r="F150" s="19">
        <v>403.324440375969</v>
      </c>
      <c r="G150" s="19">
        <v>442.21791396052703</v>
      </c>
      <c r="H150" s="19">
        <v>545.406448934222</v>
      </c>
      <c r="I150" s="19">
        <v>483.74713801380597</v>
      </c>
      <c r="J150" s="19">
        <v>440.930649566059</v>
      </c>
      <c r="K150" s="19">
        <v>438.52500346923296</v>
      </c>
      <c r="L150" s="19">
        <v>536.587187736121</v>
      </c>
      <c r="M150" s="19">
        <v>517.49573606560102</v>
      </c>
      <c r="N150" s="19">
        <v>491.72317076861503</v>
      </c>
      <c r="O150" s="19">
        <v>465.794878478653</v>
      </c>
      <c r="P150" s="19">
        <v>481.94213869188502</v>
      </c>
      <c r="Q150" s="19">
        <v>457.297905512932</v>
      </c>
      <c r="R150" s="19">
        <v>592.46685804564095</v>
      </c>
      <c r="S150" s="19">
        <v>606.99810713369402</v>
      </c>
      <c r="T150" s="19">
        <v>648.41509841919992</v>
      </c>
      <c r="U150" s="19">
        <v>636.93486611261596</v>
      </c>
      <c r="V150" s="19">
        <v>712.10084256409505</v>
      </c>
      <c r="W150" s="19">
        <v>680.94056365521396</v>
      </c>
      <c r="X150" s="19">
        <v>642.58442422708401</v>
      </c>
      <c r="Y150" s="19">
        <v>667.15084834695494</v>
      </c>
      <c r="Z150" s="19">
        <v>731.58946261832705</v>
      </c>
      <c r="AA150" s="19">
        <v>703.529189027239</v>
      </c>
      <c r="AB150" s="19">
        <v>700.974421913573</v>
      </c>
      <c r="AC150" s="19">
        <v>747.23504548032793</v>
      </c>
      <c r="AD150" s="19">
        <v>670.76613153988808</v>
      </c>
      <c r="AE150" s="19">
        <v>255.70555070135998</v>
      </c>
      <c r="AF150" s="19">
        <v>366.21987801719803</v>
      </c>
      <c r="AG150" s="19">
        <v>385.58235125330594</v>
      </c>
      <c r="AH150" s="19">
        <v>292.88340952370697</v>
      </c>
      <c r="AI150" s="19"/>
    </row>
    <row r="151" spans="1:35" ht="14.25" customHeight="1" x14ac:dyDescent="0.25">
      <c r="A151" s="22" t="s">
        <v>171</v>
      </c>
      <c r="B151" s="21">
        <v>2593</v>
      </c>
      <c r="C151" s="21">
        <v>2888</v>
      </c>
      <c r="D151" s="21">
        <v>2912</v>
      </c>
      <c r="E151" s="21">
        <v>2997</v>
      </c>
      <c r="F151" s="21">
        <v>2920</v>
      </c>
      <c r="G151" s="21">
        <v>3226</v>
      </c>
      <c r="H151" s="21">
        <v>3189</v>
      </c>
      <c r="I151" s="21">
        <v>3053</v>
      </c>
      <c r="J151" s="21">
        <v>2667</v>
      </c>
      <c r="K151" s="21">
        <v>2892</v>
      </c>
      <c r="L151" s="21">
        <v>2896</v>
      </c>
      <c r="M151" s="21">
        <v>2904</v>
      </c>
      <c r="N151" s="21">
        <v>2869</v>
      </c>
      <c r="O151" s="21">
        <v>3242</v>
      </c>
      <c r="P151" s="21">
        <v>3251</v>
      </c>
      <c r="Q151" s="21">
        <v>3269</v>
      </c>
      <c r="R151" s="21">
        <v>3257</v>
      </c>
      <c r="S151" s="21">
        <v>3604</v>
      </c>
      <c r="T151" s="21">
        <v>3926</v>
      </c>
      <c r="U151" s="21">
        <v>4188</v>
      </c>
      <c r="V151" s="21">
        <v>4391</v>
      </c>
      <c r="W151" s="21">
        <v>4592</v>
      </c>
      <c r="X151" s="21">
        <v>4533</v>
      </c>
      <c r="Y151" s="21">
        <v>4651</v>
      </c>
      <c r="Z151" s="21">
        <v>4506</v>
      </c>
      <c r="AA151" s="21">
        <v>4710</v>
      </c>
      <c r="AB151" s="21">
        <v>4853</v>
      </c>
      <c r="AC151" s="21">
        <v>4971</v>
      </c>
      <c r="AD151" s="21">
        <v>4800</v>
      </c>
      <c r="AE151" s="21">
        <v>3899</v>
      </c>
      <c r="AF151" s="21">
        <v>4940</v>
      </c>
      <c r="AG151" s="21">
        <v>5482</v>
      </c>
      <c r="AH151" s="21">
        <v>4656</v>
      </c>
      <c r="AI151" s="21"/>
    </row>
    <row r="152" spans="1:35" ht="14.25" customHeight="1" x14ac:dyDescent="0.25">
      <c r="A152" s="22" t="s">
        <v>172</v>
      </c>
      <c r="B152" s="19">
        <v>1644.1831451612854</v>
      </c>
      <c r="C152" s="19">
        <v>1884.8924095238162</v>
      </c>
      <c r="D152" s="19">
        <v>1939.9219242424276</v>
      </c>
      <c r="E152" s="19">
        <v>1935.3131156249988</v>
      </c>
      <c r="F152" s="19">
        <v>1799.6961142857203</v>
      </c>
      <c r="G152" s="19">
        <v>1952.4073548387087</v>
      </c>
      <c r="H152" s="19">
        <v>1972.4319272727266</v>
      </c>
      <c r="I152" s="19">
        <v>1772.2230468750004</v>
      </c>
      <c r="J152" s="19">
        <v>1510.1575714285752</v>
      </c>
      <c r="K152" s="19">
        <v>1617.0114258064586</v>
      </c>
      <c r="L152" s="19">
        <v>1700.8244999999999</v>
      </c>
      <c r="M152" s="19">
        <v>1489.5682461538463</v>
      </c>
      <c r="N152" s="19">
        <v>1414.9638580645189</v>
      </c>
      <c r="O152" s="19">
        <v>1606.9019523076863</v>
      </c>
      <c r="P152" s="19">
        <v>1676.0598106060631</v>
      </c>
      <c r="Q152" s="19">
        <v>1644.3126562499999</v>
      </c>
      <c r="R152" s="19">
        <v>1646.1760430769191</v>
      </c>
      <c r="S152" s="19">
        <v>1821.8219564516126</v>
      </c>
      <c r="T152" s="19">
        <v>1988.6108230769203</v>
      </c>
      <c r="U152" s="19">
        <v>2086.3274857142783</v>
      </c>
      <c r="V152" s="19">
        <v>2175.7092857142929</v>
      </c>
      <c r="W152" s="19">
        <v>2129.1934809523868</v>
      </c>
      <c r="X152" s="19">
        <v>2109.5033907692332</v>
      </c>
      <c r="Y152" s="19">
        <v>2158.4110375000005</v>
      </c>
      <c r="Z152" s="19">
        <v>1983.0569142857155</v>
      </c>
      <c r="AA152" s="19">
        <v>2100.1953000000003</v>
      </c>
      <c r="AB152" s="19">
        <v>2233.8923303030429</v>
      </c>
      <c r="AC152" s="19">
        <v>2131.1795312499994</v>
      </c>
      <c r="AD152" s="19">
        <v>1914.2193874999996</v>
      </c>
      <c r="AE152" s="19">
        <v>986.86596129032569</v>
      </c>
      <c r="AF152" s="19">
        <v>1165.4038742424277</v>
      </c>
      <c r="AG152" s="19">
        <v>1327.6959876923063</v>
      </c>
      <c r="AH152" s="19">
        <v>1190.3894476190478</v>
      </c>
      <c r="AI152" s="19"/>
    </row>
    <row r="153" spans="1:35" ht="14.25" customHeight="1" x14ac:dyDescent="0.25">
      <c r="A153" s="22" t="s">
        <v>173</v>
      </c>
      <c r="B153" s="21">
        <v>1495.8791208791208</v>
      </c>
      <c r="C153" s="21">
        <v>1278.0219780219779</v>
      </c>
      <c r="D153" s="21">
        <v>1316.0714285714284</v>
      </c>
      <c r="E153" s="21">
        <v>1514.8351648351647</v>
      </c>
      <c r="F153" s="21">
        <v>1623.3516483516482</v>
      </c>
      <c r="G153" s="21">
        <v>1567.032967032967</v>
      </c>
      <c r="H153" s="21">
        <v>1732.1428571428571</v>
      </c>
      <c r="I153" s="21">
        <v>1506.0439560439561</v>
      </c>
      <c r="J153" s="21">
        <v>1484.8901098901097</v>
      </c>
      <c r="K153" s="21">
        <v>1998.3516483516482</v>
      </c>
      <c r="L153" s="21">
        <v>1879.1208791208792</v>
      </c>
      <c r="M153" s="21">
        <v>2050.8241758241757</v>
      </c>
      <c r="N153" s="21">
        <v>1835.9890109890109</v>
      </c>
      <c r="O153" s="21">
        <v>2040.1098901098899</v>
      </c>
      <c r="P153" s="21">
        <v>1825.2747252747251</v>
      </c>
      <c r="Q153" s="21">
        <v>1905.7692307692307</v>
      </c>
      <c r="R153" s="21">
        <v>2131.3186813186812</v>
      </c>
      <c r="S153" s="21">
        <v>2677.197802197802</v>
      </c>
      <c r="T153" s="21">
        <v>2749.4505494505493</v>
      </c>
      <c r="U153" s="21">
        <v>2676.6483516483518</v>
      </c>
      <c r="V153" s="21">
        <v>2390.6593406593402</v>
      </c>
      <c r="W153" s="21">
        <v>2342.3076923076919</v>
      </c>
      <c r="X153" s="21">
        <v>2695.6043956043954</v>
      </c>
      <c r="Y153" s="21">
        <v>2631.5934065934066</v>
      </c>
      <c r="Z153" s="21">
        <v>2728.2967032967035</v>
      </c>
      <c r="AA153" s="21">
        <v>2695.0549450549452</v>
      </c>
      <c r="AB153" s="21">
        <v>2570.0549450549452</v>
      </c>
      <c r="AC153" s="21">
        <v>2668.9560439560437</v>
      </c>
      <c r="AD153" s="21">
        <v>3052.4725274725274</v>
      </c>
      <c r="AE153" s="21">
        <v>2689.5604395604396</v>
      </c>
      <c r="AF153" s="21">
        <v>2416.7582417582416</v>
      </c>
      <c r="AG153" s="21">
        <v>3117.3076923076919</v>
      </c>
      <c r="AH153" s="21">
        <v>3011.8131868131868</v>
      </c>
      <c r="AI153" s="21"/>
    </row>
    <row r="154" spans="1:35" ht="14.25" customHeight="1" x14ac:dyDescent="0.25">
      <c r="A154" s="22" t="s">
        <v>174</v>
      </c>
      <c r="B154" s="19">
        <v>1104.6324916703454</v>
      </c>
      <c r="C154" s="19">
        <v>1263.3267009176491</v>
      </c>
      <c r="D154" s="19">
        <v>1336.057749671877</v>
      </c>
      <c r="E154" s="19">
        <v>1415.0741476838402</v>
      </c>
      <c r="F154" s="19">
        <v>1424.4127074288945</v>
      </c>
      <c r="G154" s="19">
        <v>1528.4532697252255</v>
      </c>
      <c r="H154" s="19">
        <v>1580.4008284722306</v>
      </c>
      <c r="I154" s="19">
        <v>1491.171252358557</v>
      </c>
      <c r="J154" s="19">
        <v>1394.3020903573824</v>
      </c>
      <c r="K154" s="19">
        <v>1487.2186315099509</v>
      </c>
      <c r="L154" s="19">
        <v>1553.7468284472579</v>
      </c>
      <c r="M154" s="19">
        <v>1541.8700651967381</v>
      </c>
      <c r="N154" s="19">
        <v>1459.5496246872394</v>
      </c>
      <c r="O154" s="19">
        <v>1632.1100456850243</v>
      </c>
      <c r="P154" s="19">
        <v>1645.1951601613296</v>
      </c>
      <c r="Q154" s="19">
        <v>1638.8104018006802</v>
      </c>
      <c r="R154" s="19">
        <v>1562.7085377821404</v>
      </c>
      <c r="S154" s="19">
        <v>1806.9669689014881</v>
      </c>
      <c r="T154" s="19">
        <v>1940.5522709408413</v>
      </c>
      <c r="U154" s="19">
        <v>1956.5993168725695</v>
      </c>
      <c r="V154" s="19">
        <v>1922.3454833597464</v>
      </c>
      <c r="W154" s="19">
        <v>2080.9485571748287</v>
      </c>
      <c r="X154" s="19">
        <v>2037.0972990562968</v>
      </c>
      <c r="Y154" s="19">
        <v>2112.8933512917843</v>
      </c>
      <c r="Z154" s="19">
        <v>2119.4139662838697</v>
      </c>
      <c r="AA154" s="19">
        <v>2276.4157049713444</v>
      </c>
      <c r="AB154" s="19">
        <v>2276.0630007597074</v>
      </c>
      <c r="AC154" s="19">
        <v>2246.3992566207198</v>
      </c>
      <c r="AD154" s="19">
        <v>1927.7588386256541</v>
      </c>
      <c r="AE154" s="19">
        <v>1576.7795375933006</v>
      </c>
      <c r="AF154" s="19">
        <v>1982.4001158310459</v>
      </c>
      <c r="AG154" s="19">
        <v>2232.0197727439595</v>
      </c>
      <c r="AH154" s="19">
        <v>2077.3261274324018</v>
      </c>
      <c r="AI154" s="19"/>
    </row>
    <row r="155" spans="1:35" ht="14.25" customHeight="1" x14ac:dyDescent="0.25">
      <c r="A155" s="22" t="s">
        <v>175</v>
      </c>
      <c r="B155" s="21">
        <v>4505.45</v>
      </c>
      <c r="C155" s="21">
        <v>5327.87</v>
      </c>
      <c r="D155" s="21">
        <v>5582.49</v>
      </c>
      <c r="E155" s="21">
        <v>5330.85</v>
      </c>
      <c r="F155" s="21">
        <v>4612.43</v>
      </c>
      <c r="G155" s="21">
        <v>5582.36</v>
      </c>
      <c r="H155" s="21">
        <v>5742</v>
      </c>
      <c r="I155" s="21">
        <v>4605.18</v>
      </c>
      <c r="J155" s="21">
        <v>3703.55</v>
      </c>
      <c r="K155" s="21">
        <v>4384.1499999999996</v>
      </c>
      <c r="L155" s="21">
        <v>4419.8</v>
      </c>
      <c r="M155" s="21">
        <v>4132.5200000000004</v>
      </c>
      <c r="N155" s="21">
        <v>3759.23</v>
      </c>
      <c r="O155" s="21">
        <v>4202.1400000000003</v>
      </c>
      <c r="P155" s="21">
        <v>4570.6499999999996</v>
      </c>
      <c r="Q155" s="21">
        <v>4611.5200000000004</v>
      </c>
      <c r="R155" s="21">
        <v>4227.45</v>
      </c>
      <c r="S155" s="21">
        <v>5068.79</v>
      </c>
      <c r="T155" s="21">
        <v>5256.77</v>
      </c>
      <c r="U155" s="21">
        <v>5260.92</v>
      </c>
      <c r="V155" s="21">
        <v>4749.8100000000004</v>
      </c>
      <c r="W155" s="21">
        <v>5750.56</v>
      </c>
      <c r="X155" s="21">
        <v>5833.36</v>
      </c>
      <c r="Y155" s="21">
        <v>5770.5</v>
      </c>
      <c r="Z155" s="21">
        <v>4724.28</v>
      </c>
      <c r="AA155" s="21">
        <v>5183.34</v>
      </c>
      <c r="AB155" s="21">
        <v>5528.78</v>
      </c>
      <c r="AC155" s="21">
        <v>5169.05</v>
      </c>
      <c r="AD155" s="21">
        <v>4688.03</v>
      </c>
      <c r="AE155" s="21">
        <v>3793</v>
      </c>
      <c r="AF155" s="21">
        <v>3527.3</v>
      </c>
      <c r="AG155" s="21">
        <v>4066.51</v>
      </c>
      <c r="AH155" s="21">
        <v>3697.11</v>
      </c>
      <c r="AI155" s="21"/>
    </row>
    <row r="156" spans="1:35" ht="14.25" customHeight="1" x14ac:dyDescent="0.25">
      <c r="A156" s="22" t="s">
        <v>176</v>
      </c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>
        <v>29.1878400013766</v>
      </c>
      <c r="S156" s="19">
        <v>33.609928170490896</v>
      </c>
      <c r="T156" s="19">
        <v>40.298309483715805</v>
      </c>
      <c r="U156" s="19">
        <v>38.296198509568399</v>
      </c>
      <c r="V156" s="19">
        <v>37.541296392439904</v>
      </c>
      <c r="W156" s="19">
        <v>40.489555875578702</v>
      </c>
      <c r="X156" s="19">
        <v>53.260693933392801</v>
      </c>
      <c r="Y156" s="19">
        <v>52.962391572518605</v>
      </c>
      <c r="Z156" s="19">
        <v>42.866768743094397</v>
      </c>
      <c r="AA156" s="19">
        <v>46.421673471164397</v>
      </c>
      <c r="AB156" s="19">
        <v>62.785190796036495</v>
      </c>
      <c r="AC156" s="19">
        <v>60.770615012852701</v>
      </c>
      <c r="AD156" s="19">
        <v>53.158299257710006</v>
      </c>
      <c r="AE156" s="19">
        <v>5.0605102584672199</v>
      </c>
      <c r="AF156" s="19"/>
      <c r="AG156" s="19"/>
      <c r="AH156" s="19"/>
      <c r="AI156" s="19"/>
    </row>
    <row r="157" spans="1:35" ht="14.25" customHeight="1" x14ac:dyDescent="0.25">
      <c r="A157" s="22" t="s">
        <v>177</v>
      </c>
      <c r="B157" s="21">
        <v>2.1615343470391704</v>
      </c>
      <c r="C157" s="21">
        <v>2.5438492197235036</v>
      </c>
      <c r="D157" s="21">
        <v>2.4818589388103733</v>
      </c>
      <c r="E157" s="21">
        <v>2.0259291684787444</v>
      </c>
      <c r="F157" s="21">
        <v>1.4435143312500991</v>
      </c>
      <c r="G157" s="21">
        <v>1.7148679998543201</v>
      </c>
      <c r="H157" s="21">
        <v>1.4426639581502123</v>
      </c>
      <c r="I157" s="21">
        <v>2.3988665330613625</v>
      </c>
      <c r="J157" s="21">
        <v>1.2914398316437021</v>
      </c>
      <c r="K157" s="21">
        <v>1.2214958584756164</v>
      </c>
      <c r="L157" s="21">
        <v>2.2378374842049054</v>
      </c>
      <c r="M157" s="21">
        <v>1.7492103061577093</v>
      </c>
      <c r="N157" s="21">
        <v>0.95282983303022639</v>
      </c>
      <c r="O157" s="21">
        <v>1.2370738825783079</v>
      </c>
      <c r="P157" s="21">
        <v>1.1016725502578744</v>
      </c>
      <c r="Q157" s="21">
        <v>3.1039317006147362</v>
      </c>
      <c r="R157" s="21">
        <v>4.8743693648201285</v>
      </c>
      <c r="S157" s="21">
        <v>2.7150969238343152</v>
      </c>
      <c r="T157" s="21">
        <v>3.1422100827725732</v>
      </c>
      <c r="U157" s="21">
        <v>3.5490803986528405</v>
      </c>
      <c r="V157" s="21">
        <v>3.609436585861022</v>
      </c>
      <c r="W157" s="21">
        <v>2.5769511468885349</v>
      </c>
      <c r="X157" s="21">
        <v>2.7226987260519269</v>
      </c>
      <c r="Y157" s="21">
        <v>5.1482576773253852</v>
      </c>
      <c r="Z157" s="21">
        <v>3.0455143205192705</v>
      </c>
      <c r="AA157" s="21">
        <v>4.5669859724472559</v>
      </c>
      <c r="AB157" s="21">
        <v>4.5767816826418786</v>
      </c>
      <c r="AC157" s="21">
        <v>6.4351012312307381</v>
      </c>
      <c r="AD157" s="21">
        <v>1.8899676339377234</v>
      </c>
      <c r="AE157" s="21"/>
      <c r="AF157" s="21"/>
      <c r="AG157" s="21"/>
      <c r="AH157" s="21"/>
      <c r="AI157" s="21"/>
    </row>
    <row r="158" spans="1:35" ht="14.25" customHeight="1" x14ac:dyDescent="0.25">
      <c r="A158" s="22" t="s">
        <v>178</v>
      </c>
      <c r="B158" s="19">
        <v>7.9840252712245E-2</v>
      </c>
      <c r="C158" s="19">
        <v>0.244206298290117</v>
      </c>
      <c r="D158" s="19">
        <v>4.0438398466182794E-3</v>
      </c>
      <c r="E158" s="19">
        <v>3.4125000000000002E-3</v>
      </c>
      <c r="F158" s="19">
        <v>1.2343299999999998E-3</v>
      </c>
      <c r="G158" s="19">
        <v>7.2073199999999997E-3</v>
      </c>
      <c r="H158" s="19">
        <v>7.5844312751159798E-2</v>
      </c>
      <c r="I158" s="19">
        <v>8.5017809999999999E-2</v>
      </c>
      <c r="J158" s="19">
        <v>6.5835948938169991E-2</v>
      </c>
      <c r="K158" s="19">
        <v>2.3243035627867E-2</v>
      </c>
      <c r="L158" s="19">
        <v>0.12701895187946802</v>
      </c>
      <c r="M158" s="19">
        <v>0.15089666924139999</v>
      </c>
      <c r="N158" s="19">
        <v>7.2962851328753089E-2</v>
      </c>
      <c r="O158" s="19">
        <v>7.28214099964829E-2</v>
      </c>
      <c r="P158" s="19">
        <v>9.7628071343152101E-2</v>
      </c>
      <c r="Q158" s="19">
        <v>4.18465221922832E-2</v>
      </c>
      <c r="R158" s="19">
        <v>0.37626150511140299</v>
      </c>
      <c r="S158" s="19">
        <v>0.24180326674917701</v>
      </c>
      <c r="T158" s="19">
        <v>0.12</v>
      </c>
      <c r="U158" s="19">
        <v>1.6022885304021201E-2</v>
      </c>
      <c r="V158" s="19">
        <v>9.1230900000000004E-3</v>
      </c>
      <c r="W158" s="19">
        <v>9.1230900000000004E-3</v>
      </c>
      <c r="X158" s="19">
        <v>9.1230900000000004E-3</v>
      </c>
      <c r="Y158" s="19">
        <v>9.1230900000000004E-3</v>
      </c>
      <c r="Z158" s="19">
        <v>9.1230900000000004E-3</v>
      </c>
      <c r="AA158" s="19">
        <v>9.12326008639309E-3</v>
      </c>
      <c r="AB158" s="19">
        <v>9.12326008639309E-3</v>
      </c>
      <c r="AC158" s="19">
        <v>9.12326008639309E-3</v>
      </c>
      <c r="AD158" s="19">
        <v>4.0001700863930897E-3</v>
      </c>
      <c r="AE158" s="19">
        <v>0.17008931323889601</v>
      </c>
      <c r="AF158" s="19">
        <v>0.16574341512181798</v>
      </c>
      <c r="AG158" s="19">
        <v>0.57518144565918006</v>
      </c>
      <c r="AH158" s="19"/>
      <c r="AI158" s="19"/>
    </row>
    <row r="159" spans="1:35" ht="14.25" customHeight="1" x14ac:dyDescent="0.25">
      <c r="A159" s="22" t="s">
        <v>179</v>
      </c>
      <c r="B159" s="21">
        <v>721.06666666666661</v>
      </c>
      <c r="C159" s="21">
        <v>610.93333333333339</v>
      </c>
      <c r="D159" s="21">
        <v>656.93333333333339</v>
      </c>
      <c r="E159" s="21">
        <v>676.26666666666665</v>
      </c>
      <c r="F159" s="21">
        <v>662.77333333333343</v>
      </c>
      <c r="G159" s="21">
        <v>637.41333333333341</v>
      </c>
      <c r="H159" s="21">
        <v>676.4</v>
      </c>
      <c r="I159" s="21">
        <v>909.65333333333342</v>
      </c>
      <c r="J159" s="21">
        <v>761.0533333333334</v>
      </c>
      <c r="K159" s="21">
        <v>732.1013333333334</v>
      </c>
      <c r="L159" s="21">
        <v>650.83199999999999</v>
      </c>
      <c r="M159" s="21">
        <v>708.66133333333335</v>
      </c>
      <c r="N159" s="21">
        <v>1076.9438205333333</v>
      </c>
      <c r="O159" s="21">
        <v>1127.7591125333333</v>
      </c>
      <c r="P159" s="21">
        <v>1254.7456130666667</v>
      </c>
      <c r="Q159" s="21">
        <v>923.49519146666671</v>
      </c>
      <c r="R159" s="21">
        <v>825.71199999999999</v>
      </c>
      <c r="S159" s="21">
        <v>1062.952</v>
      </c>
      <c r="T159" s="21">
        <v>1308.44</v>
      </c>
      <c r="U159" s="21">
        <v>1104.9066666666668</v>
      </c>
      <c r="V159" s="21">
        <v>1093.2719999999999</v>
      </c>
      <c r="W159" s="21">
        <v>1115.3573333333331</v>
      </c>
      <c r="X159" s="21">
        <v>1313.472</v>
      </c>
      <c r="Y159" s="21">
        <v>985.52533333333338</v>
      </c>
      <c r="Z159" s="21">
        <v>1202.3253333333332</v>
      </c>
      <c r="AA159" s="21">
        <v>1224.3520000000001</v>
      </c>
      <c r="AB159" s="21">
        <v>1273.6853333333333</v>
      </c>
      <c r="AC159" s="21">
        <v>1040.672</v>
      </c>
      <c r="AD159" s="21">
        <v>827.15200000000004</v>
      </c>
      <c r="AE159" s="21">
        <v>506.93866666666668</v>
      </c>
      <c r="AF159" s="21">
        <v>845.44533333333334</v>
      </c>
      <c r="AG159" s="21">
        <v>1157.599691722744</v>
      </c>
      <c r="AH159" s="21">
        <v>1097.8986666666667</v>
      </c>
      <c r="AI159" s="21"/>
    </row>
    <row r="160" spans="1:35" ht="14.25" customHeight="1" x14ac:dyDescent="0.25">
      <c r="A160" s="22" t="s">
        <v>180</v>
      </c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</row>
    <row r="161" spans="1:35" ht="14.25" customHeight="1" x14ac:dyDescent="0.25">
      <c r="A161" s="22" t="s">
        <v>181</v>
      </c>
      <c r="B161" s="21">
        <v>209.07180005106324</v>
      </c>
      <c r="C161" s="21">
        <v>253.42212346925118</v>
      </c>
      <c r="D161" s="21">
        <v>302.28837673522725</v>
      </c>
      <c r="E161" s="21">
        <v>314.69790822211161</v>
      </c>
      <c r="F161" s="21">
        <v>258.08948689771495</v>
      </c>
      <c r="G161" s="21">
        <v>294.01681769318139</v>
      </c>
      <c r="H161" s="21">
        <v>318.21289578370596</v>
      </c>
      <c r="I161" s="21">
        <v>302.24024314444341</v>
      </c>
      <c r="J161" s="21">
        <v>253.4648606288678</v>
      </c>
      <c r="K161" s="21">
        <v>272.20480335503055</v>
      </c>
      <c r="L161" s="21">
        <v>304.41537349586247</v>
      </c>
      <c r="M161" s="21">
        <v>288.23088278225151</v>
      </c>
      <c r="N161" s="21">
        <v>252.60982390871223</v>
      </c>
      <c r="O161" s="21">
        <v>281.70369989868999</v>
      </c>
      <c r="P161" s="21">
        <v>315.17643798051068</v>
      </c>
      <c r="Q161" s="21">
        <v>298.69798507749499</v>
      </c>
      <c r="R161" s="21">
        <v>270.98283813353243</v>
      </c>
      <c r="S161" s="21">
        <v>331.8892194685256</v>
      </c>
      <c r="T161" s="21">
        <v>375.45490851464297</v>
      </c>
      <c r="U161" s="21">
        <v>366.86508802568926</v>
      </c>
      <c r="V161" s="21">
        <v>322.25405975675181</v>
      </c>
      <c r="W161" s="21">
        <v>360.96840379049473</v>
      </c>
      <c r="X161" s="21">
        <v>385.65521903156298</v>
      </c>
      <c r="Y161" s="21">
        <v>368.83237094225655</v>
      </c>
      <c r="Z161" s="21">
        <v>325.57075330768936</v>
      </c>
      <c r="AA161" s="21">
        <v>360.96419534092831</v>
      </c>
      <c r="AB161" s="21">
        <v>414.91706267321041</v>
      </c>
      <c r="AC161" s="21">
        <v>383.37623516866773</v>
      </c>
      <c r="AD161" s="21">
        <v>309.17748663996002</v>
      </c>
      <c r="AE161" s="21">
        <v>209.52413769298977</v>
      </c>
      <c r="AF161" s="21">
        <v>272.44132642814907</v>
      </c>
      <c r="AG161" s="21">
        <v>341.15928339234028</v>
      </c>
      <c r="AH161" s="21">
        <v>317.14446036637128</v>
      </c>
      <c r="AI161" s="21"/>
    </row>
    <row r="162" spans="1:35" ht="14.25" customHeight="1" x14ac:dyDescent="0.25">
      <c r="A162" s="22" t="s">
        <v>182</v>
      </c>
      <c r="B162" s="19">
        <v>32.658535074470699</v>
      </c>
      <c r="C162" s="19">
        <v>32.161242483871199</v>
      </c>
      <c r="D162" s="19">
        <v>37.702208819746396</v>
      </c>
      <c r="E162" s="19">
        <v>46.141125203224703</v>
      </c>
      <c r="F162" s="19">
        <v>43.101040813934198</v>
      </c>
      <c r="G162" s="19">
        <v>42.460973597177805</v>
      </c>
      <c r="H162" s="19">
        <v>52.051046103927497</v>
      </c>
      <c r="I162" s="19">
        <v>55.246013925632099</v>
      </c>
      <c r="J162" s="19">
        <v>50.261244834188496</v>
      </c>
      <c r="K162" s="19">
        <v>46.723789344300101</v>
      </c>
      <c r="L162" s="19">
        <v>54.292555530392804</v>
      </c>
      <c r="M162" s="19">
        <v>56.285233777797401</v>
      </c>
      <c r="N162" s="19">
        <v>51.007617067015296</v>
      </c>
      <c r="O162" s="19">
        <v>42.397805397822204</v>
      </c>
      <c r="P162" s="19">
        <v>48.168487735440699</v>
      </c>
      <c r="Q162" s="19">
        <v>61.726617783029496</v>
      </c>
      <c r="R162" s="19">
        <v>67.316858246992396</v>
      </c>
      <c r="S162" s="19">
        <v>47.025254678048199</v>
      </c>
      <c r="T162" s="19">
        <v>52.716439671176005</v>
      </c>
      <c r="U162" s="19">
        <v>67.2701183535018</v>
      </c>
      <c r="V162" s="19">
        <v>40.250285114701299</v>
      </c>
      <c r="W162" s="19">
        <v>32.777615850413902</v>
      </c>
      <c r="X162" s="19">
        <v>49.3880056620999</v>
      </c>
      <c r="Y162" s="19">
        <v>58.804859323882297</v>
      </c>
      <c r="Z162" s="19">
        <v>39.952607308169</v>
      </c>
      <c r="AA162" s="19">
        <v>39.390819896779796</v>
      </c>
      <c r="AB162" s="19">
        <v>35.632251191895406</v>
      </c>
      <c r="AC162" s="19">
        <v>46.570690427818498</v>
      </c>
      <c r="AD162" s="19">
        <v>43.221522831247299</v>
      </c>
      <c r="AE162" s="19">
        <v>23.550834368393001</v>
      </c>
      <c r="AF162" s="19">
        <v>19.930433506896001</v>
      </c>
      <c r="AG162" s="19">
        <v>22.874145475845001</v>
      </c>
      <c r="AH162" s="19"/>
      <c r="AI162" s="19"/>
    </row>
    <row r="163" spans="1:35" ht="14.25" customHeight="1" x14ac:dyDescent="0.25">
      <c r="A163" s="22" t="s">
        <v>183</v>
      </c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</row>
    <row r="164" spans="1:35" ht="14.25" customHeight="1" x14ac:dyDescent="0.25">
      <c r="A164" s="22" t="s">
        <v>184</v>
      </c>
      <c r="B164" s="19">
        <v>10462.108154691399</v>
      </c>
      <c r="C164" s="19">
        <v>11807.19032748819</v>
      </c>
      <c r="D164" s="19">
        <v>11820.876695048881</v>
      </c>
      <c r="E164" s="19">
        <v>12111.985068657481</v>
      </c>
      <c r="F164" s="19">
        <v>12233.909525560837</v>
      </c>
      <c r="G164" s="19">
        <v>12961.423858678338</v>
      </c>
      <c r="H164" s="19">
        <v>12975.60131049733</v>
      </c>
      <c r="I164" s="19">
        <v>12291.976627454987</v>
      </c>
      <c r="J164" s="19">
        <v>11966.084199660841</v>
      </c>
      <c r="K164" s="19">
        <v>11990.24910678838</v>
      </c>
      <c r="L164" s="19">
        <v>11762.26740426755</v>
      </c>
      <c r="M164" s="19">
        <v>10931.184730872175</v>
      </c>
      <c r="N164" s="19">
        <v>9641.3420016134169</v>
      </c>
      <c r="O164" s="19">
        <v>10656.217807211186</v>
      </c>
      <c r="P164" s="19">
        <v>10570.317005593777</v>
      </c>
      <c r="Q164" s="19">
        <v>10459.392363163519</v>
      </c>
      <c r="R164" s="19">
        <v>11095.164136957288</v>
      </c>
      <c r="S164" s="19">
        <v>11980.317505926299</v>
      </c>
      <c r="T164" s="19">
        <v>12303.667230102154</v>
      </c>
      <c r="U164" s="19">
        <v>12881.866509155347</v>
      </c>
      <c r="V164" s="19">
        <v>15382.904513976608</v>
      </c>
      <c r="W164" s="19">
        <v>15293.851537115681</v>
      </c>
      <c r="X164" s="19">
        <v>15214.055950872369</v>
      </c>
      <c r="Y164" s="19">
        <v>15342.917404058242</v>
      </c>
      <c r="Z164" s="19">
        <v>15300.140252454417</v>
      </c>
      <c r="AA164" s="19">
        <v>15790.821067044806</v>
      </c>
      <c r="AB164" s="19">
        <v>15387.706626593594</v>
      </c>
      <c r="AC164" s="19">
        <v>15988.704708816194</v>
      </c>
      <c r="AD164" s="19">
        <v>14572.335819100279</v>
      </c>
      <c r="AE164" s="19">
        <v>11981.518198555446</v>
      </c>
      <c r="AF164" s="19">
        <v>13124.263368497635</v>
      </c>
      <c r="AG164" s="19">
        <v>13473.11748106342</v>
      </c>
      <c r="AH164" s="19">
        <v>13809.581018170895</v>
      </c>
      <c r="AI164" s="19"/>
    </row>
    <row r="165" spans="1:35" ht="14.25" customHeight="1" x14ac:dyDescent="0.25">
      <c r="A165" s="22" t="s">
        <v>185</v>
      </c>
      <c r="B165" s="21">
        <v>12.620111731843576</v>
      </c>
      <c r="C165" s="21">
        <v>8.6424581005586596</v>
      </c>
      <c r="D165" s="21">
        <v>3.7374301675977653</v>
      </c>
      <c r="E165" s="21">
        <v>5.3016759776536313</v>
      </c>
      <c r="F165" s="21">
        <v>11.921787709497206</v>
      </c>
      <c r="G165" s="21">
        <v>7.3854748603351954</v>
      </c>
      <c r="H165" s="21">
        <v>3.5865921787709496</v>
      </c>
      <c r="I165" s="21">
        <v>6.3407821229050283</v>
      </c>
      <c r="J165" s="21">
        <v>10.687150837988828</v>
      </c>
      <c r="K165" s="21">
        <v>7.6089385474860336</v>
      </c>
      <c r="L165" s="21">
        <v>4.8547486033519549</v>
      </c>
      <c r="M165" s="21">
        <v>6.8100558659217878</v>
      </c>
      <c r="N165" s="21">
        <v>12.016759776536311</v>
      </c>
      <c r="O165" s="21">
        <v>9.1229050279329602</v>
      </c>
      <c r="P165" s="21">
        <v>4.7430167597765367</v>
      </c>
      <c r="Q165" s="21">
        <v>8.88826815642458</v>
      </c>
      <c r="R165" s="21">
        <v>17.044692737430168</v>
      </c>
      <c r="S165" s="21">
        <v>13.972067039106145</v>
      </c>
      <c r="T165" s="21">
        <v>8.8770949720670398</v>
      </c>
      <c r="U165" s="21">
        <v>2.7541899441340778</v>
      </c>
      <c r="V165" s="21">
        <v>9.9184761340782117</v>
      </c>
      <c r="W165" s="21">
        <v>10.836370826815642</v>
      </c>
      <c r="X165" s="21">
        <v>7.9945844469273739</v>
      </c>
      <c r="Y165" s="21">
        <v>11.573611798882682</v>
      </c>
      <c r="Z165" s="21">
        <v>20.235812273743015</v>
      </c>
      <c r="AA165" s="21">
        <v>15.175714469273743</v>
      </c>
      <c r="AB165" s="21">
        <v>10.887516698324022</v>
      </c>
      <c r="AC165" s="21">
        <v>11.237376726256983</v>
      </c>
      <c r="AD165" s="21">
        <v>19.113504921787708</v>
      </c>
      <c r="AE165" s="21">
        <v>3.9602949217877095</v>
      </c>
      <c r="AF165" s="21">
        <v>2.6807225251396649</v>
      </c>
      <c r="AG165" s="21">
        <v>4.1958594916201122</v>
      </c>
      <c r="AH165" s="21"/>
      <c r="AI165" s="21"/>
    </row>
    <row r="166" spans="1:35" ht="14.25" customHeight="1" x14ac:dyDescent="0.25">
      <c r="A166" s="22" t="s">
        <v>186</v>
      </c>
      <c r="B166" s="19">
        <v>627.3925549838691</v>
      </c>
      <c r="C166" s="19">
        <v>660.64891149524055</v>
      </c>
      <c r="D166" s="19">
        <v>642.19625600909205</v>
      </c>
      <c r="E166" s="19">
        <v>656.44405463124951</v>
      </c>
      <c r="F166" s="19">
        <v>704.18657480000229</v>
      </c>
      <c r="G166" s="19">
        <v>711.05195104838685</v>
      </c>
      <c r="H166" s="19">
        <v>656.94310877727241</v>
      </c>
      <c r="I166" s="19">
        <v>655.87375371093765</v>
      </c>
      <c r="J166" s="19">
        <v>516.04482900000141</v>
      </c>
      <c r="K166" s="19">
        <v>603.96205707097045</v>
      </c>
      <c r="L166" s="19">
        <v>629.97205499999995</v>
      </c>
      <c r="M166" s="19">
        <v>580.42450563384625</v>
      </c>
      <c r="N166" s="19">
        <v>645.55852629677543</v>
      </c>
      <c r="O166" s="19">
        <v>682.75039359845903</v>
      </c>
      <c r="P166" s="19">
        <v>677.95781867424341</v>
      </c>
      <c r="Q166" s="19">
        <v>701.71042605468745</v>
      </c>
      <c r="R166" s="19">
        <v>686.99845639384444</v>
      </c>
      <c r="S166" s="19">
        <v>716.24605089354827</v>
      </c>
      <c r="T166" s="19">
        <v>781.14465518461429</v>
      </c>
      <c r="U166" s="19">
        <v>796.61328735714005</v>
      </c>
      <c r="V166" s="19">
        <v>833.15652600000283</v>
      </c>
      <c r="W166" s="19">
        <v>857.53833403333567</v>
      </c>
      <c r="X166" s="19">
        <v>850.49385466153933</v>
      </c>
      <c r="Y166" s="19">
        <v>857.08550483750025</v>
      </c>
      <c r="Z166" s="19">
        <v>831.63228388571486</v>
      </c>
      <c r="AA166" s="19">
        <v>867.93913780000014</v>
      </c>
      <c r="AB166" s="19">
        <v>894.65997900606556</v>
      </c>
      <c r="AC166" s="19">
        <v>828.54281801249977</v>
      </c>
      <c r="AD166" s="19">
        <v>744.0954485218748</v>
      </c>
      <c r="AE166" s="19">
        <v>706.27441571613122</v>
      </c>
      <c r="AF166" s="19">
        <v>956.79424293182115</v>
      </c>
      <c r="AG166" s="19">
        <v>915.97901267692214</v>
      </c>
      <c r="AH166" s="19">
        <v>858.86237191428586</v>
      </c>
      <c r="AI166" s="19"/>
    </row>
    <row r="167" spans="1:35" ht="14.25" customHeight="1" x14ac:dyDescent="0.25">
      <c r="A167" s="22" t="s">
        <v>187</v>
      </c>
      <c r="B167" s="21">
        <v>436.67523391935356</v>
      </c>
      <c r="C167" s="21">
        <v>464.64491930793821</v>
      </c>
      <c r="D167" s="21">
        <v>466.16522466363722</v>
      </c>
      <c r="E167" s="21">
        <v>489.01497249531218</v>
      </c>
      <c r="F167" s="21">
        <v>486.82327744127144</v>
      </c>
      <c r="G167" s="21">
        <v>532.02551990322559</v>
      </c>
      <c r="H167" s="21">
        <v>513.3333624272725</v>
      </c>
      <c r="I167" s="21">
        <v>497.75346386718763</v>
      </c>
      <c r="J167" s="21">
        <v>421.21459128571541</v>
      </c>
      <c r="K167" s="21">
        <v>471.73296484516334</v>
      </c>
      <c r="L167" s="21">
        <v>463.13784630000004</v>
      </c>
      <c r="M167" s="21">
        <v>478.35512737846159</v>
      </c>
      <c r="N167" s="21">
        <v>470.61213040645254</v>
      </c>
      <c r="O167" s="21">
        <v>515.41351889384418</v>
      </c>
      <c r="P167" s="21">
        <v>513.54204606060682</v>
      </c>
      <c r="Q167" s="21">
        <v>534.91303335937505</v>
      </c>
      <c r="R167" s="21">
        <v>530.51057659384492</v>
      </c>
      <c r="S167" s="21">
        <v>581.46429003548371</v>
      </c>
      <c r="T167" s="21">
        <v>639.44585622307602</v>
      </c>
      <c r="U167" s="21">
        <v>699.43422527142604</v>
      </c>
      <c r="V167" s="21">
        <v>712.76236200000244</v>
      </c>
      <c r="W167" s="21">
        <v>725.9286790142877</v>
      </c>
      <c r="X167" s="21">
        <v>694.24058944615456</v>
      </c>
      <c r="Y167" s="21">
        <v>735.78988128750018</v>
      </c>
      <c r="Z167" s="21">
        <v>700.38821645714336</v>
      </c>
      <c r="AA167" s="21">
        <v>717.58583040000008</v>
      </c>
      <c r="AB167" s="21">
        <v>686.0317816575797</v>
      </c>
      <c r="AC167" s="21">
        <v>708.05090929374978</v>
      </c>
      <c r="AD167" s="21">
        <v>667.68104555312482</v>
      </c>
      <c r="AE167" s="21">
        <v>565.9169638064534</v>
      </c>
      <c r="AF167" s="21">
        <v>658.28837255151723</v>
      </c>
      <c r="AG167" s="21">
        <v>772.35403790769146</v>
      </c>
      <c r="AH167" s="21">
        <v>735.83176699047635</v>
      </c>
      <c r="AI167" s="21"/>
    </row>
    <row r="168" spans="1:35" ht="14.25" customHeight="1" x14ac:dyDescent="0.25">
      <c r="A168" s="22" t="s">
        <v>188</v>
      </c>
      <c r="B168" s="19">
        <v>5.9121563684056309</v>
      </c>
      <c r="C168" s="19">
        <v>8.6953527600907385</v>
      </c>
      <c r="D168" s="19">
        <v>8.9502881024742162</v>
      </c>
      <c r="E168" s="19">
        <v>5.9730891200395284</v>
      </c>
      <c r="F168" s="19">
        <v>4.9151388000726461</v>
      </c>
      <c r="G168" s="19">
        <v>5.3694408496846631</v>
      </c>
      <c r="H168" s="19">
        <v>5.6795491424299298</v>
      </c>
      <c r="I168" s="19">
        <v>5.3522253391233283</v>
      </c>
      <c r="J168" s="19">
        <v>5.3587476087777768</v>
      </c>
      <c r="K168" s="19">
        <v>5.7491865326884071</v>
      </c>
      <c r="L168" s="19">
        <v>7.0409240253338599</v>
      </c>
      <c r="M168" s="19">
        <v>8.3628224596837697</v>
      </c>
      <c r="N168" s="19">
        <v>7.5020613660326472</v>
      </c>
      <c r="O168" s="19">
        <v>10.263988154509621</v>
      </c>
      <c r="P168" s="19">
        <v>5.1844636242481981</v>
      </c>
      <c r="Q168" s="19">
        <v>10.491931582953759</v>
      </c>
      <c r="R168" s="19">
        <v>9.0354336677258793</v>
      </c>
      <c r="S168" s="19">
        <v>9.9178915781235233</v>
      </c>
      <c r="T168" s="19">
        <v>7.8959350472649668</v>
      </c>
      <c r="U168" s="19">
        <v>6.4489637439442715</v>
      </c>
      <c r="V168" s="19">
        <v>7.4918082093841063</v>
      </c>
      <c r="W168" s="19">
        <v>12.764363194368109</v>
      </c>
      <c r="X168" s="19">
        <v>10.927268553260141</v>
      </c>
      <c r="Y168" s="19">
        <v>7.1482084970090307</v>
      </c>
      <c r="Z168" s="19">
        <v>8.25069733594197</v>
      </c>
      <c r="AA168" s="19">
        <v>8.2828225742976862</v>
      </c>
      <c r="AB168" s="19">
        <v>7.5643869617526596</v>
      </c>
      <c r="AC168" s="19">
        <v>7.2644156376152864</v>
      </c>
      <c r="AD168" s="19">
        <v>4.322347069667237</v>
      </c>
      <c r="AE168" s="19">
        <v>3.1534574003272144</v>
      </c>
      <c r="AF168" s="19">
        <v>4.7558641825562189</v>
      </c>
      <c r="AG168" s="19">
        <v>3.6875138535806964</v>
      </c>
      <c r="AH168" s="19"/>
      <c r="AI168" s="19"/>
    </row>
    <row r="169" spans="1:35" ht="14.25" customHeight="1" x14ac:dyDescent="0.25">
      <c r="A169" s="22" t="s">
        <v>189</v>
      </c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</row>
    <row r="170" spans="1:35" ht="14.25" customHeight="1" x14ac:dyDescent="0.25">
      <c r="A170" s="22" t="s">
        <v>190</v>
      </c>
      <c r="B170" s="19">
        <v>805.23352742044494</v>
      </c>
      <c r="C170" s="19">
        <v>801.61982112488295</v>
      </c>
      <c r="D170" s="19">
        <v>753.05995497536685</v>
      </c>
      <c r="E170" s="19">
        <v>771.92098095451183</v>
      </c>
      <c r="F170" s="19">
        <v>722.5835323987244</v>
      </c>
      <c r="G170" s="19">
        <v>771.07656883147649</v>
      </c>
      <c r="H170" s="19">
        <v>810.17745595931058</v>
      </c>
      <c r="I170" s="19">
        <v>729.94195564713004</v>
      </c>
      <c r="J170" s="19">
        <v>656.74714245710152</v>
      </c>
      <c r="K170" s="19">
        <v>622.40928923731974</v>
      </c>
      <c r="L170" s="19">
        <v>618.64496869644609</v>
      </c>
      <c r="M170" s="19">
        <v>572.26171248559206</v>
      </c>
      <c r="N170" s="19">
        <v>520.86018712602402</v>
      </c>
      <c r="O170" s="19">
        <v>532.32123458065064</v>
      </c>
      <c r="P170" s="19">
        <v>571.50600808147772</v>
      </c>
      <c r="Q170" s="19">
        <v>562.62591990176088</v>
      </c>
      <c r="R170" s="19">
        <v>596.57380308729228</v>
      </c>
      <c r="S170" s="19">
        <v>551.19918967808121</v>
      </c>
      <c r="T170" s="19">
        <v>593.78246220528001</v>
      </c>
      <c r="U170" s="19">
        <v>577.14145342458949</v>
      </c>
      <c r="V170" s="19">
        <v>549.86371326012204</v>
      </c>
      <c r="W170" s="19">
        <v>569.85791091527801</v>
      </c>
      <c r="X170" s="19">
        <v>559.51334952592299</v>
      </c>
      <c r="Y170" s="19">
        <v>529.79872826257269</v>
      </c>
      <c r="Z170" s="19">
        <v>501.66298671877911</v>
      </c>
      <c r="AA170" s="19">
        <v>526.83399835693638</v>
      </c>
      <c r="AB170" s="19">
        <v>570.87879021373669</v>
      </c>
      <c r="AC170" s="19">
        <v>510.49055022665351</v>
      </c>
      <c r="AD170" s="19">
        <v>439.20885399431472</v>
      </c>
      <c r="AE170" s="19">
        <v>257.87467762529604</v>
      </c>
      <c r="AF170" s="19">
        <v>266.29589395126516</v>
      </c>
      <c r="AG170" s="19">
        <v>296.82935812665397</v>
      </c>
      <c r="AH170" s="19">
        <v>271.55235286841781</v>
      </c>
      <c r="AI170" s="19"/>
    </row>
    <row r="171" spans="1:35" ht="14.25" customHeight="1" x14ac:dyDescent="0.25">
      <c r="A171" s="22" t="s">
        <v>191</v>
      </c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</row>
    <row r="172" spans="1:35" ht="14.25" customHeight="1" x14ac:dyDescent="0.25">
      <c r="A172" s="22" t="s">
        <v>192</v>
      </c>
      <c r="B172" s="19">
        <v>3555.1333548386988</v>
      </c>
      <c r="C172" s="19">
        <v>4010.1314603174746</v>
      </c>
      <c r="D172" s="19">
        <v>3889.1131000000073</v>
      </c>
      <c r="E172" s="19">
        <v>3739.9721812499974</v>
      </c>
      <c r="F172" s="19">
        <v>3154.2619111111217</v>
      </c>
      <c r="G172" s="19">
        <v>4080.3119999999981</v>
      </c>
      <c r="H172" s="19">
        <v>4314.6948409090892</v>
      </c>
      <c r="I172" s="19">
        <v>3761.9121093750009</v>
      </c>
      <c r="J172" s="19">
        <v>3190.3627142857226</v>
      </c>
      <c r="K172" s="19">
        <v>3525.8143870967897</v>
      </c>
      <c r="L172" s="19">
        <v>3845.1973499999999</v>
      </c>
      <c r="M172" s="19">
        <v>3376.719781538462</v>
      </c>
      <c r="N172" s="19">
        <v>3274.0324161290382</v>
      </c>
      <c r="O172" s="19">
        <v>3681.3073538461399</v>
      </c>
      <c r="P172" s="19">
        <v>3910.4340151515212</v>
      </c>
      <c r="Q172" s="19">
        <v>3506.572265625</v>
      </c>
      <c r="R172" s="19">
        <v>3689.5213384615299</v>
      </c>
      <c r="S172" s="19">
        <v>4168.2580999999991</v>
      </c>
      <c r="T172" s="19">
        <v>4364.8421846153788</v>
      </c>
      <c r="U172" s="19">
        <v>4239.7659571428421</v>
      </c>
      <c r="V172" s="19">
        <v>4326.8342857142998</v>
      </c>
      <c r="W172" s="19">
        <v>4667.0681952381074</v>
      </c>
      <c r="X172" s="19">
        <v>4591.1352738461583</v>
      </c>
      <c r="Y172" s="19">
        <v>4330.5190250000005</v>
      </c>
      <c r="Z172" s="19">
        <v>4300.0306285714314</v>
      </c>
      <c r="AA172" s="19">
        <v>5003.8361000000014</v>
      </c>
      <c r="AB172" s="19">
        <v>4832.5017757576024</v>
      </c>
      <c r="AC172" s="19">
        <v>4582.3127687499991</v>
      </c>
      <c r="AD172" s="19">
        <v>4255.1685578124989</v>
      </c>
      <c r="AE172" s="19">
        <v>3181.9818774193645</v>
      </c>
      <c r="AF172" s="19">
        <v>4324.9692424242567</v>
      </c>
      <c r="AG172" s="19">
        <v>4317.0995323076877</v>
      </c>
      <c r="AH172" s="19">
        <v>3743.4615523809534</v>
      </c>
      <c r="AI172" s="19"/>
    </row>
    <row r="173" spans="1:35" ht="14.25" customHeight="1" x14ac:dyDescent="0.25">
      <c r="A173" s="22" t="s">
        <v>193</v>
      </c>
      <c r="B173" s="21">
        <v>412.64550358317797</v>
      </c>
      <c r="C173" s="21">
        <v>469.69231160919401</v>
      </c>
      <c r="D173" s="21">
        <v>461.10199936903001</v>
      </c>
      <c r="E173" s="21">
        <v>440.25083464558099</v>
      </c>
      <c r="F173" s="21">
        <v>447.15</v>
      </c>
      <c r="G173" s="21">
        <v>510.64143999999999</v>
      </c>
      <c r="H173" s="21">
        <v>489.10002997656102</v>
      </c>
      <c r="I173" s="21">
        <v>476.26</v>
      </c>
      <c r="J173" s="21">
        <v>500.76</v>
      </c>
      <c r="K173" s="21">
        <v>555.32000000000005</v>
      </c>
      <c r="L173" s="21">
        <v>513.41000592296996</v>
      </c>
      <c r="M173" s="21">
        <v>535.21</v>
      </c>
      <c r="N173" s="21">
        <v>561.88</v>
      </c>
      <c r="O173" s="21">
        <v>575.91602699292105</v>
      </c>
      <c r="P173" s="21">
        <v>547.95000000000005</v>
      </c>
      <c r="Q173" s="21">
        <v>564.4</v>
      </c>
      <c r="R173" s="21">
        <v>590.00002305671592</v>
      </c>
      <c r="S173" s="21">
        <v>583.41992006061298</v>
      </c>
      <c r="T173" s="21">
        <v>589.05000585565699</v>
      </c>
      <c r="U173" s="21">
        <v>577.70000000000005</v>
      </c>
      <c r="V173" s="21">
        <v>637.75</v>
      </c>
      <c r="W173" s="21">
        <v>654.85</v>
      </c>
      <c r="X173" s="21">
        <v>634.79999999999995</v>
      </c>
      <c r="Y173" s="21">
        <v>558.89</v>
      </c>
      <c r="Z173" s="21">
        <v>671.86</v>
      </c>
      <c r="AA173" s="21">
        <v>575.20000000000005</v>
      </c>
      <c r="AB173" s="21">
        <v>581.6</v>
      </c>
      <c r="AC173" s="21">
        <v>510.59</v>
      </c>
      <c r="AD173" s="21">
        <v>638.9</v>
      </c>
      <c r="AE173" s="21"/>
      <c r="AF173" s="21"/>
      <c r="AG173" s="21"/>
      <c r="AH173" s="21"/>
      <c r="AI173" s="21"/>
    </row>
    <row r="174" spans="1:35" ht="14.25" customHeight="1" x14ac:dyDescent="0.25">
      <c r="A174" s="22" t="s">
        <v>194</v>
      </c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</row>
    <row r="175" spans="1:35" ht="14.25" customHeight="1" x14ac:dyDescent="0.25">
      <c r="A175" s="22" t="s">
        <v>195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</row>
    <row r="176" spans="1:35" ht="14.25" customHeight="1" x14ac:dyDescent="0.25">
      <c r="A176" s="22" t="s">
        <v>196</v>
      </c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</row>
    <row r="177" spans="1:35" ht="14.25" customHeight="1" x14ac:dyDescent="0.25">
      <c r="A177" s="22" t="s">
        <v>197</v>
      </c>
      <c r="B177" s="21">
        <v>1.6305853373403401</v>
      </c>
      <c r="C177" s="21">
        <v>8.2050462917854805</v>
      </c>
      <c r="D177" s="21">
        <v>39.286897807687794</v>
      </c>
      <c r="E177" s="21">
        <v>66.997370871882197</v>
      </c>
      <c r="F177" s="21">
        <v>113.04338097942599</v>
      </c>
      <c r="G177" s="21">
        <v>111.228722034603</v>
      </c>
      <c r="H177" s="21">
        <v>110.62661394607299</v>
      </c>
      <c r="I177" s="21">
        <v>81.303617486597105</v>
      </c>
      <c r="J177" s="21">
        <v>134.35172838835001</v>
      </c>
      <c r="K177" s="21">
        <v>143.493364992545</v>
      </c>
      <c r="L177" s="21">
        <v>109.53131404328001</v>
      </c>
      <c r="M177" s="21">
        <v>144.427756191014</v>
      </c>
      <c r="N177" s="21">
        <v>76.4084698678828</v>
      </c>
      <c r="O177" s="21">
        <v>60.803945171654298</v>
      </c>
      <c r="P177" s="21">
        <v>66.287292594000405</v>
      </c>
      <c r="Q177" s="21">
        <v>56.747991802443494</v>
      </c>
      <c r="R177" s="21">
        <v>97.708731248360905</v>
      </c>
      <c r="S177" s="21">
        <v>102.95856344914701</v>
      </c>
      <c r="T177" s="21">
        <v>94.927891111420394</v>
      </c>
      <c r="U177" s="21">
        <v>105.816954045228</v>
      </c>
      <c r="V177" s="21">
        <v>83.915699025000009</v>
      </c>
      <c r="W177" s="21">
        <v>114.288481725</v>
      </c>
      <c r="X177" s="21">
        <v>100.927921292051</v>
      </c>
      <c r="Y177" s="21">
        <v>110.26478167499999</v>
      </c>
      <c r="Z177" s="21">
        <v>83.282101699999998</v>
      </c>
      <c r="AA177" s="21">
        <v>101.3219546</v>
      </c>
      <c r="AB177" s="21">
        <v>94.424466780000003</v>
      </c>
      <c r="AC177" s="21">
        <v>106.08242353499999</v>
      </c>
      <c r="AD177" s="21"/>
      <c r="AE177" s="21"/>
      <c r="AF177" s="21"/>
      <c r="AG177" s="21"/>
      <c r="AH177" s="21"/>
      <c r="AI177" s="21"/>
    </row>
    <row r="178" spans="1:35" ht="14.25" customHeight="1" x14ac:dyDescent="0.25">
      <c r="A178" s="22" t="s">
        <v>198</v>
      </c>
      <c r="B178" s="19">
        <v>5.2856839021298594</v>
      </c>
      <c r="C178" s="19">
        <v>7.29262377333154</v>
      </c>
      <c r="D178" s="19">
        <v>9.0085123547240613</v>
      </c>
      <c r="E178" s="19">
        <v>8.8838794177831293</v>
      </c>
      <c r="F178" s="19">
        <v>8.1521964847920092</v>
      </c>
      <c r="G178" s="19">
        <v>9.6844592275617902</v>
      </c>
      <c r="H178" s="19">
        <v>8.839584998351059</v>
      </c>
      <c r="I178" s="19">
        <v>10.8494277671563</v>
      </c>
      <c r="J178" s="19">
        <v>10.4786351988311</v>
      </c>
      <c r="K178" s="19">
        <v>10.630917207090299</v>
      </c>
      <c r="L178" s="19">
        <v>9.5929180821183699</v>
      </c>
      <c r="M178" s="19">
        <v>8.7467831546314301</v>
      </c>
      <c r="N178" s="19">
        <v>8.5957777064860288</v>
      </c>
      <c r="O178" s="19">
        <v>8.0561667848094007</v>
      </c>
      <c r="P178" s="19">
        <v>8.0450306374246008</v>
      </c>
      <c r="Q178" s="19">
        <v>8.1575806939563602</v>
      </c>
      <c r="R178" s="19">
        <v>8.8000000000000007</v>
      </c>
      <c r="S178" s="19">
        <v>9.3474802451190211</v>
      </c>
      <c r="T178" s="19">
        <v>11.4338938694072</v>
      </c>
      <c r="U178" s="19">
        <v>10.971916886432</v>
      </c>
      <c r="V178" s="19">
        <v>10.5953800499808</v>
      </c>
      <c r="W178" s="19">
        <v>9.2324433103212193</v>
      </c>
      <c r="X178" s="19">
        <v>11.0486124740509</v>
      </c>
      <c r="Y178" s="19">
        <v>11.511006305912099</v>
      </c>
      <c r="Z178" s="19">
        <v>9.427582440553719</v>
      </c>
      <c r="AA178" s="19">
        <v>9.5654425165597594</v>
      </c>
      <c r="AB178" s="19">
        <v>9.9201701158449289</v>
      </c>
      <c r="AC178" s="19">
        <v>10.6191913787545</v>
      </c>
      <c r="AD178" s="19">
        <v>10.955055195316699</v>
      </c>
      <c r="AE178" s="19">
        <v>6.4265265507551099</v>
      </c>
      <c r="AF178" s="19">
        <v>5.3620920616263303</v>
      </c>
      <c r="AG178" s="19">
        <v>6.0548420055080703</v>
      </c>
      <c r="AH178" s="19">
        <v>5.68984949141303</v>
      </c>
      <c r="AI178" s="19"/>
    </row>
    <row r="179" spans="1:35" ht="14.25" customHeight="1" x14ac:dyDescent="0.25">
      <c r="A179" s="22" t="s">
        <v>199</v>
      </c>
      <c r="B179" s="21">
        <v>3173.5091194010361</v>
      </c>
      <c r="C179" s="21">
        <v>3381.8605079112704</v>
      </c>
      <c r="D179" s="21">
        <v>3262.3149657878075</v>
      </c>
      <c r="E179" s="21">
        <v>3090.3961031581989</v>
      </c>
      <c r="F179" s="21">
        <v>3189.9441168011431</v>
      </c>
      <c r="G179" s="21">
        <v>3192.4860219679676</v>
      </c>
      <c r="H179" s="21">
        <v>2827.7110838098938</v>
      </c>
      <c r="I179" s="21">
        <v>2679.2354181105202</v>
      </c>
      <c r="J179" s="21">
        <v>2784.7960226945452</v>
      </c>
      <c r="K179" s="21">
        <v>2791.9379981787456</v>
      </c>
      <c r="L179" s="21">
        <v>2768.0923541878342</v>
      </c>
      <c r="M179" s="21">
        <v>2715.6084033573898</v>
      </c>
      <c r="N179" s="21">
        <v>2403.8072376059763</v>
      </c>
      <c r="O179" s="21">
        <v>2622.5612652968007</v>
      </c>
      <c r="P179" s="21">
        <v>2430.7707477171966</v>
      </c>
      <c r="Q179" s="21">
        <v>2333.9695242937919</v>
      </c>
      <c r="R179" s="21">
        <v>2545.3975649914314</v>
      </c>
      <c r="S179" s="21">
        <v>2589.8747646845713</v>
      </c>
      <c r="T179" s="21">
        <v>2642.774498306394</v>
      </c>
      <c r="U179" s="21">
        <v>2632.5907063268505</v>
      </c>
      <c r="V179" s="21">
        <v>2534.4954043245239</v>
      </c>
      <c r="W179" s="21">
        <v>2474.5850758022025</v>
      </c>
      <c r="X179" s="21">
        <v>2463.6509201996878</v>
      </c>
      <c r="Y179" s="21">
        <v>2411.0960199527726</v>
      </c>
      <c r="Z179" s="21">
        <v>2540.9558163386873</v>
      </c>
      <c r="AA179" s="21">
        <v>2524.3060888025666</v>
      </c>
      <c r="AB179" s="21">
        <v>2453.6543091498434</v>
      </c>
      <c r="AC179" s="21">
        <v>2309.8103211030643</v>
      </c>
      <c r="AD179" s="21">
        <v>2204.167063741937</v>
      </c>
      <c r="AE179" s="21">
        <v>1677.4313359123735</v>
      </c>
      <c r="AF179" s="21">
        <v>1813.0180953481599</v>
      </c>
      <c r="AG179" s="21">
        <v>2139.2193497970029</v>
      </c>
      <c r="AH179" s="21">
        <v>2033.3063896598044</v>
      </c>
      <c r="AI179" s="21"/>
    </row>
    <row r="180" spans="1:35" ht="14.25" customHeight="1" x14ac:dyDescent="0.25">
      <c r="A180" s="22" t="s">
        <v>200</v>
      </c>
      <c r="B180" s="19">
        <v>3526.7815257138318</v>
      </c>
      <c r="C180" s="19">
        <v>3760.0754542241884</v>
      </c>
      <c r="D180" s="19">
        <v>3798.5393075934408</v>
      </c>
      <c r="E180" s="19">
        <v>3844.194402992578</v>
      </c>
      <c r="F180" s="19">
        <v>4087.7436504656034</v>
      </c>
      <c r="G180" s="19">
        <v>4081.0458029880256</v>
      </c>
      <c r="H180" s="19">
        <v>4035.0876986919457</v>
      </c>
      <c r="I180" s="19">
        <v>3641.9034340349899</v>
      </c>
      <c r="J180" s="19">
        <v>3332.9252822762705</v>
      </c>
      <c r="K180" s="19">
        <v>3076.8164551227965</v>
      </c>
      <c r="L180" s="19">
        <v>3432.4421930989079</v>
      </c>
      <c r="M180" s="19">
        <v>3205.5293122817425</v>
      </c>
      <c r="N180" s="19">
        <v>2742.4657199889098</v>
      </c>
      <c r="O180" s="19">
        <v>3204.7089729056916</v>
      </c>
      <c r="P180" s="19">
        <v>3249.5554632715334</v>
      </c>
      <c r="Q180" s="19">
        <v>2953.0084860680627</v>
      </c>
      <c r="R180" s="19">
        <v>3143.8474992920105</v>
      </c>
      <c r="S180" s="19">
        <v>3300.6102442451443</v>
      </c>
      <c r="T180" s="19">
        <v>3697.3171017692098</v>
      </c>
      <c r="U180" s="19">
        <v>3509.0721294382447</v>
      </c>
      <c r="V180" s="19">
        <v>3814.9918558339386</v>
      </c>
      <c r="W180" s="19">
        <v>3664.158890741749</v>
      </c>
      <c r="X180" s="19">
        <v>3841.8708137811341</v>
      </c>
      <c r="Y180" s="19">
        <v>4076.9027601375687</v>
      </c>
      <c r="Z180" s="19">
        <v>3548.5615506452805</v>
      </c>
      <c r="AA180" s="19">
        <v>3634.5119036991823</v>
      </c>
      <c r="AB180" s="19">
        <v>4088.951872698955</v>
      </c>
      <c r="AC180" s="19">
        <v>3906.4931852391519</v>
      </c>
      <c r="AD180" s="19">
        <v>3374.3121610957733</v>
      </c>
      <c r="AE180" s="19">
        <v>2838.2808663488076</v>
      </c>
      <c r="AF180" s="19">
        <v>3149.6901623831668</v>
      </c>
      <c r="AG180" s="19">
        <v>3363.0310945036031</v>
      </c>
      <c r="AH180" s="19">
        <v>3433.3360155677638</v>
      </c>
      <c r="AI180" s="19"/>
    </row>
    <row r="181" spans="1:35" ht="14.25" customHeight="1" x14ac:dyDescent="0.25">
      <c r="A181" s="22" t="s">
        <v>201</v>
      </c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</row>
    <row r="182" spans="1:35" ht="14.25" customHeight="1" x14ac:dyDescent="0.25">
      <c r="A182" s="22" t="s">
        <v>202</v>
      </c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</row>
    <row r="183" spans="1:35" ht="14.25" customHeight="1" x14ac:dyDescent="0.25">
      <c r="A183" s="22" t="s">
        <v>203</v>
      </c>
      <c r="B183" s="21">
        <v>73.765455000000003</v>
      </c>
      <c r="C183" s="21">
        <v>66.315667000000005</v>
      </c>
      <c r="D183" s="21">
        <v>66.496429000000006</v>
      </c>
      <c r="E183" s="21">
        <v>66.524083000000005</v>
      </c>
      <c r="F183" s="21">
        <v>52.280852000000003</v>
      </c>
      <c r="G183" s="21">
        <v>62.282491</v>
      </c>
      <c r="H183" s="21">
        <v>69.813595000000007</v>
      </c>
      <c r="I183" s="21">
        <v>63.517122000000001</v>
      </c>
      <c r="J183" s="21">
        <v>36.695557999999998</v>
      </c>
      <c r="K183" s="21">
        <v>43.119970000000002</v>
      </c>
      <c r="L183" s="21">
        <v>43.466560999999999</v>
      </c>
      <c r="M183" s="21">
        <v>41.439610000000002</v>
      </c>
      <c r="N183" s="21">
        <v>29.959520000000001</v>
      </c>
      <c r="O183" s="21">
        <v>39.248089999999998</v>
      </c>
      <c r="P183" s="21">
        <v>50.256419999999999</v>
      </c>
      <c r="Q183" s="21">
        <v>41.648530000000001</v>
      </c>
      <c r="R183" s="21">
        <v>35.807969999999997</v>
      </c>
      <c r="S183" s="21">
        <v>41.289909999999999</v>
      </c>
      <c r="T183" s="21">
        <v>58.729849999999999</v>
      </c>
      <c r="U183" s="21">
        <v>49.079459999999997</v>
      </c>
      <c r="V183" s="21">
        <v>42.292050000000003</v>
      </c>
      <c r="W183" s="21">
        <v>41.558570000000003</v>
      </c>
      <c r="X183" s="21">
        <v>53.433810000000001</v>
      </c>
      <c r="Y183" s="21">
        <v>44.0747</v>
      </c>
      <c r="Z183" s="21">
        <v>40.745539999999998</v>
      </c>
      <c r="AA183" s="21">
        <v>48.426670000000001</v>
      </c>
      <c r="AB183" s="21">
        <v>53.119900000000001</v>
      </c>
      <c r="AC183" s="21">
        <v>50.065710000000003</v>
      </c>
      <c r="AD183" s="21">
        <v>28.24729</v>
      </c>
      <c r="AE183" s="21">
        <v>10.206910000000001</v>
      </c>
      <c r="AF183" s="21">
        <v>28.006460000000001</v>
      </c>
      <c r="AG183" s="21">
        <v>38.407589999999999</v>
      </c>
      <c r="AH183" s="21"/>
      <c r="AI183" s="21"/>
    </row>
    <row r="184" spans="1:35" ht="14.25" customHeight="1" x14ac:dyDescent="0.25">
      <c r="A184" s="22" t="s">
        <v>204</v>
      </c>
      <c r="B184" s="19">
        <v>186.179588291947</v>
      </c>
      <c r="C184" s="19">
        <v>195.950210616866</v>
      </c>
      <c r="D184" s="19">
        <v>203.104208966264</v>
      </c>
      <c r="E184" s="19">
        <v>226.523080684836</v>
      </c>
      <c r="F184" s="19">
        <v>240.53769513659901</v>
      </c>
      <c r="G184" s="19">
        <v>192.10305301512798</v>
      </c>
      <c r="H184" s="19">
        <v>224.65690425336501</v>
      </c>
      <c r="I184" s="19">
        <v>245.341245939315</v>
      </c>
      <c r="J184" s="19">
        <v>254.26304216990201</v>
      </c>
      <c r="K184" s="19">
        <v>241.254009656524</v>
      </c>
      <c r="L184" s="19">
        <v>266.72350031663899</v>
      </c>
      <c r="M184" s="19">
        <v>262.61096467273302</v>
      </c>
      <c r="N184" s="19">
        <v>238.23886359320301</v>
      </c>
      <c r="O184" s="19">
        <v>248.374201430786</v>
      </c>
      <c r="P184" s="19">
        <v>284.17997417650298</v>
      </c>
      <c r="Q184" s="19">
        <v>282.81868330044801</v>
      </c>
      <c r="R184" s="19">
        <v>264.04887180071898</v>
      </c>
      <c r="S184" s="19">
        <v>264.53030950833698</v>
      </c>
      <c r="T184" s="19">
        <v>295.62488010388603</v>
      </c>
      <c r="U184" s="19">
        <v>315.36655410978102</v>
      </c>
      <c r="V184" s="19">
        <v>313.46365775030296</v>
      </c>
      <c r="W184" s="19">
        <v>307.48401467920399</v>
      </c>
      <c r="X184" s="19">
        <v>309.21696093109398</v>
      </c>
      <c r="Y184" s="19">
        <v>297.36816561511199</v>
      </c>
      <c r="Z184" s="19">
        <v>333.28881242326895</v>
      </c>
      <c r="AA184" s="19">
        <v>316.60986839368701</v>
      </c>
      <c r="AB184" s="19">
        <v>326.763982040744</v>
      </c>
      <c r="AC184" s="19">
        <v>378.84262316122198</v>
      </c>
      <c r="AD184" s="19">
        <v>347.23287088442896</v>
      </c>
      <c r="AE184" s="19">
        <v>245.94800385441101</v>
      </c>
      <c r="AF184" s="19"/>
      <c r="AG184" s="19"/>
      <c r="AH184" s="19"/>
      <c r="AI184" s="19"/>
    </row>
    <row r="185" spans="1:35" ht="14.25" customHeight="1" x14ac:dyDescent="0.25">
      <c r="A185" s="22" t="s">
        <v>205</v>
      </c>
      <c r="B185" s="21">
        <v>1592.51549768269</v>
      </c>
      <c r="C185" s="21">
        <v>1388.2724075574401</v>
      </c>
      <c r="D185" s="21">
        <v>1635.6353506118201</v>
      </c>
      <c r="E185" s="21">
        <v>1527.62493659193</v>
      </c>
      <c r="F185" s="21">
        <v>1476.4626964316499</v>
      </c>
      <c r="G185" s="21">
        <v>1256.6670727410501</v>
      </c>
      <c r="H185" s="21">
        <v>1452.3579731903101</v>
      </c>
      <c r="I185" s="21">
        <v>1537.77209460633</v>
      </c>
      <c r="J185" s="21">
        <v>1580.5295954519602</v>
      </c>
      <c r="K185" s="21">
        <v>1345.2349286982401</v>
      </c>
      <c r="L185" s="21">
        <v>1409.82295462046</v>
      </c>
      <c r="M185" s="21">
        <v>1407.87206869283</v>
      </c>
      <c r="N185" s="21">
        <v>1490.9360055355401</v>
      </c>
      <c r="O185" s="21">
        <v>1334.09684538488</v>
      </c>
      <c r="P185" s="21">
        <v>1455.81044311255</v>
      </c>
      <c r="Q185" s="21">
        <v>1443.24324274387</v>
      </c>
      <c r="R185" s="21">
        <v>1707.2482057739101</v>
      </c>
      <c r="S185" s="21">
        <v>1568.85555553008</v>
      </c>
      <c r="T185" s="21">
        <v>1805.62043219213</v>
      </c>
      <c r="U185" s="21">
        <v>1792.19162170657</v>
      </c>
      <c r="V185" s="21">
        <v>2122.2206205081602</v>
      </c>
      <c r="W185" s="21">
        <v>1819.9119965063601</v>
      </c>
      <c r="X185" s="21">
        <v>1887.98740981439</v>
      </c>
      <c r="Y185" s="21">
        <v>1864.1997822053299</v>
      </c>
      <c r="Z185" s="21">
        <v>1917.7956333155998</v>
      </c>
      <c r="AA185" s="21">
        <v>1672.57445836273</v>
      </c>
      <c r="AB185" s="21">
        <v>1815.21277172494</v>
      </c>
      <c r="AC185" s="21">
        <v>1790.54127352705</v>
      </c>
      <c r="AD185" s="21">
        <v>1559.2015983515601</v>
      </c>
      <c r="AE185" s="21">
        <v>567.03118124945797</v>
      </c>
      <c r="AF185" s="21">
        <v>573.92836415514103</v>
      </c>
      <c r="AG185" s="21">
        <v>676.79783217423699</v>
      </c>
      <c r="AH185" s="21">
        <v>878.85508585119908</v>
      </c>
      <c r="AI185" s="21"/>
    </row>
    <row r="186" spans="1:35" ht="14.25" customHeight="1" x14ac:dyDescent="0.25">
      <c r="A186" s="22" t="s">
        <v>206</v>
      </c>
      <c r="B186" s="19">
        <v>0.19814757999999999</v>
      </c>
      <c r="C186" s="19">
        <v>0.1620838</v>
      </c>
      <c r="D186" s="19">
        <v>0.14890332000000001</v>
      </c>
      <c r="E186" s="19">
        <v>0.18660288</v>
      </c>
      <c r="F186" s="19">
        <v>0.15335330999999999</v>
      </c>
      <c r="G186" s="19">
        <v>0.34392613999999999</v>
      </c>
      <c r="H186" s="19">
        <v>0.19871726000000001</v>
      </c>
      <c r="I186" s="19">
        <v>0.22504204</v>
      </c>
      <c r="J186" s="19">
        <v>0.2</v>
      </c>
      <c r="K186" s="19">
        <v>0.34849999999999998</v>
      </c>
      <c r="L186" s="19">
        <v>0.47889999999999999</v>
      </c>
      <c r="M186" s="19">
        <v>0.55879999999999996</v>
      </c>
      <c r="N186" s="19">
        <v>0.504</v>
      </c>
      <c r="O186" s="19">
        <v>0.46439999999999998</v>
      </c>
      <c r="P186" s="19">
        <v>0.30909999999999999</v>
      </c>
      <c r="Q186" s="19">
        <v>0.36259999999999998</v>
      </c>
      <c r="R186" s="19">
        <v>0.35796175000000002</v>
      </c>
      <c r="S186" s="19">
        <v>0.59797926000000001</v>
      </c>
      <c r="T186" s="19">
        <v>1.0739948100000001</v>
      </c>
      <c r="U186" s="19">
        <v>0.31013840999999998</v>
      </c>
      <c r="V186" s="19">
        <v>0.90694123999999998</v>
      </c>
      <c r="W186" s="19">
        <v>0.29098774999999999</v>
      </c>
      <c r="X186" s="19">
        <v>0.57883228500000006</v>
      </c>
      <c r="Y186" s="19">
        <v>0.39933461999999997</v>
      </c>
      <c r="Z186" s="19">
        <v>0.36997709000000001</v>
      </c>
      <c r="AA186" s="19">
        <v>0.29946934000000003</v>
      </c>
      <c r="AB186" s="19">
        <v>0.33038682000000003</v>
      </c>
      <c r="AC186" s="19">
        <v>2.3612541899999999</v>
      </c>
      <c r="AD186" s="19">
        <v>0.30670955999999999</v>
      </c>
      <c r="AE186" s="19">
        <v>0.10809624000000001</v>
      </c>
      <c r="AF186" s="19">
        <v>1.8966687420000001</v>
      </c>
      <c r="AG186" s="19">
        <v>4.6022432999999996</v>
      </c>
      <c r="AH186" s="19"/>
      <c r="AI186" s="19"/>
    </row>
    <row r="187" spans="1:35" ht="14.25" customHeight="1" x14ac:dyDescent="0.25">
      <c r="A187" s="22" t="s">
        <v>207</v>
      </c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</row>
    <row r="188" spans="1:35" ht="14.25" customHeight="1" x14ac:dyDescent="0.25">
      <c r="A188" s="22" t="s">
        <v>208</v>
      </c>
      <c r="B188" s="19">
        <v>3.0422968038303351</v>
      </c>
      <c r="C188" s="19">
        <v>2.8648373920785954</v>
      </c>
      <c r="D188" s="19">
        <v>2.9524867967649744</v>
      </c>
      <c r="E188" s="19">
        <v>3.0954483446929633</v>
      </c>
      <c r="F188" s="19">
        <v>2.4444522318459163</v>
      </c>
      <c r="G188" s="19">
        <v>2.1486425592866167</v>
      </c>
      <c r="H188" s="19"/>
      <c r="I188" s="19"/>
      <c r="J188" s="19">
        <v>1.693948413555449</v>
      </c>
      <c r="K188" s="19">
        <v>1.8337675014834447</v>
      </c>
      <c r="L188" s="19">
        <v>3.1701520384868136</v>
      </c>
      <c r="M188" s="19">
        <v>3.5243245487189019</v>
      </c>
      <c r="N188" s="19">
        <v>2.7541259611384068</v>
      </c>
      <c r="O188" s="19">
        <v>2.733411555049202</v>
      </c>
      <c r="P188" s="19">
        <v>3.7756406508140312</v>
      </c>
      <c r="Q188" s="19">
        <v>3.6526842093690619</v>
      </c>
      <c r="R188" s="19">
        <v>3.6661632849915029</v>
      </c>
      <c r="S188" s="19">
        <v>3.983107480036979</v>
      </c>
      <c r="T188" s="19">
        <v>4.5189039785616663</v>
      </c>
      <c r="U188" s="19">
        <v>4.3500577928799569</v>
      </c>
      <c r="V188" s="19">
        <v>4.7753448354845691</v>
      </c>
      <c r="W188" s="19">
        <v>3.6820062981407466</v>
      </c>
      <c r="X188" s="19">
        <v>4.2672157520125991</v>
      </c>
      <c r="Y188" s="19">
        <v>4.5854226607519379</v>
      </c>
      <c r="Z188" s="19">
        <v>4.19912666197507</v>
      </c>
      <c r="AA188" s="19">
        <v>4.8459976014629085</v>
      </c>
      <c r="AB188" s="19">
        <v>4.4454504830192008</v>
      </c>
      <c r="AC188" s="19">
        <v>4.3884163979111861</v>
      </c>
      <c r="AD188" s="19">
        <v>4.4013825462046157</v>
      </c>
      <c r="AE188" s="19">
        <v>2.9987940177640873</v>
      </c>
      <c r="AF188" s="19">
        <v>3.5051287392877537</v>
      </c>
      <c r="AG188" s="19">
        <v>4.0999486637784273</v>
      </c>
      <c r="AH188" s="19"/>
      <c r="AI188" s="19"/>
    </row>
    <row r="189" spans="1:35" ht="14.25" customHeight="1" x14ac:dyDescent="0.25">
      <c r="A189" s="22" t="s">
        <v>209</v>
      </c>
      <c r="B189" s="21"/>
      <c r="C189" s="21"/>
      <c r="D189" s="21"/>
      <c r="E189" s="21"/>
      <c r="F189" s="21"/>
      <c r="G189" s="21"/>
      <c r="H189" s="21"/>
      <c r="I189" s="21"/>
      <c r="J189" s="21">
        <v>90.720547271833496</v>
      </c>
      <c r="K189" s="21">
        <v>91.695502439198194</v>
      </c>
      <c r="L189" s="21">
        <v>116.80665694384899</v>
      </c>
      <c r="M189" s="21">
        <v>85.876151235114804</v>
      </c>
      <c r="N189" s="21">
        <v>85.435292440202588</v>
      </c>
      <c r="O189" s="21">
        <v>78.925578494669708</v>
      </c>
      <c r="P189" s="21">
        <v>90.928888156622307</v>
      </c>
      <c r="Q189" s="21">
        <v>82.114595132127704</v>
      </c>
      <c r="R189" s="21">
        <v>104.644221509435</v>
      </c>
      <c r="S189" s="21">
        <v>70.026726243269394</v>
      </c>
      <c r="T189" s="21">
        <v>95.407577448344014</v>
      </c>
      <c r="U189" s="21">
        <v>84.615677133665002</v>
      </c>
      <c r="V189" s="21">
        <v>105.000959875715</v>
      </c>
      <c r="W189" s="21">
        <v>35.3240843042337</v>
      </c>
      <c r="X189" s="21">
        <v>36.001700731130803</v>
      </c>
      <c r="Y189" s="21">
        <v>35.732924380275399</v>
      </c>
      <c r="Z189" s="21">
        <v>37.569314140177802</v>
      </c>
      <c r="AA189" s="21">
        <v>38.916423354207296</v>
      </c>
      <c r="AB189" s="21">
        <v>42.2736845502859</v>
      </c>
      <c r="AC189" s="21">
        <v>42.290382317164898</v>
      </c>
      <c r="AD189" s="21">
        <v>37.583965632051701</v>
      </c>
      <c r="AE189" s="21">
        <v>22.440466602863403</v>
      </c>
      <c r="AF189" s="21">
        <v>22.281399105147202</v>
      </c>
      <c r="AG189" s="21">
        <v>22.077421960618601</v>
      </c>
      <c r="AH189" s="21"/>
      <c r="AI189" s="21"/>
    </row>
    <row r="190" spans="1:35" ht="14.25" customHeight="1" x14ac:dyDescent="0.25">
      <c r="A190" s="22" t="s">
        <v>210</v>
      </c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</row>
    <row r="191" spans="1:35" ht="14.25" customHeight="1" x14ac:dyDescent="0.25">
      <c r="A191" s="22" t="s">
        <v>211</v>
      </c>
      <c r="B191" s="21">
        <v>4295</v>
      </c>
      <c r="C191" s="21">
        <v>6203</v>
      </c>
      <c r="D191" s="21">
        <v>6045</v>
      </c>
      <c r="E191" s="21">
        <v>5226</v>
      </c>
      <c r="F191" s="21">
        <v>4965</v>
      </c>
      <c r="G191" s="21">
        <v>5830</v>
      </c>
      <c r="H191" s="21">
        <v>6518</v>
      </c>
      <c r="I191" s="21">
        <v>5522</v>
      </c>
      <c r="J191" s="21">
        <v>4477</v>
      </c>
      <c r="K191" s="21">
        <v>5116</v>
      </c>
      <c r="L191" s="21">
        <v>5543</v>
      </c>
      <c r="M191" s="21">
        <v>4553</v>
      </c>
      <c r="N191" s="21">
        <v>3988</v>
      </c>
      <c r="O191" s="21">
        <v>4712</v>
      </c>
      <c r="P191" s="21">
        <v>5668</v>
      </c>
      <c r="Q191" s="21">
        <v>5366</v>
      </c>
      <c r="R191" s="21">
        <v>4274</v>
      </c>
      <c r="S191" s="21">
        <v>5257</v>
      </c>
      <c r="T191" s="21">
        <v>6532</v>
      </c>
      <c r="U191" s="21">
        <v>6060</v>
      </c>
      <c r="V191" s="21">
        <v>4520</v>
      </c>
      <c r="W191" s="21">
        <v>5731</v>
      </c>
      <c r="X191" s="21">
        <v>7387</v>
      </c>
      <c r="Y191" s="21">
        <v>6704</v>
      </c>
      <c r="Z191" s="21">
        <v>4947</v>
      </c>
      <c r="AA191" s="21">
        <v>5847</v>
      </c>
      <c r="AB191" s="21">
        <v>7098</v>
      </c>
      <c r="AC191" s="21">
        <v>6303</v>
      </c>
      <c r="AD191" s="21">
        <v>4498</v>
      </c>
      <c r="AE191" s="21">
        <v>2216</v>
      </c>
      <c r="AF191" s="21">
        <v>3519</v>
      </c>
      <c r="AG191" s="21">
        <v>4035</v>
      </c>
      <c r="AH191" s="21">
        <v>3848</v>
      </c>
      <c r="AI191" s="21"/>
    </row>
    <row r="192" spans="1:35" ht="14.25" customHeight="1" x14ac:dyDescent="0.25">
      <c r="A192" s="22" t="s">
        <v>212</v>
      </c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</row>
    <row r="193" spans="1:35" ht="14.25" customHeight="1" x14ac:dyDescent="0.25">
      <c r="A193" s="22" t="s">
        <v>213</v>
      </c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</row>
    <row r="194" spans="1:35" ht="14.25" customHeight="1" x14ac:dyDescent="0.25">
      <c r="A194" s="22" t="s">
        <v>214</v>
      </c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</row>
    <row r="195" spans="1:35" ht="14.25" customHeight="1" x14ac:dyDescent="0.25">
      <c r="A195" s="22" t="s">
        <v>215</v>
      </c>
      <c r="B195" s="21">
        <v>37.074934950551899</v>
      </c>
      <c r="C195" s="21">
        <v>60.202359485877402</v>
      </c>
      <c r="D195" s="21">
        <v>54.912825817151401</v>
      </c>
      <c r="E195" s="21">
        <v>72.901774071788694</v>
      </c>
      <c r="F195" s="21">
        <v>32.883261863253999</v>
      </c>
      <c r="G195" s="21">
        <v>42.051982492836103</v>
      </c>
      <c r="H195" s="21">
        <v>37.5946010316299</v>
      </c>
      <c r="I195" s="21">
        <v>55.687334428772601</v>
      </c>
      <c r="J195" s="21">
        <v>23.9835051801244</v>
      </c>
      <c r="K195" s="21">
        <v>28.474661074962999</v>
      </c>
      <c r="L195" s="21">
        <v>43.551489392686904</v>
      </c>
      <c r="M195" s="21">
        <v>41.517971282618497</v>
      </c>
      <c r="N195" s="21">
        <v>26.271254520806302</v>
      </c>
      <c r="O195" s="21">
        <v>38.465856000000002</v>
      </c>
      <c r="P195" s="21">
        <v>38.588550555039198</v>
      </c>
      <c r="Q195" s="21">
        <v>39.319139869036398</v>
      </c>
      <c r="R195" s="21">
        <v>40.354731944870096</v>
      </c>
      <c r="S195" s="21">
        <v>41.792635015870104</v>
      </c>
      <c r="T195" s="21">
        <v>40.509206299177599</v>
      </c>
      <c r="U195" s="21">
        <v>42.631818080596901</v>
      </c>
      <c r="V195" s="21">
        <v>46.988306299177601</v>
      </c>
      <c r="W195" s="21">
        <v>47.225906299177602</v>
      </c>
      <c r="X195" s="21">
        <v>48.587667039342001</v>
      </c>
      <c r="Y195" s="21">
        <v>48.608667039342002</v>
      </c>
      <c r="Z195" s="21">
        <v>45.691175521091203</v>
      </c>
      <c r="AA195" s="21">
        <v>44.477655521091201</v>
      </c>
      <c r="AB195" s="21">
        <v>48.628844531253598</v>
      </c>
      <c r="AC195" s="21">
        <v>48.628844531253598</v>
      </c>
      <c r="AD195" s="21"/>
      <c r="AE195" s="21"/>
      <c r="AF195" s="21"/>
      <c r="AG195" s="21"/>
      <c r="AH195" s="21"/>
      <c r="AI195" s="21"/>
    </row>
    <row r="196" spans="1:35" ht="14.25" customHeight="1" x14ac:dyDescent="0.25">
      <c r="A196" s="22" t="s">
        <v>216</v>
      </c>
      <c r="B196" s="19">
        <v>1964</v>
      </c>
      <c r="C196" s="19">
        <v>2093</v>
      </c>
      <c r="D196" s="19">
        <v>2250</v>
      </c>
      <c r="E196" s="19">
        <v>2171</v>
      </c>
      <c r="F196" s="19">
        <v>1728</v>
      </c>
      <c r="G196" s="19">
        <v>1562</v>
      </c>
      <c r="H196" s="19">
        <v>1582</v>
      </c>
      <c r="I196" s="19">
        <v>1359</v>
      </c>
      <c r="J196" s="19">
        <v>1192</v>
      </c>
      <c r="K196" s="19">
        <v>1319</v>
      </c>
      <c r="L196" s="19">
        <v>1445</v>
      </c>
      <c r="M196" s="19">
        <v>1366</v>
      </c>
      <c r="N196" s="19">
        <v>1239</v>
      </c>
      <c r="O196" s="19">
        <v>1268</v>
      </c>
      <c r="P196" s="19">
        <v>1325</v>
      </c>
      <c r="Q196" s="19">
        <v>1516</v>
      </c>
      <c r="R196" s="19">
        <v>1357</v>
      </c>
      <c r="S196" s="19">
        <v>1452</v>
      </c>
      <c r="T196" s="19">
        <v>1607</v>
      </c>
      <c r="U196" s="19">
        <v>1506</v>
      </c>
      <c r="V196" s="19">
        <v>1310</v>
      </c>
      <c r="W196" s="19">
        <v>1501</v>
      </c>
      <c r="X196" s="19">
        <v>1613</v>
      </c>
      <c r="Y196" s="19">
        <v>1525</v>
      </c>
      <c r="Z196" s="19">
        <v>1447</v>
      </c>
      <c r="AA196" s="19">
        <v>1595</v>
      </c>
      <c r="AB196" s="19">
        <v>1620</v>
      </c>
      <c r="AC196" s="19">
        <v>1591</v>
      </c>
      <c r="AD196" s="19">
        <v>1273</v>
      </c>
      <c r="AE196" s="19">
        <v>1119</v>
      </c>
      <c r="AF196" s="19">
        <v>1316</v>
      </c>
      <c r="AG196" s="19">
        <v>1323</v>
      </c>
      <c r="AH196" s="19">
        <v>1097</v>
      </c>
      <c r="AI196" s="19"/>
    </row>
    <row r="197" spans="1:35" ht="14.25" customHeight="1" x14ac:dyDescent="0.25">
      <c r="A197" s="22" t="s">
        <v>217</v>
      </c>
      <c r="B197" s="21">
        <v>7618.3006224109931</v>
      </c>
      <c r="C197" s="21">
        <v>8888.1747281686094</v>
      </c>
      <c r="D197" s="21">
        <v>9317.838139227415</v>
      </c>
      <c r="E197" s="21">
        <v>8651.5448327711074</v>
      </c>
      <c r="F197" s="21">
        <v>8298.9721603029866</v>
      </c>
      <c r="G197" s="21">
        <v>9446.9216123930146</v>
      </c>
      <c r="H197" s="21">
        <v>9741.3209539094514</v>
      </c>
      <c r="I197" s="21">
        <v>8321.4976857640868</v>
      </c>
      <c r="J197" s="21">
        <v>7745.1231260954255</v>
      </c>
      <c r="K197" s="21">
        <v>8469.1225480435296</v>
      </c>
      <c r="L197" s="21">
        <v>8918.3784362559709</v>
      </c>
      <c r="M197" s="21">
        <v>7807.8309932827397</v>
      </c>
      <c r="N197" s="21">
        <v>7540.5000327433991</v>
      </c>
      <c r="O197" s="21">
        <v>7978.9882499619189</v>
      </c>
      <c r="P197" s="21">
        <v>8027.818052957874</v>
      </c>
      <c r="Q197" s="21">
        <v>7281.1630155608409</v>
      </c>
      <c r="R197" s="21">
        <v>6954.7296460471644</v>
      </c>
      <c r="S197" s="21">
        <v>7839.8613338338509</v>
      </c>
      <c r="T197" s="21">
        <v>8502.7892447240356</v>
      </c>
      <c r="U197" s="21">
        <v>7803.6239738501199</v>
      </c>
      <c r="V197" s="21">
        <v>7840.9740571626171</v>
      </c>
      <c r="W197" s="21">
        <v>8444.0813957168211</v>
      </c>
      <c r="X197" s="21">
        <v>8960.3331217153518</v>
      </c>
      <c r="Y197" s="21">
        <v>8153.3456988322769</v>
      </c>
      <c r="Z197" s="21">
        <v>8878.7363735840026</v>
      </c>
      <c r="AA197" s="21">
        <v>9700.7531665122879</v>
      </c>
      <c r="AB197" s="21">
        <v>9693.0800718447754</v>
      </c>
      <c r="AC197" s="21">
        <v>10028.453882392789</v>
      </c>
      <c r="AD197" s="21">
        <v>7989.5267148789762</v>
      </c>
      <c r="AE197" s="21">
        <v>4732.3194867209158</v>
      </c>
      <c r="AF197" s="21">
        <v>3658.2540569542857</v>
      </c>
      <c r="AG197" s="21">
        <v>4008.0419928977112</v>
      </c>
      <c r="AH197" s="21">
        <v>3446.0761888356351</v>
      </c>
      <c r="AI197" s="21"/>
    </row>
    <row r="198" spans="1:35" ht="14.25" customHeight="1" x14ac:dyDescent="0.25">
      <c r="A198" s="22" t="s">
        <v>218</v>
      </c>
      <c r="B198" s="19">
        <v>21780</v>
      </c>
      <c r="C198" s="19">
        <v>21945</v>
      </c>
      <c r="D198" s="19">
        <v>24047</v>
      </c>
      <c r="E198" s="19">
        <v>22228</v>
      </c>
      <c r="F198" s="19">
        <v>21416</v>
      </c>
      <c r="G198" s="19">
        <v>22631</v>
      </c>
      <c r="H198" s="19">
        <v>24382</v>
      </c>
      <c r="I198" s="19">
        <v>22259</v>
      </c>
      <c r="J198" s="19">
        <v>20536</v>
      </c>
      <c r="K198" s="19">
        <v>21108</v>
      </c>
      <c r="L198" s="19">
        <v>22369</v>
      </c>
      <c r="M198" s="19">
        <v>20423</v>
      </c>
      <c r="N198" s="19">
        <v>19262</v>
      </c>
      <c r="O198" s="19">
        <v>20404</v>
      </c>
      <c r="P198" s="19">
        <v>22094</v>
      </c>
      <c r="Q198" s="19">
        <v>20018</v>
      </c>
      <c r="R198" s="19">
        <v>19913</v>
      </c>
      <c r="S198" s="19">
        <v>21226</v>
      </c>
      <c r="T198" s="19">
        <v>23131</v>
      </c>
      <c r="U198" s="19">
        <v>22074</v>
      </c>
      <c r="V198" s="19">
        <v>21989</v>
      </c>
      <c r="W198" s="19">
        <v>23290</v>
      </c>
      <c r="X198" s="19">
        <v>24998</v>
      </c>
      <c r="Y198" s="19">
        <v>22829</v>
      </c>
      <c r="Z198" s="19">
        <v>21902</v>
      </c>
      <c r="AA198" s="19">
        <v>22912</v>
      </c>
      <c r="AB198" s="19">
        <v>23804</v>
      </c>
      <c r="AC198" s="19">
        <v>22399</v>
      </c>
      <c r="AD198" s="19">
        <v>19787</v>
      </c>
      <c r="AE198" s="19">
        <v>11061</v>
      </c>
      <c r="AF198" s="19">
        <v>12307</v>
      </c>
      <c r="AG198" s="19">
        <v>13550</v>
      </c>
      <c r="AH198" s="19">
        <v>13592</v>
      </c>
      <c r="AI198" s="19"/>
    </row>
    <row r="199" spans="1:35" ht="14.25" customHeight="1" x14ac:dyDescent="0.25">
      <c r="A199" s="22" t="s">
        <v>219</v>
      </c>
      <c r="B199" s="21">
        <v>122.5978184218</v>
      </c>
      <c r="C199" s="21">
        <v>128.77476448882399</v>
      </c>
      <c r="D199" s="21">
        <v>133.07126270303598</v>
      </c>
      <c r="E199" s="21">
        <v>150.45971388058902</v>
      </c>
      <c r="F199" s="21">
        <v>133.24818018243701</v>
      </c>
      <c r="G199" s="21">
        <v>153.011586909063</v>
      </c>
      <c r="H199" s="21">
        <v>138.79930919244001</v>
      </c>
      <c r="I199" s="21">
        <v>140.61882012417399</v>
      </c>
      <c r="J199" s="21">
        <v>168.24263224716699</v>
      </c>
      <c r="K199" s="21">
        <v>132.209714915544</v>
      </c>
      <c r="L199" s="21">
        <v>124.648203106352</v>
      </c>
      <c r="M199" s="21">
        <v>174.50214734332002</v>
      </c>
      <c r="N199" s="21">
        <v>124.334587752101</v>
      </c>
      <c r="O199" s="21">
        <v>137.27919309840701</v>
      </c>
      <c r="P199" s="21">
        <v>145.349241039269</v>
      </c>
      <c r="Q199" s="21">
        <v>136.627127077377</v>
      </c>
      <c r="R199" s="21">
        <v>127.93582674022799</v>
      </c>
      <c r="S199" s="21">
        <v>136.655726820128</v>
      </c>
      <c r="T199" s="21">
        <v>128.397531674014</v>
      </c>
      <c r="U199" s="21">
        <v>123.8006949957</v>
      </c>
      <c r="V199" s="21">
        <v>125.527752527347</v>
      </c>
      <c r="W199" s="21">
        <v>129.44455154866301</v>
      </c>
      <c r="X199" s="21">
        <v>128.831503345421</v>
      </c>
      <c r="Y199" s="21">
        <v>145.305911913073</v>
      </c>
      <c r="Z199" s="21">
        <v>132.707433951463</v>
      </c>
      <c r="AA199" s="21">
        <v>129.79225827663299</v>
      </c>
      <c r="AB199" s="21">
        <v>124.849724714479</v>
      </c>
      <c r="AC199" s="21">
        <v>136.69613929040901</v>
      </c>
      <c r="AD199" s="21">
        <v>123.52635051417001</v>
      </c>
      <c r="AE199" s="21">
        <v>91.464976635074706</v>
      </c>
      <c r="AF199" s="21">
        <v>90.483815183284406</v>
      </c>
      <c r="AG199" s="21">
        <v>94.846508205105394</v>
      </c>
      <c r="AH199" s="21">
        <v>101.581002023259</v>
      </c>
      <c r="AI199" s="21"/>
    </row>
    <row r="200" spans="1:35" ht="14.25" customHeight="1" x14ac:dyDescent="0.25">
      <c r="A200" s="22" t="s">
        <v>220</v>
      </c>
      <c r="B200" s="19">
        <v>332.44928706364203</v>
      </c>
      <c r="C200" s="19">
        <v>335.50533645307701</v>
      </c>
      <c r="D200" s="19">
        <v>405.24037238327998</v>
      </c>
      <c r="E200" s="19">
        <v>333.15414630000004</v>
      </c>
      <c r="F200" s="19">
        <v>338.19</v>
      </c>
      <c r="G200" s="19">
        <v>356.28</v>
      </c>
      <c r="H200" s="19">
        <v>334.03</v>
      </c>
      <c r="I200" s="19">
        <v>339.83</v>
      </c>
      <c r="J200" s="19">
        <v>353.25</v>
      </c>
      <c r="K200" s="19">
        <v>317.75</v>
      </c>
      <c r="L200" s="19">
        <v>335.8</v>
      </c>
      <c r="M200" s="19">
        <v>359.63</v>
      </c>
      <c r="N200" s="19">
        <v>292.10000000000002</v>
      </c>
      <c r="O200" s="19">
        <v>236.370237573358</v>
      </c>
      <c r="P200" s="19">
        <v>239.72211152221701</v>
      </c>
      <c r="Q200" s="19">
        <v>298.25512823182498</v>
      </c>
      <c r="R200" s="19">
        <v>300.62872530434299</v>
      </c>
      <c r="S200" s="19">
        <v>270.857748014859</v>
      </c>
      <c r="T200" s="19">
        <v>293.25606445793596</v>
      </c>
      <c r="U200" s="19">
        <v>325.25852338284801</v>
      </c>
      <c r="V200" s="19">
        <v>307.12591435835202</v>
      </c>
      <c r="W200" s="19">
        <v>302.49448948859504</v>
      </c>
      <c r="X200" s="19">
        <v>299.94548471848998</v>
      </c>
      <c r="Y200" s="19">
        <v>344.60701206695597</v>
      </c>
      <c r="Z200" s="19">
        <v>293.01290194085999</v>
      </c>
      <c r="AA200" s="19">
        <v>306.97474905013797</v>
      </c>
      <c r="AB200" s="19">
        <v>295.96291012569799</v>
      </c>
      <c r="AC200" s="19">
        <v>355.91519661806603</v>
      </c>
      <c r="AD200" s="19">
        <v>295.32003913672003</v>
      </c>
      <c r="AE200" s="19">
        <v>213.82285149599099</v>
      </c>
      <c r="AF200" s="19">
        <v>221.35664833561398</v>
      </c>
      <c r="AG200" s="19">
        <v>269.00226776275002</v>
      </c>
      <c r="AH200" s="19">
        <v>269.36383226056404</v>
      </c>
      <c r="AI200" s="19"/>
    </row>
    <row r="201" spans="1:35" ht="14.25" customHeight="1" x14ac:dyDescent="0.25">
      <c r="A201" s="22" t="s">
        <v>221</v>
      </c>
      <c r="B201" s="21">
        <v>8.7300142040281195</v>
      </c>
      <c r="C201" s="21">
        <v>8.0562659846547309</v>
      </c>
      <c r="D201" s="21">
        <v>8.3350504842365538</v>
      </c>
      <c r="E201" s="21">
        <v>8.7477413680689224</v>
      </c>
      <c r="F201" s="21">
        <v>9.2290218214359427</v>
      </c>
      <c r="G201" s="21">
        <v>10.298120768274151</v>
      </c>
      <c r="H201" s="21">
        <v>12.152598984065127</v>
      </c>
      <c r="I201" s="21">
        <v>11.831753076457534</v>
      </c>
      <c r="J201" s="21">
        <v>6.5819030792529238</v>
      </c>
      <c r="K201" s="21">
        <v>9.3153462258265467</v>
      </c>
      <c r="L201" s="21">
        <v>8.9445744106532299</v>
      </c>
      <c r="M201" s="21">
        <v>8.8132624892397864</v>
      </c>
      <c r="N201" s="21">
        <v>11.004711497277155</v>
      </c>
      <c r="O201" s="21">
        <v>11.40289072543618</v>
      </c>
      <c r="P201" s="21">
        <v>12.137985172672673</v>
      </c>
      <c r="Q201" s="21">
        <v>10.468970719417857</v>
      </c>
      <c r="R201" s="21">
        <v>10.214048655725696</v>
      </c>
      <c r="S201" s="21">
        <v>8.7895854491736678</v>
      </c>
      <c r="T201" s="21">
        <v>9.428866172746881</v>
      </c>
      <c r="U201" s="21">
        <v>9.8945726762320341</v>
      </c>
      <c r="V201" s="21">
        <v>14.334272300469484</v>
      </c>
      <c r="W201" s="21">
        <v>14.499312872194228</v>
      </c>
      <c r="X201" s="21">
        <v>13.259688302382477</v>
      </c>
      <c r="Y201" s="21">
        <v>12.103560822135352</v>
      </c>
      <c r="Z201" s="21">
        <v>12.247244001650614</v>
      </c>
      <c r="AA201" s="21">
        <v>7.4527830079039594</v>
      </c>
      <c r="AB201" s="21">
        <v>9.6140090879845346</v>
      </c>
      <c r="AC201" s="21">
        <v>10.1613344839503</v>
      </c>
      <c r="AD201" s="21">
        <v>8.9040539104689937</v>
      </c>
      <c r="AE201" s="21">
        <v>5.1120216687096205</v>
      </c>
      <c r="AF201" s="21">
        <v>6.1590339087934751</v>
      </c>
      <c r="AG201" s="21">
        <v>6.3169124575454285</v>
      </c>
      <c r="AH201" s="21"/>
      <c r="AI201" s="21"/>
    </row>
    <row r="202" spans="1:35" ht="14.25" customHeight="1" x14ac:dyDescent="0.25">
      <c r="A202" s="22" t="s">
        <v>222</v>
      </c>
      <c r="B202" s="19">
        <v>179</v>
      </c>
      <c r="C202" s="19">
        <v>189</v>
      </c>
      <c r="D202" s="19">
        <v>209</v>
      </c>
      <c r="E202" s="19">
        <v>217</v>
      </c>
      <c r="F202" s="19">
        <v>173</v>
      </c>
      <c r="G202" s="19">
        <v>178</v>
      </c>
      <c r="H202" s="19">
        <v>177</v>
      </c>
      <c r="I202" s="19">
        <v>178</v>
      </c>
      <c r="J202" s="19">
        <v>169</v>
      </c>
      <c r="K202" s="19">
        <v>177</v>
      </c>
      <c r="L202" s="19">
        <v>181</v>
      </c>
      <c r="M202" s="19">
        <v>193</v>
      </c>
      <c r="N202" s="19">
        <v>161</v>
      </c>
      <c r="O202" s="19">
        <v>139</v>
      </c>
      <c r="P202" s="19">
        <v>152</v>
      </c>
      <c r="Q202" s="19">
        <v>136</v>
      </c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</row>
    <row r="203" spans="1:35" ht="14.25" customHeight="1" x14ac:dyDescent="0.25">
      <c r="A203" s="22" t="s">
        <v>223</v>
      </c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</row>
    <row r="204" spans="1:35" ht="14.25" customHeight="1" x14ac:dyDescent="0.25">
      <c r="A204" s="22" t="s">
        <v>224</v>
      </c>
      <c r="B204" s="19">
        <v>4.3399269302304502</v>
      </c>
      <c r="C204" s="19">
        <v>5.1277060957586702</v>
      </c>
      <c r="D204" s="19">
        <v>4.7813536598506996</v>
      </c>
      <c r="E204" s="19">
        <v>5.5511812192425802</v>
      </c>
      <c r="F204" s="19">
        <v>2.9203893284557298</v>
      </c>
      <c r="G204" s="19">
        <v>2.3415886641657</v>
      </c>
      <c r="H204" s="19">
        <v>4.0344662577235804</v>
      </c>
      <c r="I204" s="19">
        <v>6.1505596378443297</v>
      </c>
      <c r="J204" s="19">
        <v>3.8668733232136501</v>
      </c>
      <c r="K204" s="19">
        <v>3.5144304624546399</v>
      </c>
      <c r="L204" s="19">
        <v>3.0178547466554702</v>
      </c>
      <c r="M204" s="19">
        <v>2.8021619750218099</v>
      </c>
      <c r="N204" s="19">
        <v>4.0988159473386796</v>
      </c>
      <c r="O204" s="19">
        <v>4.3374632059425897</v>
      </c>
      <c r="P204" s="19">
        <v>3.5405819672451</v>
      </c>
      <c r="Q204" s="19">
        <v>4.4632417514228599</v>
      </c>
      <c r="R204" s="19">
        <v>3.5399820345964903</v>
      </c>
      <c r="S204" s="19">
        <v>3.5540491360030901</v>
      </c>
      <c r="T204" s="19">
        <v>3.19330490458294</v>
      </c>
      <c r="U204" s="19">
        <v>3.6008255538743801</v>
      </c>
      <c r="V204" s="19">
        <v>3.3133269826817</v>
      </c>
      <c r="W204" s="19">
        <v>2.99972854667512</v>
      </c>
      <c r="X204" s="19">
        <v>2.7972941938694902</v>
      </c>
      <c r="Y204" s="19">
        <v>3.1161982927391501</v>
      </c>
      <c r="Z204" s="19">
        <v>2.1360378399211699</v>
      </c>
      <c r="AA204" s="19">
        <v>2.1646396112851396</v>
      </c>
      <c r="AB204" s="19">
        <v>1.8957132882900301</v>
      </c>
      <c r="AC204" s="19">
        <v>2.1008071610966703</v>
      </c>
      <c r="AD204" s="19">
        <v>2.1008851565264903</v>
      </c>
      <c r="AE204" s="19"/>
      <c r="AF204" s="19"/>
      <c r="AG204" s="19"/>
      <c r="AH204" s="19"/>
      <c r="AI204" s="19"/>
    </row>
    <row r="205" spans="1:35" ht="14.25" customHeight="1" x14ac:dyDescent="0.25">
      <c r="A205" s="22" t="s">
        <v>227</v>
      </c>
      <c r="B205" s="21">
        <v>57.698565000000002</v>
      </c>
      <c r="C205" s="21">
        <v>57.578160433434796</v>
      </c>
      <c r="D205" s="21">
        <v>57.064328464373901</v>
      </c>
      <c r="E205" s="21">
        <v>59.321639585703402</v>
      </c>
      <c r="F205" s="21">
        <v>65.202396706506107</v>
      </c>
      <c r="G205" s="21">
        <v>64.882499999999993</v>
      </c>
      <c r="H205" s="21">
        <v>62.8825</v>
      </c>
      <c r="I205" s="21">
        <v>65.118137711973105</v>
      </c>
      <c r="J205" s="21">
        <v>26.588095039999999</v>
      </c>
      <c r="K205" s="21">
        <v>21.662329449999998</v>
      </c>
      <c r="L205" s="21">
        <v>19.497599780000002</v>
      </c>
      <c r="M205" s="21">
        <v>18.780072000000001</v>
      </c>
      <c r="N205" s="21">
        <v>26.875847</v>
      </c>
      <c r="O205" s="21">
        <v>21.526133000000002</v>
      </c>
      <c r="P205" s="21">
        <v>20.712630000000001</v>
      </c>
      <c r="Q205" s="21">
        <v>18.94096</v>
      </c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</row>
    <row r="206" spans="1:35" ht="14.25" customHeight="1" x14ac:dyDescent="0.25">
      <c r="A206" s="22" t="s">
        <v>229</v>
      </c>
      <c r="B206" s="21">
        <v>16.091193818596501</v>
      </c>
      <c r="C206" s="21">
        <v>16.400652007121501</v>
      </c>
      <c r="D206" s="21">
        <v>15.533638274617299</v>
      </c>
      <c r="E206" s="21">
        <v>16.7141458642141</v>
      </c>
      <c r="F206" s="21">
        <v>14.9751332800902</v>
      </c>
      <c r="G206" s="21">
        <v>14.7990346069589</v>
      </c>
      <c r="H206" s="21">
        <v>15.771526094351801</v>
      </c>
      <c r="I206" s="21">
        <v>15.5730485555122</v>
      </c>
      <c r="J206" s="21">
        <v>11.221102420409899</v>
      </c>
      <c r="K206" s="21">
        <v>10.4305341842849</v>
      </c>
      <c r="L206" s="21">
        <v>11.411858962596501</v>
      </c>
      <c r="M206" s="21">
        <v>10.5911136468308</v>
      </c>
      <c r="N206" s="21">
        <v>9.0500397616090797</v>
      </c>
      <c r="O206" s="21">
        <v>9.2065911766739799</v>
      </c>
      <c r="P206" s="21">
        <v>9.1894388671973406</v>
      </c>
      <c r="Q206" s="21">
        <v>10.765092869153799</v>
      </c>
      <c r="R206" s="21">
        <v>11.143373738624801</v>
      </c>
      <c r="S206" s="21">
        <v>11.280594625935999</v>
      </c>
      <c r="T206" s="21">
        <v>11.871831861624099</v>
      </c>
      <c r="U206" s="21">
        <v>14.5056006990336</v>
      </c>
      <c r="V206" s="21">
        <v>14.369587174092</v>
      </c>
      <c r="W206" s="21">
        <v>13.2788883812972</v>
      </c>
      <c r="X206" s="21">
        <v>13.675781194787099</v>
      </c>
      <c r="Y206" s="21">
        <v>12.451300242831099</v>
      </c>
      <c r="Z206" s="21">
        <v>11.380075343592999</v>
      </c>
      <c r="AA206" s="21">
        <v>11.1097416142109</v>
      </c>
      <c r="AB206" s="21">
        <v>9.4194615719554591</v>
      </c>
      <c r="AC206" s="21">
        <v>10.6570052803699</v>
      </c>
      <c r="AD206" s="21">
        <v>9.6347788194580701</v>
      </c>
      <c r="AE206" s="21">
        <v>9.2309022031827492</v>
      </c>
      <c r="AF206" s="21">
        <v>13.6956265580107</v>
      </c>
      <c r="AG206" s="21">
        <v>13.6037542523183</v>
      </c>
      <c r="AH206" s="21">
        <v>14.554677177416499</v>
      </c>
      <c r="AI206" s="21"/>
    </row>
    <row r="207" spans="1:35" ht="14.25" customHeight="1" x14ac:dyDescent="0.25">
      <c r="A207" s="20" t="s">
        <v>230</v>
      </c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>
        <v>45.317855999999999</v>
      </c>
      <c r="S207" s="19">
        <v>44.736376</v>
      </c>
      <c r="T207" s="19">
        <v>44.445793999999999</v>
      </c>
      <c r="U207" s="19">
        <v>31.383292999999998</v>
      </c>
      <c r="V207" s="19">
        <v>75.786062999999999</v>
      </c>
      <c r="W207" s="19">
        <v>42.882539000000001</v>
      </c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</row>
    <row r="208" spans="1:35" ht="13.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</row>
    <row r="209" spans="1:35" ht="14.25" customHeight="1" x14ac:dyDescent="0.25">
      <c r="A209" s="46" t="s">
        <v>231</v>
      </c>
      <c r="B209" s="46"/>
      <c r="C209" s="46"/>
      <c r="D209" s="46"/>
      <c r="E209" s="46"/>
      <c r="F209" s="46"/>
      <c r="G209" s="46"/>
      <c r="H209" s="46"/>
      <c r="I209" s="46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</row>
    <row r="210" spans="1:35" ht="14.25" customHeight="1" x14ac:dyDescent="0.25">
      <c r="A210" s="41" t="s">
        <v>232</v>
      </c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</row>
    <row r="211" spans="1:35" ht="14.25" customHeight="1" x14ac:dyDescent="0.25">
      <c r="A211" s="46" t="s">
        <v>233</v>
      </c>
      <c r="B211" s="46"/>
      <c r="C211" s="46"/>
      <c r="D211" s="46"/>
      <c r="E211" s="46"/>
      <c r="F211" s="46"/>
      <c r="G211" s="46"/>
      <c r="H211" s="46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</row>
    <row r="212" spans="1:35" ht="14.25" customHeight="1" x14ac:dyDescent="0.25">
      <c r="A212" s="49" t="s">
        <v>234</v>
      </c>
      <c r="B212" s="49"/>
      <c r="C212" s="49"/>
      <c r="D212" s="49"/>
      <c r="E212" s="49"/>
      <c r="F212" s="49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</row>
    <row r="213" spans="1:35" ht="14.25" customHeight="1" x14ac:dyDescent="0.25">
      <c r="A213" s="46" t="s">
        <v>782</v>
      </c>
      <c r="B213" s="46"/>
      <c r="C213" s="46"/>
      <c r="D213" s="46"/>
      <c r="E213" s="46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</row>
    <row r="225" spans="1:35" customFormat="1" ht="14.5" customHeight="1" x14ac:dyDescent="0.25">
      <c r="A225" s="60" t="s">
        <v>783</v>
      </c>
      <c r="B225" s="59">
        <f>SUM(B6:B217)-B53-B61-B68</f>
        <v>210788.9595137079</v>
      </c>
      <c r="C225" s="59">
        <f t="shared" ref="C225:AI225" si="0">SUM(C6:C217)-C53-C61-C68</f>
        <v>224592.64702905426</v>
      </c>
      <c r="D225" s="59">
        <f t="shared" si="0"/>
        <v>231395.56623606343</v>
      </c>
      <c r="E225" s="59">
        <f t="shared" si="0"/>
        <v>224730.54429835238</v>
      </c>
      <c r="F225" s="59">
        <f t="shared" si="0"/>
        <v>220654.94654651033</v>
      </c>
      <c r="G225" s="59">
        <f t="shared" si="0"/>
        <v>234878.35999199061</v>
      </c>
      <c r="H225" s="59">
        <f t="shared" si="0"/>
        <v>240954.20000890753</v>
      </c>
      <c r="I225" s="59">
        <f t="shared" si="0"/>
        <v>224986.03211537364</v>
      </c>
      <c r="J225" s="59">
        <f t="shared" si="0"/>
        <v>204173.36163450588</v>
      </c>
      <c r="K225" s="59">
        <f t="shared" si="0"/>
        <v>213310.49003822412</v>
      </c>
      <c r="L225" s="59">
        <f t="shared" si="0"/>
        <v>218516.40668311028</v>
      </c>
      <c r="M225" s="59">
        <f t="shared" si="0"/>
        <v>202959.67958544439</v>
      </c>
      <c r="N225" s="59">
        <f t="shared" si="0"/>
        <v>190354.70289342449</v>
      </c>
      <c r="O225" s="59">
        <f t="shared" si="0"/>
        <v>202291.63249201013</v>
      </c>
      <c r="P225" s="59">
        <f t="shared" si="0"/>
        <v>209649.92767955409</v>
      </c>
      <c r="Q225" s="59">
        <f t="shared" si="0"/>
        <v>200823.97814513213</v>
      </c>
      <c r="R225" s="59">
        <f t="shared" si="0"/>
        <v>199550.63071344513</v>
      </c>
      <c r="S225" s="59">
        <f t="shared" si="0"/>
        <v>218578.26557068879</v>
      </c>
      <c r="T225" s="59">
        <f t="shared" si="0"/>
        <v>235462.42551945604</v>
      </c>
      <c r="U225" s="59">
        <f t="shared" si="0"/>
        <v>231467.29150547768</v>
      </c>
      <c r="V225" s="59">
        <f t="shared" si="0"/>
        <v>233445.50062637025</v>
      </c>
      <c r="W225" s="59">
        <f t="shared" si="0"/>
        <v>243358.40097557049</v>
      </c>
      <c r="X225" s="59">
        <f t="shared" si="0"/>
        <v>251841.60089225665</v>
      </c>
      <c r="Y225" s="59">
        <f t="shared" si="0"/>
        <v>243865.97217527917</v>
      </c>
      <c r="Z225" s="59">
        <f t="shared" si="0"/>
        <v>233991.20220867146</v>
      </c>
      <c r="AA225" s="59">
        <f t="shared" si="0"/>
        <v>246569.87804306552</v>
      </c>
      <c r="AB225" s="59">
        <f t="shared" si="0"/>
        <v>254269.71853578897</v>
      </c>
      <c r="AC225" s="59">
        <f t="shared" si="0"/>
        <v>244493.47888209196</v>
      </c>
      <c r="AD225" s="59">
        <f t="shared" si="0"/>
        <v>217033.55095683329</v>
      </c>
      <c r="AE225" s="59">
        <f t="shared" si="0"/>
        <v>173077.81432094492</v>
      </c>
      <c r="AF225" s="59">
        <f t="shared" si="0"/>
        <v>190776.06438242423</v>
      </c>
      <c r="AG225" s="59">
        <f t="shared" si="0"/>
        <v>209611.53184022999</v>
      </c>
      <c r="AH225" s="59">
        <f t="shared" si="0"/>
        <v>206901.86649393092</v>
      </c>
      <c r="AI225" s="59">
        <f t="shared" si="0"/>
        <v>1721.3067096900002</v>
      </c>
    </row>
  </sheetData>
  <mergeCells count="6">
    <mergeCell ref="A213:E213"/>
    <mergeCell ref="A212:F212"/>
    <mergeCell ref="A1:M1"/>
    <mergeCell ref="A209:I209"/>
    <mergeCell ref="A211:H211"/>
    <mergeCell ref="A4:B4"/>
  </mergeCells>
  <pageMargins left="0.39" right="0.39" top="0.39" bottom="0.39" header="0.39" footer="0.39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226"/>
  <sheetViews>
    <sheetView showGridLines="0" workbookViewId="0">
      <pane xSplit="1" ySplit="5" topLeftCell="X214" activePane="bottomRight" state="frozen"/>
      <selection pane="topRight"/>
      <selection pane="bottomLeft"/>
      <selection pane="bottomRight" activeCell="A225" sqref="A225:XFD226"/>
    </sheetView>
  </sheetViews>
  <sheetFormatPr defaultColWidth="10.1796875" defaultRowHeight="14.5" customHeight="1" x14ac:dyDescent="0.25"/>
  <cols>
    <col min="1" max="1" width="34" customWidth="1"/>
    <col min="2" max="3" width="8.26953125" customWidth="1"/>
    <col min="4" max="5" width="8.81640625" customWidth="1"/>
    <col min="6" max="6" width="8.26953125" customWidth="1"/>
    <col min="7" max="9" width="8.81640625" customWidth="1"/>
    <col min="10" max="11" width="8.26953125" customWidth="1"/>
    <col min="12" max="12" width="8.81640625" customWidth="1"/>
    <col min="13" max="15" width="8.26953125" customWidth="1"/>
    <col min="16" max="16" width="8.81640625" customWidth="1"/>
    <col min="17" max="19" width="8.26953125" customWidth="1"/>
    <col min="20" max="20" width="8.81640625" customWidth="1"/>
    <col min="21" max="22" width="8.26953125" customWidth="1"/>
    <col min="23" max="24" width="8.81640625" customWidth="1"/>
    <col min="25" max="26" width="8.26953125" customWidth="1"/>
    <col min="27" max="28" width="8.81640625" customWidth="1"/>
    <col min="29" max="34" width="8.26953125" customWidth="1"/>
    <col min="38" max="38" width="8.26953125" customWidth="1"/>
  </cols>
  <sheetData>
    <row r="1" spans="1:38" ht="19.5" customHeight="1" x14ac:dyDescent="0.25">
      <c r="A1" s="52" t="s">
        <v>236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L1" s="42"/>
    </row>
    <row r="2" spans="1:38" ht="16.5" customHeight="1" x14ac:dyDescent="0.25">
      <c r="A2" s="2" t="s">
        <v>237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L2" s="42"/>
    </row>
    <row r="3" spans="1:38" ht="11.25" customHeight="1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L3" s="42"/>
    </row>
    <row r="4" spans="1:38" ht="17.25" customHeight="1" x14ac:dyDescent="0.25">
      <c r="A4" s="53" t="s">
        <v>238</v>
      </c>
      <c r="B4" s="5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L4" s="4" t="s">
        <v>789</v>
      </c>
    </row>
    <row r="5" spans="1:38" ht="14.25" customHeight="1" x14ac:dyDescent="0.25">
      <c r="A5" s="5"/>
      <c r="B5" s="26" t="s">
        <v>239</v>
      </c>
      <c r="C5" s="25" t="s">
        <v>240</v>
      </c>
      <c r="D5" s="25" t="s">
        <v>241</v>
      </c>
      <c r="E5" s="25" t="s">
        <v>242</v>
      </c>
      <c r="F5" s="25" t="s">
        <v>243</v>
      </c>
      <c r="G5" s="25" t="s">
        <v>244</v>
      </c>
      <c r="H5" s="25" t="s">
        <v>245</v>
      </c>
      <c r="I5" s="25" t="s">
        <v>246</v>
      </c>
      <c r="J5" s="25" t="s">
        <v>247</v>
      </c>
      <c r="K5" s="25" t="s">
        <v>248</v>
      </c>
      <c r="L5" s="25" t="s">
        <v>249</v>
      </c>
      <c r="M5" s="25" t="s">
        <v>250</v>
      </c>
      <c r="N5" s="25" t="s">
        <v>251</v>
      </c>
      <c r="O5" s="25" t="s">
        <v>252</v>
      </c>
      <c r="P5" s="25" t="s">
        <v>253</v>
      </c>
      <c r="Q5" s="25" t="s">
        <v>254</v>
      </c>
      <c r="R5" s="25" t="s">
        <v>255</v>
      </c>
      <c r="S5" s="25" t="s">
        <v>256</v>
      </c>
      <c r="T5" s="25" t="s">
        <v>257</v>
      </c>
      <c r="U5" s="25" t="s">
        <v>258</v>
      </c>
      <c r="V5" s="25" t="s">
        <v>259</v>
      </c>
      <c r="W5" s="25" t="s">
        <v>260</v>
      </c>
      <c r="X5" s="25" t="s">
        <v>261</v>
      </c>
      <c r="Y5" s="25" t="s">
        <v>262</v>
      </c>
      <c r="Z5" s="25" t="s">
        <v>263</v>
      </c>
      <c r="AA5" s="25" t="s">
        <v>264</v>
      </c>
      <c r="AB5" s="25" t="s">
        <v>265</v>
      </c>
      <c r="AC5" s="25" t="s">
        <v>266</v>
      </c>
      <c r="AD5" s="25" t="s">
        <v>267</v>
      </c>
      <c r="AE5" s="25" t="s">
        <v>268</v>
      </c>
      <c r="AF5" s="25" t="s">
        <v>269</v>
      </c>
      <c r="AG5" s="25" t="s">
        <v>270</v>
      </c>
      <c r="AH5" s="25" t="s">
        <v>271</v>
      </c>
      <c r="AI5" s="24" t="s">
        <v>788</v>
      </c>
      <c r="AL5" s="25" t="s">
        <v>270</v>
      </c>
    </row>
    <row r="6" spans="1:38" ht="14.25" customHeight="1" x14ac:dyDescent="0.25">
      <c r="A6" s="9" t="s">
        <v>272</v>
      </c>
      <c r="B6" s="21">
        <v>7.7787433099999994</v>
      </c>
      <c r="C6" s="21">
        <v>17.591912911408301</v>
      </c>
      <c r="D6" s="21">
        <v>10.48493</v>
      </c>
      <c r="E6" s="21">
        <v>4.8014609999999998</v>
      </c>
      <c r="F6" s="21">
        <v>6.9501216524329106</v>
      </c>
      <c r="G6" s="21">
        <v>3.4709682900000001</v>
      </c>
      <c r="H6" s="21">
        <v>1.3164983809453801</v>
      </c>
      <c r="I6" s="21">
        <v>0.67989261993422201</v>
      </c>
      <c r="J6" s="21">
        <v>2.1455400410298502</v>
      </c>
      <c r="K6" s="21">
        <v>1.02176946</v>
      </c>
      <c r="L6" s="21">
        <v>1.2416403487505998</v>
      </c>
      <c r="M6" s="21">
        <v>3.0629</v>
      </c>
      <c r="N6" s="21">
        <v>0.76053107499999995</v>
      </c>
      <c r="O6" s="21">
        <v>1.261601</v>
      </c>
      <c r="P6" s="21">
        <v>5.65440012</v>
      </c>
      <c r="Q6" s="21">
        <v>5.7649999999999997</v>
      </c>
      <c r="R6" s="21">
        <v>3.9981314999999999</v>
      </c>
      <c r="S6" s="21">
        <v>1.576646</v>
      </c>
      <c r="T6" s="21">
        <v>4.34</v>
      </c>
      <c r="U6" s="21">
        <v>4.3289999999999997</v>
      </c>
      <c r="V6" s="21">
        <v>4.1589999999999998</v>
      </c>
      <c r="W6" s="21">
        <v>4.4009999999999998</v>
      </c>
      <c r="X6" s="21">
        <v>5.3850817769850696</v>
      </c>
      <c r="Y6" s="21">
        <v>7.5510000000000002</v>
      </c>
      <c r="Z6" s="21">
        <v>5.4050000000000002</v>
      </c>
      <c r="AA6" s="21">
        <v>4.6379999999999999</v>
      </c>
      <c r="AB6" s="21">
        <v>1.805633</v>
      </c>
      <c r="AC6" s="21">
        <v>1.6350499999999999</v>
      </c>
      <c r="AD6" s="21">
        <v>1.0580769999999999</v>
      </c>
      <c r="AE6" s="21">
        <v>1.2250000000000001</v>
      </c>
      <c r="AF6" s="21">
        <v>3.0459999999999998</v>
      </c>
      <c r="AG6" s="21">
        <v>4.9560000000000004</v>
      </c>
      <c r="AH6" s="21">
        <v>4.6192347069421595</v>
      </c>
      <c r="AI6" s="21"/>
      <c r="AL6" s="65">
        <f>IF(AG6="", 0, 1)</f>
        <v>1</v>
      </c>
    </row>
    <row r="7" spans="1:38" ht="14.25" customHeight="1" x14ac:dyDescent="0.25">
      <c r="A7" s="10" t="s">
        <v>273</v>
      </c>
      <c r="B7" s="19">
        <v>28.393524193548298</v>
      </c>
      <c r="C7" s="19">
        <v>37.123106222222361</v>
      </c>
      <c r="D7" s="19">
        <v>75.743026666666808</v>
      </c>
      <c r="E7" s="19">
        <v>55.868216171874963</v>
      </c>
      <c r="F7" s="19">
        <v>21.996285841269913</v>
      </c>
      <c r="G7" s="19">
        <v>33.358195887096755</v>
      </c>
      <c r="H7" s="19">
        <v>55.646970636363612</v>
      </c>
      <c r="I7" s="19">
        <v>38.244023437500005</v>
      </c>
      <c r="J7" s="19">
        <v>21.520590000000055</v>
      </c>
      <c r="K7" s="19">
        <v>24.29385587096785</v>
      </c>
      <c r="L7" s="19">
        <v>38.774352</v>
      </c>
      <c r="M7" s="19">
        <v>29.090391630769233</v>
      </c>
      <c r="N7" s="19">
        <v>19.846961903225843</v>
      </c>
      <c r="O7" s="19">
        <v>25.633643230769135</v>
      </c>
      <c r="P7" s="19">
        <v>49.243329545454621</v>
      </c>
      <c r="Q7" s="19">
        <v>33.749409374999999</v>
      </c>
      <c r="R7" s="19">
        <v>20.199197630769181</v>
      </c>
      <c r="S7" s="19">
        <v>32.909621064516116</v>
      </c>
      <c r="T7" s="19">
        <v>34.862356307692259</v>
      </c>
      <c r="U7" s="19">
        <v>19.473959714285645</v>
      </c>
      <c r="V7" s="19">
        <v>24.854712857142939</v>
      </c>
      <c r="W7" s="19">
        <v>30.132794142857225</v>
      </c>
      <c r="X7" s="19">
        <v>42.957582830769269</v>
      </c>
      <c r="Y7" s="19">
        <v>21.858049375000004</v>
      </c>
      <c r="Z7" s="19">
        <v>22.692713142857158</v>
      </c>
      <c r="AA7" s="19">
        <v>31.396178000000006</v>
      </c>
      <c r="AB7" s="19">
        <v>47.035164545454805</v>
      </c>
      <c r="AC7" s="19">
        <v>27.555874562499991</v>
      </c>
      <c r="AD7" s="19">
        <v>30.146750031249994</v>
      </c>
      <c r="AE7" s="19">
        <v>6.7516610967742139</v>
      </c>
      <c r="AF7" s="19">
        <v>39.322152787878906</v>
      </c>
      <c r="AG7" s="19">
        <v>32.458767138461504</v>
      </c>
      <c r="AH7" s="19">
        <v>36.579173714285723</v>
      </c>
      <c r="AI7" s="19"/>
      <c r="AL7" s="65">
        <f t="shared" ref="AL7:AL70" si="0">IF(AG7="", 0, 1)</f>
        <v>1</v>
      </c>
    </row>
    <row r="8" spans="1:38" ht="14.25" customHeight="1" x14ac:dyDescent="0.25">
      <c r="A8" s="10" t="s">
        <v>274</v>
      </c>
      <c r="B8" s="21"/>
      <c r="C8" s="21"/>
      <c r="D8" s="21"/>
      <c r="E8" s="21"/>
      <c r="F8" s="21">
        <v>6.7188197457087959</v>
      </c>
      <c r="G8" s="21">
        <v>21.987543799806129</v>
      </c>
      <c r="H8" s="21">
        <v>21.37408754223183</v>
      </c>
      <c r="I8" s="21">
        <v>8.1099776273177646</v>
      </c>
      <c r="J8" s="21">
        <v>3.0159459893295035</v>
      </c>
      <c r="K8" s="21">
        <v>19.49443729316646</v>
      </c>
      <c r="L8" s="21">
        <v>10.727548944942658</v>
      </c>
      <c r="M8" s="21">
        <v>3.1256325910714287</v>
      </c>
      <c r="N8" s="21">
        <v>8.1425244415531637</v>
      </c>
      <c r="O8" s="21">
        <v>17.298108441403574</v>
      </c>
      <c r="P8" s="21">
        <v>8.8014957911593985</v>
      </c>
      <c r="Q8" s="21">
        <v>2.8224746882360514</v>
      </c>
      <c r="R8" s="21">
        <v>9.378743234675337</v>
      </c>
      <c r="S8" s="21">
        <v>12.330088106897552</v>
      </c>
      <c r="T8" s="21">
        <v>6.9881667577077957</v>
      </c>
      <c r="U8" s="21">
        <v>1.2648626684086275</v>
      </c>
      <c r="V8" s="21">
        <v>5.4587722357967179</v>
      </c>
      <c r="W8" s="21">
        <v>13.13370241759948</v>
      </c>
      <c r="X8" s="21">
        <v>8.1023149050003358</v>
      </c>
      <c r="Y8" s="21">
        <v>1.7967307919721516</v>
      </c>
      <c r="Z8" s="21">
        <v>5.8767445272615237</v>
      </c>
      <c r="AA8" s="21">
        <v>12.225339810225998</v>
      </c>
      <c r="AB8" s="21">
        <v>9.318352608420021</v>
      </c>
      <c r="AC8" s="21">
        <v>0.44283377539170748</v>
      </c>
      <c r="AD8" s="21">
        <v>5.8696190339520342</v>
      </c>
      <c r="AE8" s="21">
        <v>0.56383900954126631</v>
      </c>
      <c r="AF8" s="21">
        <v>0.2058193025203599</v>
      </c>
      <c r="AG8" s="21">
        <v>0.33130728000005255</v>
      </c>
      <c r="AH8" s="21"/>
      <c r="AI8" s="21"/>
      <c r="AL8" s="65">
        <f t="shared" si="0"/>
        <v>1</v>
      </c>
    </row>
    <row r="9" spans="1:38" ht="14.25" customHeight="1" x14ac:dyDescent="0.25">
      <c r="A9" s="10" t="s">
        <v>275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L9" s="65">
        <f t="shared" si="0"/>
        <v>0</v>
      </c>
    </row>
    <row r="10" spans="1:38" ht="14.25" customHeight="1" x14ac:dyDescent="0.25">
      <c r="A10" s="10" t="s">
        <v>276</v>
      </c>
      <c r="B10" s="21">
        <v>1.768826</v>
      </c>
      <c r="C10" s="21">
        <v>1.4788760000000001</v>
      </c>
      <c r="D10" s="21">
        <v>0.93079699999999999</v>
      </c>
      <c r="E10" s="21">
        <v>2.3296510000000001</v>
      </c>
      <c r="F10" s="21">
        <v>2.6285630000000002</v>
      </c>
      <c r="G10" s="21">
        <v>1.93892</v>
      </c>
      <c r="H10" s="21">
        <v>1.9229769999999999</v>
      </c>
      <c r="I10" s="21">
        <v>1.6526559999999999</v>
      </c>
      <c r="J10" s="21">
        <v>2.6066280000000002</v>
      </c>
      <c r="K10" s="21">
        <v>1.8462339999999999</v>
      </c>
      <c r="L10" s="21">
        <v>1.557377</v>
      </c>
      <c r="M10" s="21">
        <v>2.1396630000000001</v>
      </c>
      <c r="N10" s="21">
        <v>1.49156504</v>
      </c>
      <c r="O10" s="21">
        <v>1.16028782</v>
      </c>
      <c r="P10" s="21">
        <v>1.3291459800000001</v>
      </c>
      <c r="Q10" s="21">
        <v>1.4015273700000002</v>
      </c>
      <c r="R10" s="21">
        <v>1.7031877</v>
      </c>
      <c r="S10" s="21">
        <v>1.119642</v>
      </c>
      <c r="T10" s="21">
        <v>0.720549</v>
      </c>
      <c r="U10" s="21">
        <v>0.87033000000000005</v>
      </c>
      <c r="V10" s="21">
        <v>1.8080069999999999</v>
      </c>
      <c r="W10" s="21">
        <v>1.5855889999999999</v>
      </c>
      <c r="X10" s="21">
        <v>6.8183150000000001</v>
      </c>
      <c r="Y10" s="21">
        <v>2.3447439999999999</v>
      </c>
      <c r="Z10" s="21">
        <v>2.7606320000000002</v>
      </c>
      <c r="AA10" s="21">
        <v>2.9080020000000002</v>
      </c>
      <c r="AB10" s="21">
        <v>3.0877469999999998</v>
      </c>
      <c r="AC10" s="21">
        <v>2.3630490000000002</v>
      </c>
      <c r="AD10" s="21">
        <v>1.9862949999999999</v>
      </c>
      <c r="AE10" s="21">
        <v>0.34702699999999997</v>
      </c>
      <c r="AF10" s="21">
        <v>1.6868000000000001E-2</v>
      </c>
      <c r="AG10" s="21">
        <v>0.26933800000000002</v>
      </c>
      <c r="AH10" s="21">
        <v>0.23133300000000001</v>
      </c>
      <c r="AI10" s="21"/>
      <c r="AL10" s="65">
        <f t="shared" si="0"/>
        <v>1</v>
      </c>
    </row>
    <row r="11" spans="1:38" ht="14.25" customHeight="1" x14ac:dyDescent="0.25">
      <c r="A11" s="10" t="s">
        <v>277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L11" s="65">
        <f t="shared" si="0"/>
        <v>0</v>
      </c>
    </row>
    <row r="12" spans="1:38" ht="14.25" customHeight="1" x14ac:dyDescent="0.25">
      <c r="A12" s="10" t="s">
        <v>278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L12" s="65">
        <f t="shared" si="0"/>
        <v>0</v>
      </c>
    </row>
    <row r="13" spans="1:38" ht="14.25" customHeight="1" x14ac:dyDescent="0.25">
      <c r="A13" s="10" t="s">
        <v>279</v>
      </c>
      <c r="B13" s="19">
        <v>153.21864441837201</v>
      </c>
      <c r="C13" s="19">
        <v>149.36973877749199</v>
      </c>
      <c r="D13" s="19">
        <v>180.563372182443</v>
      </c>
      <c r="E13" s="19">
        <v>191.25985471647002</v>
      </c>
      <c r="F13" s="19">
        <v>175.849613713651</v>
      </c>
      <c r="G13" s="19">
        <v>167.402320671463</v>
      </c>
      <c r="H13" s="19">
        <v>160.50059486163101</v>
      </c>
      <c r="I13" s="19">
        <v>180.86312865162699</v>
      </c>
      <c r="J13" s="19">
        <v>149.219504888719</v>
      </c>
      <c r="K13" s="19">
        <v>100.4727140327</v>
      </c>
      <c r="L13" s="19">
        <v>120.26123776462499</v>
      </c>
      <c r="M13" s="19">
        <v>144.35956186548501</v>
      </c>
      <c r="N13" s="19">
        <v>145.134005505381</v>
      </c>
      <c r="O13" s="19">
        <v>83.628819821269801</v>
      </c>
      <c r="P13" s="19">
        <v>139.69521624184299</v>
      </c>
      <c r="Q13" s="19">
        <v>130.402674349438</v>
      </c>
      <c r="R13" s="19">
        <v>126.249611840908</v>
      </c>
      <c r="S13" s="19">
        <v>91.914839953414301</v>
      </c>
      <c r="T13" s="19">
        <v>110.93212356580301</v>
      </c>
      <c r="U13" s="19">
        <v>130.835380072335</v>
      </c>
      <c r="V13" s="19">
        <v>133.60870690413799</v>
      </c>
      <c r="W13" s="19">
        <v>101.789177563219</v>
      </c>
      <c r="X13" s="19">
        <v>96.287969308842008</v>
      </c>
      <c r="Y13" s="19">
        <v>104.606894457227</v>
      </c>
      <c r="Z13" s="19">
        <v>108.90299233557201</v>
      </c>
      <c r="AA13" s="19">
        <v>86.754396411990399</v>
      </c>
      <c r="AB13" s="19">
        <v>107.055273039037</v>
      </c>
      <c r="AC13" s="19">
        <v>110.079473159752</v>
      </c>
      <c r="AD13" s="19">
        <v>70.96233757327829</v>
      </c>
      <c r="AE13" s="19">
        <v>1.3710096245698902</v>
      </c>
      <c r="AF13" s="19">
        <v>4.3707411808310699</v>
      </c>
      <c r="AG13" s="19">
        <v>9.1224715165201697</v>
      </c>
      <c r="AH13" s="19">
        <v>3.6583349213266603</v>
      </c>
      <c r="AI13" s="19"/>
      <c r="AL13" s="65">
        <f t="shared" si="0"/>
        <v>1</v>
      </c>
    </row>
    <row r="14" spans="1:38" ht="14.25" customHeight="1" x14ac:dyDescent="0.25">
      <c r="A14" s="10" t="s">
        <v>280</v>
      </c>
      <c r="B14" s="21">
        <v>4.9863078638239697</v>
      </c>
      <c r="C14" s="21">
        <v>5.67937999517956</v>
      </c>
      <c r="D14" s="21">
        <v>6.8998993760094001</v>
      </c>
      <c r="E14" s="21">
        <v>7.5796358488704705</v>
      </c>
      <c r="F14" s="21">
        <v>4.8006097314130001</v>
      </c>
      <c r="G14" s="21">
        <v>7.9901656573975401</v>
      </c>
      <c r="H14" s="21">
        <v>9.8650460340775492</v>
      </c>
      <c r="I14" s="21">
        <v>4.98595945006028</v>
      </c>
      <c r="J14" s="21">
        <v>3.2373938167874998</v>
      </c>
      <c r="K14" s="21">
        <v>5.4898408327736696</v>
      </c>
      <c r="L14" s="21">
        <v>6.4403971015248596</v>
      </c>
      <c r="M14" s="21">
        <v>4.8490566849166203</v>
      </c>
      <c r="N14" s="21">
        <v>3.1604688859557597</v>
      </c>
      <c r="O14" s="21">
        <v>5.4048072278467796</v>
      </c>
      <c r="P14" s="21">
        <v>6.4260926708179094</v>
      </c>
      <c r="Q14" s="21">
        <v>4.7912761104266295</v>
      </c>
      <c r="R14" s="21">
        <v>3.1624183066408698</v>
      </c>
      <c r="S14" s="21">
        <v>5.4091037570340905</v>
      </c>
      <c r="T14" s="21">
        <v>6.4740585807408602</v>
      </c>
      <c r="U14" s="21">
        <v>4.7801361312357695</v>
      </c>
      <c r="V14" s="21">
        <v>3.1768301356488498</v>
      </c>
      <c r="W14" s="21">
        <v>9.0314567828212695</v>
      </c>
      <c r="X14" s="21">
        <v>10.778631506962899</v>
      </c>
      <c r="Y14" s="21">
        <v>5.5727084121489403</v>
      </c>
      <c r="Z14" s="21">
        <v>3.6795715893930998</v>
      </c>
      <c r="AA14" s="21">
        <v>7.19932863230098</v>
      </c>
      <c r="AB14" s="21">
        <v>8.6117998068200912</v>
      </c>
      <c r="AC14" s="21">
        <v>5.8356813090672901</v>
      </c>
      <c r="AD14" s="21">
        <v>3.8521766130369901</v>
      </c>
      <c r="AE14" s="21">
        <v>0.76700000000000002</v>
      </c>
      <c r="AF14" s="21">
        <v>2.92635145487119</v>
      </c>
      <c r="AG14" s="21">
        <v>2.5494567864449902</v>
      </c>
      <c r="AH14" s="21">
        <v>4.6424059602396301</v>
      </c>
      <c r="AI14" s="21"/>
      <c r="AL14" s="65">
        <f t="shared" si="0"/>
        <v>1</v>
      </c>
    </row>
    <row r="15" spans="1:38" ht="14.25" customHeight="1" x14ac:dyDescent="0.25">
      <c r="A15" s="10" t="s">
        <v>281</v>
      </c>
      <c r="B15" s="19">
        <v>4.2875687150837987</v>
      </c>
      <c r="C15" s="19">
        <v>3.3710324022346367</v>
      </c>
      <c r="D15" s="19">
        <v>2.7139743016759779</v>
      </c>
      <c r="E15" s="19">
        <v>0.85795977653631283</v>
      </c>
      <c r="F15" s="19">
        <v>6.7867642458100557</v>
      </c>
      <c r="G15" s="19">
        <v>7.9415044692737435</v>
      </c>
      <c r="H15" s="19">
        <v>3.736145810055866</v>
      </c>
      <c r="I15" s="19">
        <v>1.6739424581005586</v>
      </c>
      <c r="J15" s="19">
        <v>5.1551201117318435</v>
      </c>
      <c r="K15" s="19">
        <v>1.0713083798882681</v>
      </c>
      <c r="L15" s="19">
        <v>1.5316039106145252</v>
      </c>
      <c r="M15" s="19">
        <v>1.3081150837988826</v>
      </c>
      <c r="N15" s="19"/>
      <c r="O15" s="19"/>
      <c r="P15" s="19"/>
      <c r="Q15" s="19"/>
      <c r="R15" s="19"/>
      <c r="S15" s="19"/>
      <c r="T15" s="19"/>
      <c r="U15" s="19"/>
      <c r="V15" s="19">
        <v>0.31165442950815198</v>
      </c>
      <c r="W15" s="19">
        <v>0.36074604539624805</v>
      </c>
      <c r="X15" s="19">
        <v>0.4360039579888268</v>
      </c>
      <c r="Y15" s="19">
        <v>1.2886919051101675</v>
      </c>
      <c r="Z15" s="19">
        <v>2.0097591745810055</v>
      </c>
      <c r="AA15" s="19">
        <v>1.54915408354662</v>
      </c>
      <c r="AB15" s="19">
        <v>0.18919820931554415</v>
      </c>
      <c r="AC15" s="19">
        <v>1.3057576327775866</v>
      </c>
      <c r="AD15" s="19">
        <v>0.42749805413407821</v>
      </c>
      <c r="AE15" s="19">
        <v>9.0768504860335192E-2</v>
      </c>
      <c r="AF15" s="19">
        <v>0.21312743016759775</v>
      </c>
      <c r="AG15" s="19">
        <v>0.40207844692737432</v>
      </c>
      <c r="AH15" s="19">
        <v>0.23374303629489887</v>
      </c>
      <c r="AI15" s="19"/>
      <c r="AL15" s="65">
        <f t="shared" si="0"/>
        <v>1</v>
      </c>
    </row>
    <row r="16" spans="1:38" ht="14.25" customHeight="1" x14ac:dyDescent="0.25">
      <c r="A16" s="10" t="s">
        <v>282</v>
      </c>
      <c r="B16" s="21">
        <v>735.04212225306696</v>
      </c>
      <c r="C16" s="21">
        <v>461.23673034949115</v>
      </c>
      <c r="D16" s="21">
        <v>490.22614781609951</v>
      </c>
      <c r="E16" s="21">
        <v>585.07074380423899</v>
      </c>
      <c r="F16" s="21">
        <v>608.76226403896283</v>
      </c>
      <c r="G16" s="21">
        <v>508.46464422003811</v>
      </c>
      <c r="H16" s="21">
        <v>498.59005210470821</v>
      </c>
      <c r="I16" s="21">
        <v>550.81691572197701</v>
      </c>
      <c r="J16" s="21">
        <v>583.85426031527538</v>
      </c>
      <c r="K16" s="21">
        <v>401.57922092759924</v>
      </c>
      <c r="L16" s="21">
        <v>443.29837013243736</v>
      </c>
      <c r="M16" s="21">
        <v>550.9336463614377</v>
      </c>
      <c r="N16" s="21">
        <v>573.06982109236435</v>
      </c>
      <c r="O16" s="21">
        <v>425.81690427439821</v>
      </c>
      <c r="P16" s="21">
        <v>489.77371739676079</v>
      </c>
      <c r="Q16" s="21">
        <v>551.11414741369072</v>
      </c>
      <c r="R16" s="21">
        <v>617.61102811597107</v>
      </c>
      <c r="S16" s="21">
        <v>478.38767893148236</v>
      </c>
      <c r="T16" s="21">
        <v>543.08642745189775</v>
      </c>
      <c r="U16" s="21">
        <v>588.75879681716026</v>
      </c>
      <c r="V16" s="21">
        <v>672.21642721788544</v>
      </c>
      <c r="W16" s="21">
        <v>474.75105033186139</v>
      </c>
      <c r="X16" s="21">
        <v>511.73601515882564</v>
      </c>
      <c r="Y16" s="21">
        <v>570.64849660812706</v>
      </c>
      <c r="Z16" s="21">
        <v>652.45242987945289</v>
      </c>
      <c r="AA16" s="21">
        <v>465.03187124510481</v>
      </c>
      <c r="AB16" s="21">
        <v>525.0422096878807</v>
      </c>
      <c r="AC16" s="21">
        <v>581.56104556922628</v>
      </c>
      <c r="AD16" s="21">
        <v>540.21191745583155</v>
      </c>
      <c r="AE16" s="21">
        <v>15.737737528886434</v>
      </c>
      <c r="AF16" s="21">
        <v>7.8694163915399198</v>
      </c>
      <c r="AG16" s="21">
        <v>3.6502926405612506</v>
      </c>
      <c r="AH16" s="21">
        <v>4.6382181210190012</v>
      </c>
      <c r="AI16" s="21"/>
      <c r="AL16" s="65">
        <f t="shared" si="0"/>
        <v>1</v>
      </c>
    </row>
    <row r="17" spans="1:38" ht="14.25" customHeight="1" x14ac:dyDescent="0.25">
      <c r="A17" s="10" t="s">
        <v>283</v>
      </c>
      <c r="B17" s="19"/>
      <c r="C17" s="19"/>
      <c r="D17" s="19"/>
      <c r="E17" s="19"/>
      <c r="F17" s="19"/>
      <c r="G17" s="19"/>
      <c r="H17" s="19"/>
      <c r="I17" s="19"/>
      <c r="J17" s="19">
        <v>453.83557142857262</v>
      </c>
      <c r="K17" s="19">
        <v>610.10957419355111</v>
      </c>
      <c r="L17" s="19">
        <v>634.75215000000003</v>
      </c>
      <c r="M17" s="19">
        <v>431.53668307692311</v>
      </c>
      <c r="N17" s="19">
        <v>412.1467935483879</v>
      </c>
      <c r="O17" s="19">
        <v>482.18350923076741</v>
      </c>
      <c r="P17" s="19">
        <v>461.16768939394007</v>
      </c>
      <c r="Q17" s="19">
        <v>365.76246093750001</v>
      </c>
      <c r="R17" s="19">
        <v>370.54932923076831</v>
      </c>
      <c r="S17" s="19">
        <v>552.16745322580641</v>
      </c>
      <c r="T17" s="19">
        <v>688.32010769230681</v>
      </c>
      <c r="U17" s="19">
        <v>480.37337142856973</v>
      </c>
      <c r="V17" s="19">
        <v>451.12164285714442</v>
      </c>
      <c r="W17" s="19">
        <v>625.53250000000162</v>
      </c>
      <c r="X17" s="19">
        <v>615.17491384615448</v>
      </c>
      <c r="Y17" s="19">
        <v>488.52455000000015</v>
      </c>
      <c r="Z17" s="19">
        <v>624.67428571428604</v>
      </c>
      <c r="AA17" s="19">
        <v>797.82700000000011</v>
      </c>
      <c r="AB17" s="19">
        <v>832.84487575758055</v>
      </c>
      <c r="AC17" s="19">
        <v>685.29876874999991</v>
      </c>
      <c r="AD17" s="19">
        <v>631.82471718749991</v>
      </c>
      <c r="AE17" s="19">
        <v>219.18116774193615</v>
      </c>
      <c r="AF17" s="19">
        <v>358.85555606060717</v>
      </c>
      <c r="AG17" s="19">
        <v>270.78795076923046</v>
      </c>
      <c r="AH17" s="19">
        <v>243.3792190476191</v>
      </c>
      <c r="AI17" s="19"/>
      <c r="AL17" s="65">
        <f t="shared" si="0"/>
        <v>1</v>
      </c>
    </row>
    <row r="18" spans="1:38" ht="14.25" customHeight="1" x14ac:dyDescent="0.25">
      <c r="A18" s="10" t="s">
        <v>284</v>
      </c>
      <c r="B18" s="21">
        <v>51.4</v>
      </c>
      <c r="C18" s="21">
        <v>52.146999999999998</v>
      </c>
      <c r="D18" s="21">
        <v>90.397000000000006</v>
      </c>
      <c r="E18" s="21">
        <v>58.564999999999998</v>
      </c>
      <c r="F18" s="21">
        <v>77.028999999999996</v>
      </c>
      <c r="G18" s="21">
        <v>76.027000000000001</v>
      </c>
      <c r="H18" s="21">
        <v>75.108999999999995</v>
      </c>
      <c r="I18" s="21">
        <v>52.604999999999997</v>
      </c>
      <c r="J18" s="21">
        <v>65.802000000000007</v>
      </c>
      <c r="K18" s="21">
        <v>41.530999999999999</v>
      </c>
      <c r="L18" s="21">
        <v>73.238</v>
      </c>
      <c r="M18" s="21">
        <v>45.465000000000003</v>
      </c>
      <c r="N18" s="21">
        <v>25.751999999999999</v>
      </c>
      <c r="O18" s="21">
        <v>32.061999999999998</v>
      </c>
      <c r="P18" s="21">
        <v>38.023000000000003</v>
      </c>
      <c r="Q18" s="21">
        <v>45.401000000000003</v>
      </c>
      <c r="R18" s="21">
        <v>40.731000000000002</v>
      </c>
      <c r="S18" s="21">
        <v>38.627000000000002</v>
      </c>
      <c r="T18" s="21">
        <v>81.897000000000006</v>
      </c>
      <c r="U18" s="21">
        <v>40.573</v>
      </c>
      <c r="V18" s="21">
        <v>43.36</v>
      </c>
      <c r="W18" s="21">
        <v>47.46</v>
      </c>
      <c r="X18" s="21">
        <v>66.058999999999997</v>
      </c>
      <c r="Y18" s="21">
        <v>38.975000000000001</v>
      </c>
      <c r="Z18" s="21">
        <v>35.741999999999997</v>
      </c>
      <c r="AA18" s="21">
        <v>51.975000000000001</v>
      </c>
      <c r="AB18" s="21">
        <v>77.858999999999995</v>
      </c>
      <c r="AC18" s="21">
        <v>47.000999999999998</v>
      </c>
      <c r="AD18" s="21">
        <v>31.087</v>
      </c>
      <c r="AE18" s="21">
        <v>0.20399999999999999</v>
      </c>
      <c r="AF18" s="21">
        <v>0.30599999999999999</v>
      </c>
      <c r="AG18" s="21">
        <v>4.7510000000000003</v>
      </c>
      <c r="AH18" s="21">
        <v>2.9510000000000001</v>
      </c>
      <c r="AI18" s="21"/>
      <c r="AL18" s="65">
        <f t="shared" si="0"/>
        <v>1</v>
      </c>
    </row>
    <row r="19" spans="1:38" ht="14.25" customHeight="1" x14ac:dyDescent="0.25">
      <c r="A19" s="10" t="s">
        <v>285</v>
      </c>
      <c r="B19" s="19">
        <v>6.2729999999999997</v>
      </c>
      <c r="C19" s="19">
        <v>4.218</v>
      </c>
      <c r="D19" s="19">
        <v>6.2729999999999997</v>
      </c>
      <c r="E19" s="19">
        <v>3.4889999999999999</v>
      </c>
      <c r="F19" s="19">
        <v>6.2727500000000003</v>
      </c>
      <c r="G19" s="19">
        <v>4.2175000000000002</v>
      </c>
      <c r="H19" s="19">
        <v>6.2727500000000003</v>
      </c>
      <c r="I19" s="19">
        <v>3.4885000000000002</v>
      </c>
      <c r="J19" s="19">
        <v>4.8285744250000002</v>
      </c>
      <c r="K19" s="19">
        <v>4.2175000000000002</v>
      </c>
      <c r="L19" s="19">
        <v>4.2175000000000002</v>
      </c>
      <c r="M19" s="19">
        <v>4.1668699249999994</v>
      </c>
      <c r="N19" s="19">
        <v>4.3449540000000004</v>
      </c>
      <c r="O19" s="19">
        <v>4.7724912499999999</v>
      </c>
      <c r="P19" s="19">
        <v>4.4250279299999997</v>
      </c>
      <c r="Q19" s="19">
        <v>3.8070140000000001</v>
      </c>
      <c r="R19" s="19">
        <v>4.2769412500000001</v>
      </c>
      <c r="S19" s="19">
        <v>5.4866297499999996</v>
      </c>
      <c r="T19" s="19">
        <v>5.5835100000000004</v>
      </c>
      <c r="U19" s="19">
        <v>5.5321239999999996</v>
      </c>
      <c r="V19" s="19">
        <v>5.7229900000000002</v>
      </c>
      <c r="W19" s="19">
        <v>8.4332542499999992</v>
      </c>
      <c r="X19" s="19">
        <v>8.4065272499999999</v>
      </c>
      <c r="Y19" s="19">
        <v>5.922955</v>
      </c>
      <c r="Z19" s="19">
        <v>6.0365437499999999</v>
      </c>
      <c r="AA19" s="19">
        <v>6.6591227499999999</v>
      </c>
      <c r="AB19" s="19">
        <v>6.8833500000000001</v>
      </c>
      <c r="AC19" s="19">
        <v>5.4768347500000001</v>
      </c>
      <c r="AD19" s="19">
        <v>4.3956999999999997</v>
      </c>
      <c r="AE19" s="19">
        <v>0.32279999999999998</v>
      </c>
      <c r="AF19" s="19">
        <v>5.4699999999999999E-2</v>
      </c>
      <c r="AG19" s="19">
        <v>0.18870000000000001</v>
      </c>
      <c r="AH19" s="19"/>
      <c r="AI19" s="19"/>
      <c r="AL19" s="65">
        <f t="shared" si="0"/>
        <v>1</v>
      </c>
    </row>
    <row r="20" spans="1:38" ht="14.25" customHeight="1" x14ac:dyDescent="0.25">
      <c r="A20" s="10" t="s">
        <v>286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L20" s="65">
        <f t="shared" si="0"/>
        <v>0</v>
      </c>
    </row>
    <row r="21" spans="1:38" ht="14.25" customHeight="1" x14ac:dyDescent="0.25">
      <c r="A21" s="10" t="s">
        <v>287</v>
      </c>
      <c r="B21" s="19">
        <v>0</v>
      </c>
      <c r="C21" s="19">
        <v>0.4751490619658586</v>
      </c>
      <c r="D21" s="19">
        <v>0.91317223946102777</v>
      </c>
      <c r="E21" s="19">
        <v>0.69453137995668146</v>
      </c>
      <c r="F21" s="19">
        <v>0.10291162721292159</v>
      </c>
      <c r="G21" s="19">
        <v>3.8637769621869336E-2</v>
      </c>
      <c r="H21" s="19">
        <v>0</v>
      </c>
      <c r="I21" s="19">
        <v>1.2483623288006198</v>
      </c>
      <c r="J21" s="19">
        <v>0.29553953740780975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0.34358139061386539</v>
      </c>
      <c r="R21" s="19">
        <v>1.4392449266616334</v>
      </c>
      <c r="S21" s="19">
        <v>1.1954562699605908</v>
      </c>
      <c r="T21" s="19">
        <v>2.5902893481270377</v>
      </c>
      <c r="U21" s="19">
        <v>1.630862624143798</v>
      </c>
      <c r="V21" s="19">
        <v>1.1821623760337892</v>
      </c>
      <c r="W21" s="19">
        <v>0.51587562857645775</v>
      </c>
      <c r="X21" s="19">
        <v>1.7910645794125439</v>
      </c>
      <c r="Y21" s="19">
        <v>0.53658702961275573</v>
      </c>
      <c r="Z21" s="19">
        <v>1.1776834926047826</v>
      </c>
      <c r="AA21" s="19">
        <v>1.6816457485330896</v>
      </c>
      <c r="AB21" s="19">
        <v>0.26035502958579881</v>
      </c>
      <c r="AC21" s="19">
        <v>0.25940439179496039</v>
      </c>
      <c r="AD21" s="19">
        <v>0.25902668759811631</v>
      </c>
      <c r="AE21" s="19">
        <v>0.23547880690737846</v>
      </c>
      <c r="AF21" s="19">
        <v>0.22400755809360914</v>
      </c>
      <c r="AG21" s="19">
        <v>0.21226331657501354</v>
      </c>
      <c r="AH21" s="19">
        <v>3.5376910855833159E-2</v>
      </c>
      <c r="AI21" s="19"/>
      <c r="AL21" s="65">
        <f t="shared" si="0"/>
        <v>1</v>
      </c>
    </row>
    <row r="22" spans="1:38" ht="14.25" customHeight="1" x14ac:dyDescent="0.25">
      <c r="A22" s="10" t="s">
        <v>288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L22" s="65">
        <f t="shared" si="0"/>
        <v>0</v>
      </c>
    </row>
    <row r="23" spans="1:38" ht="14.25" customHeight="1" x14ac:dyDescent="0.25">
      <c r="A23" s="10" t="s">
        <v>289</v>
      </c>
      <c r="B23" s="19">
        <v>61.6</v>
      </c>
      <c r="C23" s="19">
        <v>99.1</v>
      </c>
      <c r="D23" s="19">
        <v>127.3</v>
      </c>
      <c r="E23" s="19">
        <v>76.599999999999994</v>
      </c>
      <c r="F23" s="19">
        <v>61.9</v>
      </c>
      <c r="G23" s="19">
        <v>101.2</v>
      </c>
      <c r="H23" s="19">
        <v>130.80000000000001</v>
      </c>
      <c r="I23" s="19">
        <v>68.3</v>
      </c>
      <c r="J23" s="19">
        <v>42.5</v>
      </c>
      <c r="K23" s="19">
        <v>73.900000000000006</v>
      </c>
      <c r="L23" s="19">
        <v>110.4</v>
      </c>
      <c r="M23" s="19">
        <v>57.1</v>
      </c>
      <c r="N23" s="19">
        <v>44.9</v>
      </c>
      <c r="O23" s="19">
        <v>77.8</v>
      </c>
      <c r="P23" s="19">
        <v>118.5</v>
      </c>
      <c r="Q23" s="19">
        <v>66.8</v>
      </c>
      <c r="R23" s="19">
        <v>51.1</v>
      </c>
      <c r="S23" s="19">
        <v>87.1</v>
      </c>
      <c r="T23" s="19">
        <v>118</v>
      </c>
      <c r="U23" s="19">
        <v>67.3</v>
      </c>
      <c r="V23" s="19">
        <v>55.8</v>
      </c>
      <c r="W23" s="19">
        <v>92</v>
      </c>
      <c r="X23" s="19">
        <v>118.6</v>
      </c>
      <c r="Y23" s="19">
        <v>71.3</v>
      </c>
      <c r="Z23" s="19">
        <v>59.5</v>
      </c>
      <c r="AA23" s="19">
        <v>100.4</v>
      </c>
      <c r="AB23" s="19">
        <v>138.30000000000001</v>
      </c>
      <c r="AC23" s="19">
        <v>90.899999999999892</v>
      </c>
      <c r="AD23" s="19">
        <v>65</v>
      </c>
      <c r="AE23" s="19">
        <v>24.1</v>
      </c>
      <c r="AF23" s="19">
        <v>58.7</v>
      </c>
      <c r="AG23" s="19">
        <v>39.1</v>
      </c>
      <c r="AH23" s="19">
        <v>39.0944</v>
      </c>
      <c r="AI23" s="19"/>
      <c r="AL23" s="65">
        <f t="shared" si="0"/>
        <v>1</v>
      </c>
    </row>
    <row r="24" spans="1:38" ht="14.25" customHeight="1" x14ac:dyDescent="0.25">
      <c r="A24" s="10" t="s">
        <v>290</v>
      </c>
      <c r="B24" s="21">
        <v>273.37020967741853</v>
      </c>
      <c r="C24" s="21">
        <v>293.90214285714393</v>
      </c>
      <c r="D24" s="21">
        <v>295.29186969697025</v>
      </c>
      <c r="E24" s="21">
        <v>287.16671406249981</v>
      </c>
      <c r="F24" s="21">
        <v>360.21314920635041</v>
      </c>
      <c r="G24" s="21">
        <v>360.59208870967723</v>
      </c>
      <c r="H24" s="21">
        <v>324.76197727272711</v>
      </c>
      <c r="I24" s="21">
        <v>284.95546875000008</v>
      </c>
      <c r="J24" s="21">
        <v>278.15728571428644</v>
      </c>
      <c r="K24" s="21">
        <v>288.47572258064645</v>
      </c>
      <c r="L24" s="21">
        <v>285.69405</v>
      </c>
      <c r="M24" s="21">
        <v>257.38863076923082</v>
      </c>
      <c r="N24" s="21">
        <v>307.45710000000059</v>
      </c>
      <c r="O24" s="21">
        <v>271.01649230769129</v>
      </c>
      <c r="P24" s="21">
        <v>293.67337121212165</v>
      </c>
      <c r="Q24" s="21">
        <v>264.34160156249999</v>
      </c>
      <c r="R24" s="21">
        <v>308.79110769230692</v>
      </c>
      <c r="S24" s="21">
        <v>299.77953548387086</v>
      </c>
      <c r="T24" s="21">
        <v>315.96946923076882</v>
      </c>
      <c r="U24" s="21">
        <v>315.53937142857035</v>
      </c>
      <c r="V24" s="21">
        <v>397.03621428571563</v>
      </c>
      <c r="W24" s="21">
        <v>340.76627619047713</v>
      </c>
      <c r="X24" s="21">
        <v>329.1011353846157</v>
      </c>
      <c r="Y24" s="21">
        <v>402.91861250000011</v>
      </c>
      <c r="Z24" s="21">
        <v>436.13622857142889</v>
      </c>
      <c r="AA24" s="21">
        <v>406.77940000000007</v>
      </c>
      <c r="AB24" s="21">
        <v>376.94848181818395</v>
      </c>
      <c r="AC24" s="21">
        <v>479.37700624999991</v>
      </c>
      <c r="AD24" s="21">
        <v>364.98077031249994</v>
      </c>
      <c r="AE24" s="21">
        <v>125.56107096774232</v>
      </c>
      <c r="AF24" s="21">
        <v>180.01223333333388</v>
      </c>
      <c r="AG24" s="21">
        <v>149.11230769230752</v>
      </c>
      <c r="AH24" s="21"/>
      <c r="AI24" s="21"/>
      <c r="AL24" s="65">
        <f t="shared" si="0"/>
        <v>1</v>
      </c>
    </row>
    <row r="25" spans="1:38" ht="14.25" customHeight="1" x14ac:dyDescent="0.25">
      <c r="A25" s="10" t="s">
        <v>291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L25" s="65">
        <f t="shared" si="0"/>
        <v>0</v>
      </c>
    </row>
    <row r="26" spans="1:38" ht="14.25" customHeight="1" x14ac:dyDescent="0.25">
      <c r="A26" s="10" t="s">
        <v>292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/>
      <c r="AL26" s="65">
        <f t="shared" si="0"/>
        <v>1</v>
      </c>
    </row>
    <row r="27" spans="1:38" ht="14.25" customHeight="1" x14ac:dyDescent="0.25">
      <c r="A27" s="10" t="s">
        <v>293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L27" s="65">
        <f t="shared" si="0"/>
        <v>0</v>
      </c>
    </row>
    <row r="28" spans="1:38" ht="14.25" customHeight="1" x14ac:dyDescent="0.25">
      <c r="A28" s="10" t="s">
        <v>294</v>
      </c>
      <c r="B28" s="21">
        <v>1.90560319934616</v>
      </c>
      <c r="C28" s="21">
        <v>1.93641699657555</v>
      </c>
      <c r="D28" s="21">
        <v>1.9548253786665599</v>
      </c>
      <c r="E28" s="21">
        <v>1.9024814223698501</v>
      </c>
      <c r="F28" s="21">
        <v>1.41436572848631</v>
      </c>
      <c r="G28" s="21">
        <v>1.41436572848631</v>
      </c>
      <c r="H28" s="21">
        <v>1.41436572848631</v>
      </c>
      <c r="I28" s="21">
        <v>1.41436572848631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L28" s="65">
        <f t="shared" si="0"/>
        <v>0</v>
      </c>
    </row>
    <row r="29" spans="1:38" ht="14.25" customHeight="1" x14ac:dyDescent="0.25">
      <c r="A29" s="10" t="s">
        <v>295</v>
      </c>
      <c r="B29" s="19">
        <v>10.008671030695702</v>
      </c>
      <c r="C29" s="19">
        <v>9.994438318836508</v>
      </c>
      <c r="D29" s="19"/>
      <c r="E29" s="19"/>
      <c r="F29" s="19">
        <v>6.2964124538883626</v>
      </c>
      <c r="G29" s="19">
        <v>8.7401335176962416</v>
      </c>
      <c r="H29" s="19">
        <v>5.0218791723678731</v>
      </c>
      <c r="I29" s="19">
        <v>4.5989399549919794</v>
      </c>
      <c r="J29" s="19">
        <v>9.2598927891390996</v>
      </c>
      <c r="K29" s="19">
        <v>7.1436441333568403</v>
      </c>
      <c r="L29" s="19">
        <v>12.525863162078645</v>
      </c>
      <c r="M29" s="19">
        <v>15.076326943541241</v>
      </c>
      <c r="N29" s="19">
        <v>6.8700240500390475</v>
      </c>
      <c r="O29" s="19">
        <v>12.314821064902812</v>
      </c>
      <c r="P29" s="19">
        <v>16.201248769836123</v>
      </c>
      <c r="Q29" s="19">
        <v>8.5639393800483283</v>
      </c>
      <c r="R29" s="19">
        <v>7.4281810627357734</v>
      </c>
      <c r="S29" s="19">
        <v>15.585391789301312</v>
      </c>
      <c r="T29" s="19">
        <v>18.083002790728496</v>
      </c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L29" s="65">
        <f t="shared" si="0"/>
        <v>0</v>
      </c>
    </row>
    <row r="30" spans="1:38" ht="14.25" customHeight="1" x14ac:dyDescent="0.25">
      <c r="A30" s="10" t="s">
        <v>296</v>
      </c>
      <c r="B30" s="21">
        <v>12.26509557</v>
      </c>
      <c r="C30" s="21">
        <v>17.80420612</v>
      </c>
      <c r="D30" s="21">
        <v>15.808019344</v>
      </c>
      <c r="E30" s="21">
        <v>19.095143230000001</v>
      </c>
      <c r="F30" s="21">
        <v>14.7</v>
      </c>
      <c r="G30" s="21">
        <v>19.63328958</v>
      </c>
      <c r="H30" s="21">
        <v>23.086646770577598</v>
      </c>
      <c r="I30" s="21">
        <v>24.122359960000001</v>
      </c>
      <c r="J30" s="21">
        <v>20.503299463507897</v>
      </c>
      <c r="K30" s="21">
        <v>26.513336149999997</v>
      </c>
      <c r="L30" s="21">
        <v>31.546530787072101</v>
      </c>
      <c r="M30" s="21">
        <v>32.691856718816503</v>
      </c>
      <c r="N30" s="21">
        <v>19.232342764390101</v>
      </c>
      <c r="O30" s="21">
        <v>28.334391886199999</v>
      </c>
      <c r="P30" s="21">
        <v>30.028968206364901</v>
      </c>
      <c r="Q30" s="21">
        <v>36.4808651949918</v>
      </c>
      <c r="R30" s="21">
        <v>24.6103356751455</v>
      </c>
      <c r="S30" s="21">
        <v>30.932154641238</v>
      </c>
      <c r="T30" s="21">
        <v>33.968867790361202</v>
      </c>
      <c r="U30" s="21">
        <v>35.982968565236803</v>
      </c>
      <c r="V30" s="21">
        <v>26.289834711177502</v>
      </c>
      <c r="W30" s="21">
        <v>30.893732526137899</v>
      </c>
      <c r="X30" s="21">
        <v>38.8921649233313</v>
      </c>
      <c r="Y30" s="21">
        <v>36.862150829086403</v>
      </c>
      <c r="Z30" s="21">
        <v>31.087367492035298</v>
      </c>
      <c r="AA30" s="21">
        <v>31.881928362637801</v>
      </c>
      <c r="AB30" s="21">
        <v>63.850180189770995</v>
      </c>
      <c r="AC30" s="21">
        <v>12.838542</v>
      </c>
      <c r="AD30" s="21">
        <v>26.393171443040597</v>
      </c>
      <c r="AE30" s="21">
        <v>3.8743439076506596</v>
      </c>
      <c r="AF30" s="21">
        <v>4.7802927164670201</v>
      </c>
      <c r="AG30" s="21">
        <v>16.507171</v>
      </c>
      <c r="AH30" s="21"/>
      <c r="AI30" s="21"/>
      <c r="AL30" s="65">
        <f t="shared" si="0"/>
        <v>1</v>
      </c>
    </row>
    <row r="31" spans="1:38" ht="14.25" customHeight="1" x14ac:dyDescent="0.25">
      <c r="A31" s="10" t="s">
        <v>297</v>
      </c>
      <c r="B31" s="19">
        <v>11.788487457089776</v>
      </c>
      <c r="C31" s="19">
        <v>17.076751018821227</v>
      </c>
      <c r="D31" s="19">
        <v>21.017095817210521</v>
      </c>
      <c r="E31" s="19">
        <v>17.325510164554778</v>
      </c>
      <c r="F31" s="19">
        <v>8.266190322914289</v>
      </c>
      <c r="G31" s="19">
        <v>13.146847746717112</v>
      </c>
      <c r="H31" s="19">
        <v>16.206624599185826</v>
      </c>
      <c r="I31" s="19">
        <v>10.494023992323559</v>
      </c>
      <c r="J31" s="19">
        <v>6.8591744220383548</v>
      </c>
      <c r="K31" s="19">
        <v>10.918300262342594</v>
      </c>
      <c r="L31" s="19">
        <v>14.819683544886116</v>
      </c>
      <c r="M31" s="19">
        <v>8.8979787218969566</v>
      </c>
      <c r="N31" s="19">
        <v>7.4715148675996463</v>
      </c>
      <c r="O31" s="19">
        <v>11.43922717379956</v>
      </c>
      <c r="P31" s="19">
        <v>16.220748000643411</v>
      </c>
      <c r="Q31" s="19">
        <v>9.5057017046342569</v>
      </c>
      <c r="R31" s="19">
        <v>7.9081998550968251</v>
      </c>
      <c r="S31" s="19">
        <v>13.019041495562913</v>
      </c>
      <c r="T31" s="19">
        <v>20.328038051500197</v>
      </c>
      <c r="U31" s="19">
        <v>12.448488216630775</v>
      </c>
      <c r="V31" s="19">
        <v>9.3962566026981538</v>
      </c>
      <c r="W31" s="19">
        <v>12.624090052526586</v>
      </c>
      <c r="X31" s="19">
        <v>18.181379592507767</v>
      </c>
      <c r="Y31" s="19">
        <v>10.925232968617824</v>
      </c>
      <c r="Z31" s="19">
        <v>9.3325526024241334</v>
      </c>
      <c r="AA31" s="19">
        <v>12.333045347718427</v>
      </c>
      <c r="AB31" s="19">
        <v>21.300732460629995</v>
      </c>
      <c r="AC31" s="19">
        <v>9.2357402886365332</v>
      </c>
      <c r="AD31" s="19">
        <v>6.770001286268938</v>
      </c>
      <c r="AE31" s="19">
        <v>0.63810402997407212</v>
      </c>
      <c r="AF31" s="19">
        <v>2.9271215224200815</v>
      </c>
      <c r="AG31" s="19">
        <v>2.8338191620767694</v>
      </c>
      <c r="AH31" s="19">
        <v>3.1125445082527166</v>
      </c>
      <c r="AI31" s="19"/>
      <c r="AL31" s="65">
        <f t="shared" si="0"/>
        <v>1</v>
      </c>
    </row>
    <row r="32" spans="1:38" ht="14.25" customHeight="1" x14ac:dyDescent="0.25">
      <c r="A32" s="10" t="s">
        <v>298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L32" s="65">
        <f t="shared" si="0"/>
        <v>0</v>
      </c>
    </row>
    <row r="33" spans="1:38" ht="14.25" customHeight="1" x14ac:dyDescent="0.25">
      <c r="A33" s="10" t="s">
        <v>299</v>
      </c>
      <c r="B33" s="19">
        <v>111.94703054999999</v>
      </c>
      <c r="C33" s="19">
        <v>68.411503819999993</v>
      </c>
      <c r="D33" s="19">
        <v>23.59796777</v>
      </c>
      <c r="E33" s="19">
        <v>105.73319879</v>
      </c>
      <c r="F33" s="19">
        <v>184.72709918999999</v>
      </c>
      <c r="G33" s="19">
        <v>55.856224770000004</v>
      </c>
      <c r="H33" s="19">
        <v>236.32795547000001</v>
      </c>
      <c r="I33" s="19">
        <v>84.812060650000006</v>
      </c>
      <c r="J33" s="19">
        <v>49.209049579999999</v>
      </c>
      <c r="K33" s="19">
        <v>41.004589450000005</v>
      </c>
      <c r="L33" s="19">
        <v>188.0592949</v>
      </c>
      <c r="M33" s="19">
        <v>132.10497717000001</v>
      </c>
      <c r="N33" s="19">
        <v>192.60469311000003</v>
      </c>
      <c r="O33" s="19">
        <v>153.57932156000001</v>
      </c>
      <c r="P33" s="19">
        <v>93.654485500000007</v>
      </c>
      <c r="Q33" s="19">
        <v>149.13520806</v>
      </c>
      <c r="R33" s="19">
        <v>207.09823965999999</v>
      </c>
      <c r="S33" s="19">
        <v>69.256111599999997</v>
      </c>
      <c r="T33" s="19">
        <v>23.534605840000001</v>
      </c>
      <c r="U33" s="19">
        <v>65.933291519999997</v>
      </c>
      <c r="V33" s="19">
        <v>30.138851199999998</v>
      </c>
      <c r="W33" s="19">
        <v>116.86262085</v>
      </c>
      <c r="X33" s="19">
        <v>149.06938668000001</v>
      </c>
      <c r="Y33" s="19">
        <v>106.75560389</v>
      </c>
      <c r="Z33" s="19">
        <v>53.235571060000005</v>
      </c>
      <c r="AA33" s="19">
        <v>31.502285920000002</v>
      </c>
      <c r="AB33" s="19">
        <v>29.139644520000001</v>
      </c>
      <c r="AC33" s="19">
        <v>18.349014489999998</v>
      </c>
      <c r="AD33" s="19">
        <v>32.502088210000004</v>
      </c>
      <c r="AE33" s="19">
        <v>0.94753781000000004</v>
      </c>
      <c r="AF33" s="19">
        <v>11.9170376</v>
      </c>
      <c r="AG33" s="19">
        <v>9.7908466899999986</v>
      </c>
      <c r="AH33" s="19">
        <v>27.309023710000002</v>
      </c>
      <c r="AI33" s="19">
        <v>17.790228670000001</v>
      </c>
      <c r="AL33" s="65">
        <f t="shared" si="0"/>
        <v>1</v>
      </c>
    </row>
    <row r="34" spans="1:38" ht="14.25" customHeight="1" x14ac:dyDescent="0.25">
      <c r="A34" s="10" t="s">
        <v>300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L34" s="65">
        <f t="shared" si="0"/>
        <v>0</v>
      </c>
    </row>
    <row r="35" spans="1:38" ht="14.25" customHeight="1" x14ac:dyDescent="0.25">
      <c r="A35" s="10" t="s">
        <v>301</v>
      </c>
      <c r="B35" s="19">
        <v>36.65</v>
      </c>
      <c r="C35" s="19">
        <v>143.99</v>
      </c>
      <c r="D35" s="19">
        <v>347.73</v>
      </c>
      <c r="E35" s="19">
        <v>52.18</v>
      </c>
      <c r="F35" s="19">
        <v>39.08</v>
      </c>
      <c r="G35" s="19">
        <v>160.54</v>
      </c>
      <c r="H35" s="19">
        <v>344.64</v>
      </c>
      <c r="I35" s="19">
        <v>47.03</v>
      </c>
      <c r="J35" s="19">
        <v>30.88</v>
      </c>
      <c r="K35" s="19">
        <v>106.95</v>
      </c>
      <c r="L35" s="19">
        <v>252.09</v>
      </c>
      <c r="M35" s="19">
        <v>39.07</v>
      </c>
      <c r="N35" s="19">
        <v>31.1</v>
      </c>
      <c r="O35" s="19">
        <v>128.53</v>
      </c>
      <c r="P35" s="19">
        <v>303.12</v>
      </c>
      <c r="Q35" s="19">
        <v>48.33</v>
      </c>
      <c r="R35" s="19">
        <v>38.14</v>
      </c>
      <c r="S35" s="19">
        <v>139.56</v>
      </c>
      <c r="T35" s="19">
        <v>328.29</v>
      </c>
      <c r="U35" s="19">
        <v>57.6</v>
      </c>
      <c r="V35" s="19">
        <v>48.36</v>
      </c>
      <c r="W35" s="19">
        <v>155.6</v>
      </c>
      <c r="X35" s="19">
        <v>330.61</v>
      </c>
      <c r="Y35" s="19">
        <v>58.66</v>
      </c>
      <c r="Z35" s="19">
        <v>48.89</v>
      </c>
      <c r="AA35" s="19">
        <v>140.13999999999999</v>
      </c>
      <c r="AB35" s="19">
        <v>296.37</v>
      </c>
      <c r="AC35" s="19">
        <v>59.46</v>
      </c>
      <c r="AD35" s="19">
        <v>40</v>
      </c>
      <c r="AE35" s="19">
        <v>13.12</v>
      </c>
      <c r="AF35" s="19">
        <v>75.95</v>
      </c>
      <c r="AG35" s="19">
        <v>26.53</v>
      </c>
      <c r="AH35" s="19">
        <v>17.329999999999998</v>
      </c>
      <c r="AI35" s="19"/>
      <c r="AL35" s="65">
        <f t="shared" si="0"/>
        <v>1</v>
      </c>
    </row>
    <row r="36" spans="1:38" ht="14.25" customHeight="1" x14ac:dyDescent="0.25">
      <c r="A36" s="10" t="s">
        <v>302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L36" s="65">
        <f t="shared" si="0"/>
        <v>0</v>
      </c>
    </row>
    <row r="37" spans="1:38" ht="14.25" customHeight="1" x14ac:dyDescent="0.25">
      <c r="A37" s="10" t="s">
        <v>303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L37" s="65">
        <f t="shared" si="0"/>
        <v>0</v>
      </c>
    </row>
    <row r="38" spans="1:38" ht="14.25" customHeight="1" x14ac:dyDescent="0.25">
      <c r="A38" s="10" t="s">
        <v>304</v>
      </c>
      <c r="B38" s="21">
        <v>13.040161283883583</v>
      </c>
      <c r="C38" s="21">
        <v>17.414019023562371</v>
      </c>
      <c r="D38" s="21">
        <v>15.594980787704131</v>
      </c>
      <c r="E38" s="21">
        <v>14.523913311674955</v>
      </c>
      <c r="F38" s="21">
        <v>12.026525388150539</v>
      </c>
      <c r="G38" s="21">
        <v>14.744407888188459</v>
      </c>
      <c r="H38" s="21">
        <v>12.931421866090579</v>
      </c>
      <c r="I38" s="21">
        <v>8.7070450534506882</v>
      </c>
      <c r="J38" s="21">
        <v>9.7562698855642651</v>
      </c>
      <c r="K38" s="21">
        <v>9.3724641768447725</v>
      </c>
      <c r="L38" s="21">
        <v>7.4031454990993932</v>
      </c>
      <c r="M38" s="21">
        <v>6.9179128915008175</v>
      </c>
      <c r="N38" s="21">
        <v>10.270518307026649</v>
      </c>
      <c r="O38" s="21">
        <v>8.1052487058638736</v>
      </c>
      <c r="P38" s="21">
        <v>5.821418052454578</v>
      </c>
      <c r="Q38" s="21">
        <v>7.7600552307421555</v>
      </c>
      <c r="R38" s="21">
        <v>9.5566569377361237</v>
      </c>
      <c r="S38" s="21">
        <v>7.4870422801795922</v>
      </c>
      <c r="T38" s="21">
        <v>3.9840832084243396</v>
      </c>
      <c r="U38" s="21">
        <v>4.1497342036812563</v>
      </c>
      <c r="V38" s="21">
        <v>6.7268957899920307</v>
      </c>
      <c r="W38" s="21">
        <v>10.253058531899546</v>
      </c>
      <c r="X38" s="21">
        <v>8.0800560848854861</v>
      </c>
      <c r="Y38" s="21">
        <v>6.9714304241708476</v>
      </c>
      <c r="Z38" s="21">
        <v>6.6185693490466067</v>
      </c>
      <c r="AA38" s="21">
        <v>14.310430210712116</v>
      </c>
      <c r="AB38" s="21">
        <v>20.887694939261618</v>
      </c>
      <c r="AC38" s="21">
        <v>23.505516282527399</v>
      </c>
      <c r="AD38" s="21">
        <v>10.058535205796936</v>
      </c>
      <c r="AE38" s="21">
        <v>-0.21168373632335952</v>
      </c>
      <c r="AF38" s="21">
        <v>-5.7819811838034293E-3</v>
      </c>
      <c r="AG38" s="21">
        <v>-0.26160379003913659</v>
      </c>
      <c r="AH38" s="21">
        <v>-1.5223170258887766E-3</v>
      </c>
      <c r="AI38" s="21"/>
      <c r="AL38" s="65">
        <f t="shared" si="0"/>
        <v>1</v>
      </c>
    </row>
    <row r="39" spans="1:38" ht="14.25" customHeight="1" x14ac:dyDescent="0.25">
      <c r="A39" s="10" t="s">
        <v>305</v>
      </c>
      <c r="B39" s="19">
        <v>68.990809599999992</v>
      </c>
      <c r="C39" s="19">
        <v>49.721604799999994</v>
      </c>
      <c r="D39" s="19">
        <v>49.654294200000002</v>
      </c>
      <c r="E39" s="19">
        <v>66.399265480926402</v>
      </c>
      <c r="F39" s="19">
        <v>80.018025030000004</v>
      </c>
      <c r="G39" s="19">
        <v>53.795638609999997</v>
      </c>
      <c r="H39" s="19">
        <v>62.839622194873805</v>
      </c>
      <c r="I39" s="19">
        <v>70.775276290000008</v>
      </c>
      <c r="J39" s="19">
        <v>82.253916069999988</v>
      </c>
      <c r="K39" s="19">
        <v>58.644353799999998</v>
      </c>
      <c r="L39" s="19">
        <v>64.12615488536089</v>
      </c>
      <c r="M39" s="19">
        <v>76.472466772839496</v>
      </c>
      <c r="N39" s="19">
        <v>87.504748200000009</v>
      </c>
      <c r="O39" s="19">
        <v>64.13618120000001</v>
      </c>
      <c r="P39" s="19">
        <v>71.425855799999994</v>
      </c>
      <c r="Q39" s="19">
        <v>87.975515266304498</v>
      </c>
      <c r="R39" s="19">
        <v>103.5218919</v>
      </c>
      <c r="S39" s="19">
        <v>81.045813499999994</v>
      </c>
      <c r="T39" s="19">
        <v>91.541663999999997</v>
      </c>
      <c r="U39" s="19">
        <v>108.3928756908</v>
      </c>
      <c r="V39" s="19">
        <v>130.4692325</v>
      </c>
      <c r="W39" s="19">
        <v>100.36361460174399</v>
      </c>
      <c r="X39" s="19">
        <v>109.536807</v>
      </c>
      <c r="Y39" s="19">
        <v>130.101125</v>
      </c>
      <c r="Z39" s="19">
        <v>145.21196119999999</v>
      </c>
      <c r="AA39" s="19">
        <v>122.5773858</v>
      </c>
      <c r="AB39" s="19">
        <v>127.42308817</v>
      </c>
      <c r="AC39" s="19">
        <v>143.31859723879998</v>
      </c>
      <c r="AD39" s="19">
        <v>54.0350793</v>
      </c>
      <c r="AE39" s="19">
        <v>24.835719905074299</v>
      </c>
      <c r="AF39" s="19">
        <v>24.893279890811399</v>
      </c>
      <c r="AG39" s="19">
        <v>149.96203097874297</v>
      </c>
      <c r="AH39" s="19"/>
      <c r="AI39" s="19"/>
      <c r="AL39" s="65">
        <f t="shared" si="0"/>
        <v>1</v>
      </c>
    </row>
    <row r="40" spans="1:38" ht="14.25" customHeight="1" x14ac:dyDescent="0.25">
      <c r="A40" s="10" t="s">
        <v>306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>
        <v>1</v>
      </c>
      <c r="O40" s="21">
        <v>0.75369396665634147</v>
      </c>
      <c r="P40" s="21">
        <v>0.74527985208830205</v>
      </c>
      <c r="Q40" s="21">
        <v>0</v>
      </c>
      <c r="R40" s="21">
        <v>3.2465448896098993E-3</v>
      </c>
      <c r="S40" s="21">
        <v>2.1842435383869322E-2</v>
      </c>
      <c r="T40" s="21">
        <v>10.243268416281019</v>
      </c>
      <c r="U40" s="21">
        <v>8.4006772349406678</v>
      </c>
      <c r="V40" s="21">
        <v>11.243550589879728</v>
      </c>
      <c r="W40" s="21">
        <v>15.859123917602965</v>
      </c>
      <c r="X40" s="21">
        <v>13.650806144539738</v>
      </c>
      <c r="Y40" s="21">
        <v>11.371371427547835</v>
      </c>
      <c r="Z40" s="21">
        <v>10.388834285522655</v>
      </c>
      <c r="AA40" s="21">
        <v>12.95765850505444</v>
      </c>
      <c r="AB40" s="21">
        <v>5.7634940132116362E-2</v>
      </c>
      <c r="AC40" s="21">
        <v>4.2198826494224591</v>
      </c>
      <c r="AD40" s="21"/>
      <c r="AE40" s="21"/>
      <c r="AF40" s="21"/>
      <c r="AG40" s="21"/>
      <c r="AH40" s="21"/>
      <c r="AI40" s="21"/>
      <c r="AL40" s="65">
        <f t="shared" si="0"/>
        <v>0</v>
      </c>
    </row>
    <row r="41" spans="1:38" ht="14.25" customHeight="1" x14ac:dyDescent="0.25">
      <c r="A41" s="10" t="s">
        <v>307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L41" s="65">
        <f t="shared" si="0"/>
        <v>0</v>
      </c>
    </row>
    <row r="42" spans="1:38" ht="14.25" customHeight="1" x14ac:dyDescent="0.25">
      <c r="A42" s="10" t="s">
        <v>308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L42" s="65">
        <f t="shared" si="0"/>
        <v>0</v>
      </c>
    </row>
    <row r="43" spans="1:38" ht="14.25" customHeight="1" x14ac:dyDescent="0.25">
      <c r="A43" s="10" t="s">
        <v>309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L43" s="65">
        <f t="shared" si="0"/>
        <v>0</v>
      </c>
    </row>
    <row r="44" spans="1:38" ht="14.25" customHeight="1" x14ac:dyDescent="0.25">
      <c r="A44" s="10" t="s">
        <v>310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L44" s="65">
        <f t="shared" si="0"/>
        <v>0</v>
      </c>
    </row>
    <row r="45" spans="1:38" ht="14.25" customHeight="1" x14ac:dyDescent="0.25">
      <c r="A45" s="10" t="s">
        <v>311</v>
      </c>
      <c r="B45" s="19">
        <v>299.90392531216003</v>
      </c>
      <c r="C45" s="19">
        <v>214.27502924780501</v>
      </c>
      <c r="D45" s="19">
        <v>266.019099407515</v>
      </c>
      <c r="E45" s="19">
        <v>210.02748458831599</v>
      </c>
      <c r="F45" s="19">
        <v>277.00664466327203</v>
      </c>
      <c r="G45" s="19">
        <v>214.88339283582999</v>
      </c>
      <c r="H45" s="19">
        <v>226.47689961398598</v>
      </c>
      <c r="I45" s="19">
        <v>225.03447566519799</v>
      </c>
      <c r="J45" s="19">
        <v>197.442503111077</v>
      </c>
      <c r="K45" s="19">
        <v>234.99608162282198</v>
      </c>
      <c r="L45" s="19">
        <v>221.48811388718798</v>
      </c>
      <c r="M45" s="19">
        <v>277.42597381091798</v>
      </c>
      <c r="N45" s="19">
        <v>286.720626046522</v>
      </c>
      <c r="O45" s="19">
        <v>241.98953046141401</v>
      </c>
      <c r="P45" s="19">
        <v>247.27398227814601</v>
      </c>
      <c r="Q45" s="19">
        <v>302.69369076265195</v>
      </c>
      <c r="R45" s="19">
        <v>306.49160664042097</v>
      </c>
      <c r="S45" s="19">
        <v>199.29332529013402</v>
      </c>
      <c r="T45" s="19">
        <v>224.074191141944</v>
      </c>
      <c r="U45" s="19">
        <v>254.01659477468999</v>
      </c>
      <c r="V45" s="19">
        <v>270.74091494803298</v>
      </c>
      <c r="W45" s="19">
        <v>234.636916476799</v>
      </c>
      <c r="X45" s="19">
        <v>251.36898970116098</v>
      </c>
      <c r="Y45" s="19">
        <v>283.08149983025601</v>
      </c>
      <c r="Z45" s="19">
        <v>251.66409896178101</v>
      </c>
      <c r="AA45" s="19">
        <v>218.927628761509</v>
      </c>
      <c r="AB45" s="19">
        <v>235.560248711588</v>
      </c>
      <c r="AC45" s="19">
        <v>293.46623063114401</v>
      </c>
      <c r="AD45" s="19">
        <v>238.16123240450702</v>
      </c>
      <c r="AE45" s="19">
        <v>113.353836495282</v>
      </c>
      <c r="AF45" s="19">
        <v>82.130344590396305</v>
      </c>
      <c r="AG45" s="19">
        <v>193.86836403269498</v>
      </c>
      <c r="AH45" s="19"/>
      <c r="AI45" s="19"/>
      <c r="AL45" s="65">
        <f t="shared" si="0"/>
        <v>1</v>
      </c>
    </row>
    <row r="46" spans="1:38" ht="14.25" customHeight="1" x14ac:dyDescent="0.25">
      <c r="A46" s="10" t="s">
        <v>312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L46" s="65">
        <f t="shared" si="0"/>
        <v>0</v>
      </c>
    </row>
    <row r="47" spans="1:38" ht="14.25" customHeight="1" x14ac:dyDescent="0.25">
      <c r="A47" s="10" t="s">
        <v>313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L47" s="65">
        <f t="shared" si="0"/>
        <v>0</v>
      </c>
    </row>
    <row r="48" spans="1:38" ht="14.25" customHeight="1" x14ac:dyDescent="0.25">
      <c r="A48" s="10" t="s">
        <v>314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L48" s="65">
        <f t="shared" si="0"/>
        <v>0</v>
      </c>
    </row>
    <row r="49" spans="1:38" ht="14.25" customHeight="1" x14ac:dyDescent="0.25">
      <c r="A49" s="10" t="s">
        <v>315</v>
      </c>
      <c r="B49" s="19">
        <v>275.20121875000001</v>
      </c>
      <c r="C49" s="19">
        <v>256.19579687499998</v>
      </c>
      <c r="D49" s="19">
        <v>342.87068749999997</v>
      </c>
      <c r="E49" s="19">
        <v>334.0005625</v>
      </c>
      <c r="F49" s="19">
        <v>303.25650000000002</v>
      </c>
      <c r="G49" s="19">
        <v>298.29221875000002</v>
      </c>
      <c r="H49" s="19">
        <v>249.079921875</v>
      </c>
      <c r="I49" s="19">
        <v>265.08218749999997</v>
      </c>
      <c r="J49" s="19">
        <v>227.87454687499999</v>
      </c>
      <c r="K49" s="19">
        <v>228.94423437500001</v>
      </c>
      <c r="L49" s="19">
        <v>284.93946875</v>
      </c>
      <c r="M49" s="19">
        <v>293.96440625000002</v>
      </c>
      <c r="N49" s="19">
        <v>292.68968749999999</v>
      </c>
      <c r="O49" s="19">
        <v>249.65310937500001</v>
      </c>
      <c r="P49" s="19">
        <v>294.40075000000002</v>
      </c>
      <c r="Q49" s="19">
        <v>271.88881249999997</v>
      </c>
      <c r="R49" s="19">
        <v>243.43774999999999</v>
      </c>
      <c r="S49" s="19">
        <v>240.82070312499999</v>
      </c>
      <c r="T49" s="19">
        <v>284.49909374999999</v>
      </c>
      <c r="U49" s="19">
        <v>209.24476562500001</v>
      </c>
      <c r="V49" s="19">
        <v>268.93187499999999</v>
      </c>
      <c r="W49" s="19">
        <v>240.8971875</v>
      </c>
      <c r="X49" s="19">
        <v>290.07249999999999</v>
      </c>
      <c r="Y49" s="19">
        <v>233.96907812500001</v>
      </c>
      <c r="Z49" s="19">
        <v>263.09006249999999</v>
      </c>
      <c r="AA49" s="19">
        <v>238.051046875</v>
      </c>
      <c r="AB49" s="19">
        <v>309.09484375</v>
      </c>
      <c r="AC49" s="19">
        <v>292.08203125</v>
      </c>
      <c r="AD49" s="19">
        <v>267.68234374999997</v>
      </c>
      <c r="AE49" s="19">
        <v>14.92191015625</v>
      </c>
      <c r="AF49" s="19">
        <v>15.0526650390625</v>
      </c>
      <c r="AG49" s="19">
        <v>66.273945312500004</v>
      </c>
      <c r="AH49" s="19">
        <v>76.674976674515094</v>
      </c>
      <c r="AI49" s="19"/>
      <c r="AL49" s="65">
        <f t="shared" si="0"/>
        <v>1</v>
      </c>
    </row>
    <row r="50" spans="1:38" ht="14.25" customHeight="1" x14ac:dyDescent="0.25">
      <c r="A50" s="10" t="s">
        <v>316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L50" s="65">
        <f t="shared" si="0"/>
        <v>0</v>
      </c>
    </row>
    <row r="51" spans="1:38" ht="14.25" customHeight="1" x14ac:dyDescent="0.25">
      <c r="A51" s="10" t="s">
        <v>317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L51" s="65">
        <f t="shared" si="0"/>
        <v>0</v>
      </c>
    </row>
    <row r="52" spans="1:38" ht="14.25" customHeight="1" x14ac:dyDescent="0.25">
      <c r="A52" s="10" t="s">
        <v>318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L52" s="65">
        <f t="shared" si="0"/>
        <v>0</v>
      </c>
    </row>
    <row r="53" spans="1:38" ht="14.25" customHeight="1" x14ac:dyDescent="0.25">
      <c r="A53" s="10" t="s">
        <v>319</v>
      </c>
      <c r="B53" s="19">
        <v>60.609012607091699</v>
      </c>
      <c r="C53" s="19">
        <v>65.073957946258204</v>
      </c>
      <c r="D53" s="19">
        <v>68.476492241589199</v>
      </c>
      <c r="E53" s="19">
        <v>48.597064603766597</v>
      </c>
      <c r="F53" s="19">
        <v>44.808052208222101</v>
      </c>
      <c r="G53" s="19">
        <v>30.582907774827902</v>
      </c>
      <c r="H53" s="19">
        <v>31.423290689479803</v>
      </c>
      <c r="I53" s="19">
        <v>34.128612795202905</v>
      </c>
      <c r="J53" s="19">
        <v>38.960381099117505</v>
      </c>
      <c r="K53" s="19">
        <v>34.048593752755401</v>
      </c>
      <c r="L53" s="19">
        <v>34.244386794532204</v>
      </c>
      <c r="M53" s="19">
        <v>35.238732339812501</v>
      </c>
      <c r="N53" s="19">
        <v>33.488695221452097</v>
      </c>
      <c r="O53" s="19">
        <v>30.418507209638001</v>
      </c>
      <c r="P53" s="19">
        <v>30.1506331119237</v>
      </c>
      <c r="Q53" s="19">
        <v>33.8386358273927</v>
      </c>
      <c r="R53" s="19">
        <v>26.673916619500101</v>
      </c>
      <c r="S53" s="19">
        <v>24.217766210048797</v>
      </c>
      <c r="T53" s="19">
        <v>24.003466931877401</v>
      </c>
      <c r="U53" s="19">
        <v>26.9538691042526</v>
      </c>
      <c r="V53" s="19">
        <v>92.921771495924105</v>
      </c>
      <c r="W53" s="19">
        <v>88.268124142879998</v>
      </c>
      <c r="X53" s="19">
        <v>56.397379365226406</v>
      </c>
      <c r="Y53" s="19">
        <v>66.117152888712795</v>
      </c>
      <c r="Z53" s="19">
        <v>73.815296704622099</v>
      </c>
      <c r="AA53" s="19">
        <v>71.348063847672506</v>
      </c>
      <c r="AB53" s="19">
        <v>63.551690723137106</v>
      </c>
      <c r="AC53" s="19">
        <v>65.202897088710998</v>
      </c>
      <c r="AD53" s="19">
        <v>75.416110383638497</v>
      </c>
      <c r="AE53" s="19">
        <v>25.202555945960498</v>
      </c>
      <c r="AF53" s="19">
        <v>7.7971915698547907</v>
      </c>
      <c r="AG53" s="19">
        <v>14.8867143940081</v>
      </c>
      <c r="AH53" s="19">
        <v>66.977733498644994</v>
      </c>
      <c r="AI53" s="19"/>
      <c r="AL53" s="65">
        <f t="shared" si="0"/>
        <v>1</v>
      </c>
    </row>
    <row r="54" spans="1:38" ht="14.25" customHeight="1" x14ac:dyDescent="0.25">
      <c r="A54" s="10" t="s">
        <v>320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L54" s="65">
        <f t="shared" si="0"/>
        <v>0</v>
      </c>
    </row>
    <row r="55" spans="1:38" ht="14.25" customHeight="1" x14ac:dyDescent="0.25">
      <c r="A55" s="10" t="s">
        <v>321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L55" s="65">
        <f t="shared" si="0"/>
        <v>0</v>
      </c>
    </row>
    <row r="56" spans="1:38" ht="14.25" customHeight="1" x14ac:dyDescent="0.25">
      <c r="A56" s="10" t="s">
        <v>322</v>
      </c>
      <c r="B56" s="21">
        <v>47.486033519553075</v>
      </c>
      <c r="C56" s="21">
        <v>57.55307262569832</v>
      </c>
      <c r="D56" s="21">
        <v>54.256983240223462</v>
      </c>
      <c r="E56" s="21">
        <v>49.324022346368714</v>
      </c>
      <c r="F56" s="21">
        <v>41.446927374301673</v>
      </c>
      <c r="G56" s="21">
        <v>51.798882681564244</v>
      </c>
      <c r="H56" s="21">
        <v>52.145251396648042</v>
      </c>
      <c r="I56" s="21">
        <v>55.642458100558663</v>
      </c>
      <c r="J56" s="21">
        <v>39.13966480446927</v>
      </c>
      <c r="K56" s="21">
        <v>38.88826815642458</v>
      </c>
      <c r="L56" s="21">
        <v>20.843575418994412</v>
      </c>
      <c r="M56" s="21">
        <v>21.072625698324021</v>
      </c>
      <c r="N56" s="21">
        <v>20.307262569832403</v>
      </c>
      <c r="O56" s="21">
        <v>23.178770949720668</v>
      </c>
      <c r="P56" s="21">
        <v>22.162011173184357</v>
      </c>
      <c r="Q56" s="21">
        <v>19.139664804469273</v>
      </c>
      <c r="R56" s="21">
        <v>13.078212290502792</v>
      </c>
      <c r="S56" s="21">
        <v>8.2793296089385482</v>
      </c>
      <c r="T56" s="21">
        <v>8.2681564245810044</v>
      </c>
      <c r="U56" s="21">
        <v>6.7932960893854748</v>
      </c>
      <c r="V56" s="21">
        <v>7.048702430167598</v>
      </c>
      <c r="W56" s="21">
        <v>7.2875128491620114</v>
      </c>
      <c r="X56" s="21">
        <v>6.2023188435754193</v>
      </c>
      <c r="Y56" s="21">
        <v>6.2156123016759768</v>
      </c>
      <c r="Z56" s="21">
        <v>8.4672192513966493</v>
      </c>
      <c r="AA56" s="21">
        <v>7.3963146368715078</v>
      </c>
      <c r="AB56" s="21">
        <v>7.2511353854748597</v>
      </c>
      <c r="AC56" s="21">
        <v>6.2099771061452502</v>
      </c>
      <c r="AD56" s="21">
        <v>7.5761602011173181</v>
      </c>
      <c r="AE56" s="21">
        <v>1.1068640782122905</v>
      </c>
      <c r="AF56" s="21">
        <v>0.70906326256983243</v>
      </c>
      <c r="AG56" s="21">
        <v>0.99001157541899443</v>
      </c>
      <c r="AH56" s="21"/>
      <c r="AI56" s="21"/>
      <c r="AL56" s="66">
        <v>0</v>
      </c>
    </row>
    <row r="57" spans="1:38" ht="14.25" customHeight="1" x14ac:dyDescent="0.25">
      <c r="A57" s="10" t="s">
        <v>323</v>
      </c>
      <c r="B57" s="19">
        <v>42.765363128491614</v>
      </c>
      <c r="C57" s="19">
        <v>54.223463687150833</v>
      </c>
      <c r="D57" s="19">
        <v>51.418994413407816</v>
      </c>
      <c r="E57" s="19">
        <v>46.273743016759774</v>
      </c>
      <c r="F57" s="19">
        <v>36.150837988826808</v>
      </c>
      <c r="G57" s="19">
        <v>47.631284916201118</v>
      </c>
      <c r="H57" s="19">
        <v>49.156424581005588</v>
      </c>
      <c r="I57" s="19">
        <v>51.798882681564244</v>
      </c>
      <c r="J57" s="19">
        <v>34.55307262569832</v>
      </c>
      <c r="K57" s="19">
        <v>35.134078212290504</v>
      </c>
      <c r="L57" s="19">
        <v>18.251396648044693</v>
      </c>
      <c r="M57" s="19">
        <v>17.296089385474861</v>
      </c>
      <c r="N57" s="19">
        <v>16.748603351955307</v>
      </c>
      <c r="O57" s="19">
        <v>19.044692737430168</v>
      </c>
      <c r="P57" s="19">
        <v>19.441340782122907</v>
      </c>
      <c r="Q57" s="19">
        <v>15.64245810055866</v>
      </c>
      <c r="R57" s="19">
        <v>8.8507492793296088</v>
      </c>
      <c r="S57" s="19">
        <v>3.1472473743016756</v>
      </c>
      <c r="T57" s="19">
        <v>3.6588265251396646</v>
      </c>
      <c r="U57" s="19">
        <v>4.9765047821229054</v>
      </c>
      <c r="V57" s="19">
        <v>3.9663019050279331</v>
      </c>
      <c r="W57" s="19">
        <v>3.2428146871508376</v>
      </c>
      <c r="X57" s="19">
        <v>2.6480473575418992</v>
      </c>
      <c r="Y57" s="19">
        <v>1.6284982234636871</v>
      </c>
      <c r="Z57" s="19">
        <v>1.2435411620111734</v>
      </c>
      <c r="AA57" s="19">
        <v>0.88130732402234646</v>
      </c>
      <c r="AB57" s="19">
        <v>0.54286775418994415</v>
      </c>
      <c r="AC57" s="19">
        <v>0.66202270949720665</v>
      </c>
      <c r="AD57" s="19">
        <v>0.62460956983240212</v>
      </c>
      <c r="AE57" s="19">
        <v>7.4965022346368718E-2</v>
      </c>
      <c r="AF57" s="19">
        <v>0.17525492178770949</v>
      </c>
      <c r="AG57" s="19">
        <v>0.15845204469273741</v>
      </c>
      <c r="AH57" s="19"/>
      <c r="AI57" s="19"/>
      <c r="AL57" s="65">
        <f t="shared" si="0"/>
        <v>1</v>
      </c>
    </row>
    <row r="58" spans="1:38" ht="14.25" customHeight="1" x14ac:dyDescent="0.25">
      <c r="A58" s="10" t="s">
        <v>324</v>
      </c>
      <c r="B58" s="21"/>
      <c r="C58" s="21"/>
      <c r="D58" s="21"/>
      <c r="E58" s="21"/>
      <c r="F58" s="21"/>
      <c r="G58" s="21"/>
      <c r="H58" s="21"/>
      <c r="I58" s="21"/>
      <c r="J58" s="21">
        <v>0</v>
      </c>
      <c r="K58" s="21">
        <v>1.6579064516129105</v>
      </c>
      <c r="L58" s="21">
        <v>0</v>
      </c>
      <c r="M58" s="21">
        <v>2.3000686153846157E-5</v>
      </c>
      <c r="N58" s="21">
        <v>0</v>
      </c>
      <c r="O58" s="21">
        <v>1.0163118461538423</v>
      </c>
      <c r="P58" s="21"/>
      <c r="Q58" s="21"/>
      <c r="R58" s="21"/>
      <c r="S58" s="21">
        <v>4.7015008679177406</v>
      </c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L58" s="65">
        <f t="shared" si="0"/>
        <v>0</v>
      </c>
    </row>
    <row r="59" spans="1:38" ht="14.25" customHeight="1" x14ac:dyDescent="0.25">
      <c r="A59" s="10" t="s">
        <v>325</v>
      </c>
      <c r="B59" s="19">
        <v>167.14558562899009</v>
      </c>
      <c r="C59" s="19">
        <v>198.59076580752861</v>
      </c>
      <c r="D59" s="19">
        <v>233.04353767058902</v>
      </c>
      <c r="E59" s="19">
        <v>151.01936799184503</v>
      </c>
      <c r="F59" s="19">
        <v>202.73507686164902</v>
      </c>
      <c r="G59" s="19">
        <v>195.82480147829995</v>
      </c>
      <c r="H59" s="19">
        <v>246.52344873885107</v>
      </c>
      <c r="I59" s="19">
        <v>147.26228692860695</v>
      </c>
      <c r="J59" s="19">
        <v>119.46199307112289</v>
      </c>
      <c r="K59" s="19">
        <v>193.62774752974389</v>
      </c>
      <c r="L59" s="19">
        <v>222.56448168227371</v>
      </c>
      <c r="M59" s="19">
        <v>174.05024881660395</v>
      </c>
      <c r="N59" s="19">
        <v>136.18957088538821</v>
      </c>
      <c r="O59" s="19">
        <v>188.0246690147705</v>
      </c>
      <c r="P59" s="19">
        <v>257.66795154185058</v>
      </c>
      <c r="Q59" s="19">
        <v>150.78224776500639</v>
      </c>
      <c r="R59" s="19">
        <v>147.36206149279587</v>
      </c>
      <c r="S59" s="19">
        <v>201.97166763317043</v>
      </c>
      <c r="T59" s="19">
        <v>218.69041005390341</v>
      </c>
      <c r="U59" s="19">
        <v>156.72532517215021</v>
      </c>
      <c r="V59" s="19">
        <v>145.23544499830615</v>
      </c>
      <c r="W59" s="19">
        <v>233.3684994414798</v>
      </c>
      <c r="X59" s="19">
        <v>277.20144752714066</v>
      </c>
      <c r="Y59" s="19">
        <v>180.72182839662295</v>
      </c>
      <c r="Z59" s="19">
        <v>136.89221653966916</v>
      </c>
      <c r="AA59" s="19">
        <v>176.91331553844134</v>
      </c>
      <c r="AB59" s="19">
        <v>209.06735751295338</v>
      </c>
      <c r="AC59" s="19">
        <v>141.99339095802227</v>
      </c>
      <c r="AD59" s="19">
        <v>138.70047179957857</v>
      </c>
      <c r="AE59" s="19">
        <v>41.942126368267104</v>
      </c>
      <c r="AF59" s="19">
        <v>46.486964206805126</v>
      </c>
      <c r="AG59" s="19">
        <v>30.633235942996887</v>
      </c>
      <c r="AH59" s="19">
        <v>41.391111316653564</v>
      </c>
      <c r="AI59" s="19"/>
      <c r="AL59" s="65">
        <f t="shared" si="0"/>
        <v>1</v>
      </c>
    </row>
    <row r="60" spans="1:38" ht="14.25" customHeight="1" x14ac:dyDescent="0.25">
      <c r="A60" s="10" t="s">
        <v>326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L60" s="65">
        <f t="shared" si="0"/>
        <v>0</v>
      </c>
    </row>
    <row r="61" spans="1:38" ht="14.25" customHeight="1" x14ac:dyDescent="0.25">
      <c r="A61" s="10" t="s">
        <v>327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L61" s="65">
        <f t="shared" si="0"/>
        <v>0</v>
      </c>
    </row>
    <row r="62" spans="1:38" ht="14.25" customHeight="1" x14ac:dyDescent="0.25">
      <c r="A62" s="10" t="s">
        <v>328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L62" s="65">
        <f t="shared" si="0"/>
        <v>0</v>
      </c>
    </row>
    <row r="63" spans="1:38" ht="14.25" customHeight="1" x14ac:dyDescent="0.25">
      <c r="A63" s="10" t="s">
        <v>329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L63" s="65">
        <f t="shared" si="0"/>
        <v>0</v>
      </c>
    </row>
    <row r="64" spans="1:38" ht="14.25" customHeight="1" x14ac:dyDescent="0.25">
      <c r="A64" s="10" t="s">
        <v>330</v>
      </c>
      <c r="B64" s="21">
        <v>0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/>
      <c r="AL64" s="65">
        <f t="shared" si="0"/>
        <v>1</v>
      </c>
    </row>
    <row r="65" spans="1:38" ht="14.25" customHeight="1" x14ac:dyDescent="0.25">
      <c r="A65" s="10" t="s">
        <v>331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L65" s="66">
        <v>0</v>
      </c>
    </row>
    <row r="66" spans="1:38" ht="14.25" customHeight="1" x14ac:dyDescent="0.25">
      <c r="A66" s="10" t="s">
        <v>332</v>
      </c>
      <c r="B66" s="21">
        <v>1.3633892981910301</v>
      </c>
      <c r="C66" s="21">
        <v>1.2952198332814799</v>
      </c>
      <c r="D66" s="21">
        <v>1.23045884161741</v>
      </c>
      <c r="E66" s="21">
        <v>1.16893589953654</v>
      </c>
      <c r="F66" s="21">
        <v>1.1801056250056201</v>
      </c>
      <c r="G66" s="21">
        <v>1.1913820823896799</v>
      </c>
      <c r="H66" s="21">
        <v>1.2962237056399699</v>
      </c>
      <c r="I66" s="21">
        <v>1.4244176376803501</v>
      </c>
      <c r="J66" s="21">
        <v>1.45145536351175</v>
      </c>
      <c r="K66" s="21">
        <v>1.48727744444622</v>
      </c>
      <c r="L66" s="21">
        <v>1.5318809128524902</v>
      </c>
      <c r="M66" s="21">
        <v>1.51315673245469</v>
      </c>
      <c r="N66" s="21">
        <v>1.4</v>
      </c>
      <c r="O66" s="21">
        <v>1.3752386739789202</v>
      </c>
      <c r="P66" s="21">
        <v>1.40134290439292</v>
      </c>
      <c r="Q66" s="21">
        <v>1.44980358417547</v>
      </c>
      <c r="R66" s="21">
        <v>1.5027997043914199</v>
      </c>
      <c r="S66" s="21">
        <v>1.4577157132596799</v>
      </c>
      <c r="T66" s="21">
        <v>1.5743329703204598</v>
      </c>
      <c r="U66" s="21">
        <v>1.6373062891332701</v>
      </c>
      <c r="V66" s="21">
        <v>1.8665291696119299</v>
      </c>
      <c r="W66" s="21">
        <v>1.82919858621969</v>
      </c>
      <c r="X66" s="21">
        <v>1.90236652966848</v>
      </c>
      <c r="Y66" s="21">
        <v>1.8548073664267701</v>
      </c>
      <c r="Z66" s="21">
        <v>1.46529781947715</v>
      </c>
      <c r="AA66" s="21">
        <v>1.5035816039574601</v>
      </c>
      <c r="AB66" s="21">
        <v>1.42186946169039</v>
      </c>
      <c r="AC66" s="21">
        <v>1.2828888311574602</v>
      </c>
      <c r="AD66" s="21">
        <v>1.1405171000421301</v>
      </c>
      <c r="AE66" s="21">
        <v>9.2381885103412303E-2</v>
      </c>
      <c r="AF66" s="21">
        <v>0.36952754041364899</v>
      </c>
      <c r="AG66" s="21">
        <v>0.99772435911685298</v>
      </c>
      <c r="AH66" s="21">
        <v>0.97776987193451603</v>
      </c>
      <c r="AI66" s="21"/>
      <c r="AL66" s="65">
        <f t="shared" si="0"/>
        <v>1</v>
      </c>
    </row>
    <row r="67" spans="1:38" ht="14.25" customHeight="1" x14ac:dyDescent="0.25">
      <c r="A67" s="10" t="s">
        <v>333</v>
      </c>
      <c r="B67" s="19">
        <v>163.5</v>
      </c>
      <c r="C67" s="19">
        <v>235.8</v>
      </c>
      <c r="D67" s="19">
        <v>185.8</v>
      </c>
      <c r="E67" s="19">
        <v>114.6</v>
      </c>
      <c r="F67" s="19">
        <v>141</v>
      </c>
      <c r="G67" s="19">
        <v>254</v>
      </c>
      <c r="H67" s="19">
        <v>213.9</v>
      </c>
      <c r="I67" s="19">
        <v>161.69999999999999</v>
      </c>
      <c r="J67" s="19">
        <v>172.9</v>
      </c>
      <c r="K67" s="19">
        <v>257</v>
      </c>
      <c r="L67" s="19">
        <v>244.2</v>
      </c>
      <c r="M67" s="19">
        <v>157.6</v>
      </c>
      <c r="N67" s="19">
        <v>161.19999999999999</v>
      </c>
      <c r="O67" s="19">
        <v>196.7</v>
      </c>
      <c r="P67" s="19">
        <v>182.1</v>
      </c>
      <c r="Q67" s="19">
        <v>120.6</v>
      </c>
      <c r="R67" s="19">
        <v>150.30000000000001</v>
      </c>
      <c r="S67" s="19">
        <v>245.3</v>
      </c>
      <c r="T67" s="19">
        <v>264.39999999999998</v>
      </c>
      <c r="U67" s="19">
        <v>201.4</v>
      </c>
      <c r="V67" s="19">
        <v>210.6</v>
      </c>
      <c r="W67" s="19">
        <v>309.7</v>
      </c>
      <c r="X67" s="19">
        <v>323.3</v>
      </c>
      <c r="Y67" s="19">
        <v>245.3</v>
      </c>
      <c r="Z67" s="19">
        <v>241</v>
      </c>
      <c r="AA67" s="19">
        <v>326</v>
      </c>
      <c r="AB67" s="19">
        <v>382.5</v>
      </c>
      <c r="AC67" s="19">
        <v>276.60000000000002</v>
      </c>
      <c r="AD67" s="19">
        <v>220.7</v>
      </c>
      <c r="AE67" s="19">
        <v>67.099999999999994</v>
      </c>
      <c r="AF67" s="19">
        <v>78</v>
      </c>
      <c r="AG67" s="19">
        <v>109.7</v>
      </c>
      <c r="AH67" s="19"/>
      <c r="AI67" s="19"/>
      <c r="AL67" s="65">
        <f t="shared" si="0"/>
        <v>1</v>
      </c>
    </row>
    <row r="68" spans="1:38" ht="14.25" customHeight="1" x14ac:dyDescent="0.25">
      <c r="A68" s="10" t="s">
        <v>334</v>
      </c>
      <c r="B68" s="21">
        <v>98.974716150000006</v>
      </c>
      <c r="C68" s="21">
        <v>96.988393470000005</v>
      </c>
      <c r="D68" s="21">
        <v>119.32160445999999</v>
      </c>
      <c r="E68" s="21">
        <v>118.11370336</v>
      </c>
      <c r="F68" s="21">
        <v>108.40108605</v>
      </c>
      <c r="G68" s="21">
        <v>107.21364551000001</v>
      </c>
      <c r="H68" s="21">
        <v>118.34795220999999</v>
      </c>
      <c r="I68" s="21">
        <v>129.90889849999999</v>
      </c>
      <c r="J68" s="21">
        <v>110.32093501</v>
      </c>
      <c r="K68" s="21">
        <v>91.736593150000004</v>
      </c>
      <c r="L68" s="21">
        <v>95.296151359999996</v>
      </c>
      <c r="M68" s="21">
        <v>88.44256086</v>
      </c>
      <c r="N68" s="21">
        <v>81.60386785</v>
      </c>
      <c r="O68" s="21">
        <v>76.12447761</v>
      </c>
      <c r="P68" s="21">
        <v>86.711481569999989</v>
      </c>
      <c r="Q68" s="21">
        <v>87.176905640000001</v>
      </c>
      <c r="R68" s="21">
        <v>79.829991969999995</v>
      </c>
      <c r="S68" s="21">
        <v>79.415097450000005</v>
      </c>
      <c r="T68" s="21">
        <v>89.787557150000012</v>
      </c>
      <c r="U68" s="21">
        <v>104.47982061</v>
      </c>
      <c r="V68" s="21">
        <v>83.570414370000009</v>
      </c>
      <c r="W68" s="21">
        <v>82.868913480000003</v>
      </c>
      <c r="X68" s="21">
        <v>95.848704290000001</v>
      </c>
      <c r="Y68" s="21">
        <v>93.575300689999992</v>
      </c>
      <c r="Z68" s="21">
        <v>87.752035769999992</v>
      </c>
      <c r="AA68" s="21">
        <v>80.843693729999998</v>
      </c>
      <c r="AB68" s="21">
        <v>89.444693029999996</v>
      </c>
      <c r="AC68" s="21">
        <v>99.710973790000011</v>
      </c>
      <c r="AD68" s="21">
        <v>81.01290370000001</v>
      </c>
      <c r="AE68" s="21">
        <v>0.24737400000000001</v>
      </c>
      <c r="AF68" s="21">
        <v>1.6953290300000001</v>
      </c>
      <c r="AG68" s="21">
        <v>36.138074630000006</v>
      </c>
      <c r="AH68" s="21">
        <v>32.436668869999998</v>
      </c>
      <c r="AI68" s="21"/>
      <c r="AL68" s="65">
        <f t="shared" si="0"/>
        <v>1</v>
      </c>
    </row>
    <row r="69" spans="1:38" ht="14.25" customHeight="1" x14ac:dyDescent="0.25">
      <c r="A69" s="10" t="s">
        <v>335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L69" s="65">
        <f t="shared" si="0"/>
        <v>0</v>
      </c>
    </row>
    <row r="70" spans="1:38" ht="14.25" customHeight="1" x14ac:dyDescent="0.25">
      <c r="A70" s="10" t="s">
        <v>336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L70" s="65">
        <f t="shared" si="0"/>
        <v>0</v>
      </c>
    </row>
    <row r="71" spans="1:38" ht="14.25" customHeight="1" x14ac:dyDescent="0.25">
      <c r="A71" s="10" t="s">
        <v>337</v>
      </c>
      <c r="B71" s="19">
        <v>75.536018758064287</v>
      </c>
      <c r="C71" s="19">
        <v>90.319394079365424</v>
      </c>
      <c r="D71" s="19">
        <v>127.20326272121234</v>
      </c>
      <c r="E71" s="19">
        <v>102.49946320468743</v>
      </c>
      <c r="F71" s="19">
        <v>71.060603879365317</v>
      </c>
      <c r="G71" s="19">
        <v>107.32070624999996</v>
      </c>
      <c r="H71" s="19">
        <v>132.47372442727269</v>
      </c>
      <c r="I71" s="19">
        <v>103.56756503906253</v>
      </c>
      <c r="J71" s="19">
        <v>77.12839814285735</v>
      </c>
      <c r="K71" s="19">
        <v>101.5080856774198</v>
      </c>
      <c r="L71" s="19">
        <v>131.54043285</v>
      </c>
      <c r="M71" s="19">
        <v>90.071782249230793</v>
      </c>
      <c r="N71" s="19">
        <v>70.971898248387234</v>
      </c>
      <c r="O71" s="19">
        <v>102.14046977384577</v>
      </c>
      <c r="P71" s="19">
        <v>114.01226575757593</v>
      </c>
      <c r="Q71" s="19">
        <v>86.577808710937504</v>
      </c>
      <c r="R71" s="19">
        <v>74.504905504615209</v>
      </c>
      <c r="S71" s="19">
        <v>119.28800824838707</v>
      </c>
      <c r="T71" s="19">
        <v>146.00021233076905</v>
      </c>
      <c r="U71" s="19">
        <v>125.38451425714241</v>
      </c>
      <c r="V71" s="19">
        <v>108.92436550000038</v>
      </c>
      <c r="W71" s="19">
        <v>144.14413482857182</v>
      </c>
      <c r="X71" s="19">
        <v>159.90012444000016</v>
      </c>
      <c r="Y71" s="19">
        <v>133.59091900000004</v>
      </c>
      <c r="Z71" s="19">
        <v>115.30805851428579</v>
      </c>
      <c r="AA71" s="19">
        <v>155.94596230000005</v>
      </c>
      <c r="AB71" s="19">
        <v>179.85001546666768</v>
      </c>
      <c r="AC71" s="19">
        <v>120.49633714374997</v>
      </c>
      <c r="AD71" s="19">
        <v>115.57320084218748</v>
      </c>
      <c r="AE71" s="19">
        <v>36.544880129032371</v>
      </c>
      <c r="AF71" s="19">
        <v>79.041735181818424</v>
      </c>
      <c r="AG71" s="19">
        <v>47.402206166153796</v>
      </c>
      <c r="AH71" s="19">
        <v>31.174227295238104</v>
      </c>
      <c r="AI71" s="19"/>
      <c r="AL71" s="65">
        <f t="shared" ref="AL71:AL134" si="1">IF(AG71="", 0, 1)</f>
        <v>1</v>
      </c>
    </row>
    <row r="72" spans="1:38" ht="14.25" customHeight="1" x14ac:dyDescent="0.25">
      <c r="A72" s="10" t="s">
        <v>338</v>
      </c>
      <c r="B72" s="21">
        <v>6.6363155428220383E-2</v>
      </c>
      <c r="C72" s="21">
        <v>1.2165663188072431E-2</v>
      </c>
      <c r="D72" s="21">
        <v>6.2449428459199256E-2</v>
      </c>
      <c r="E72" s="21">
        <v>1.0679813979617852E-2</v>
      </c>
      <c r="F72" s="21">
        <v>0.48143689075293217</v>
      </c>
      <c r="G72" s="21">
        <v>4.9781084728604839E-2</v>
      </c>
      <c r="H72" s="21">
        <v>3.902599666361109E-2</v>
      </c>
      <c r="I72" s="21">
        <v>0</v>
      </c>
      <c r="J72" s="21">
        <v>7.1472434752877616E-3</v>
      </c>
      <c r="K72" s="21">
        <v>1.2831888789081253E-2</v>
      </c>
      <c r="L72" s="21">
        <v>0.16895237871867411</v>
      </c>
      <c r="M72" s="21">
        <v>3.0156152830865507E-2</v>
      </c>
      <c r="N72" s="21">
        <v>1.0167415611762555E-2</v>
      </c>
      <c r="O72" s="21">
        <v>0.11634933312052635</v>
      </c>
      <c r="P72" s="21">
        <v>1.4172383335173696E-2</v>
      </c>
      <c r="Q72" s="21">
        <v>1.1345529247783762E-2</v>
      </c>
      <c r="R72" s="21">
        <v>1.308201136123913E-2</v>
      </c>
      <c r="S72" s="21">
        <v>2.4963151855690108E-2</v>
      </c>
      <c r="T72" s="21">
        <v>7.0346888576327316E-2</v>
      </c>
      <c r="U72" s="21">
        <v>4.6447073771333065E-2</v>
      </c>
      <c r="V72" s="21">
        <v>3.1473115615944923E-2</v>
      </c>
      <c r="W72" s="21">
        <v>0.19959545078968352</v>
      </c>
      <c r="X72" s="21">
        <v>7.2647590757558625E-2</v>
      </c>
      <c r="Y72" s="21">
        <v>5.4403082542906586E-2</v>
      </c>
      <c r="Z72" s="21">
        <v>2.1657387708850118E-2</v>
      </c>
      <c r="AA72" s="21">
        <v>6.6025466325781171E-2</v>
      </c>
      <c r="AB72" s="21">
        <v>6.5266921441570064E-2</v>
      </c>
      <c r="AC72" s="21">
        <v>0.13982501481134013</v>
      </c>
      <c r="AD72" s="21">
        <v>9.5900578388482413E-2</v>
      </c>
      <c r="AE72" s="21">
        <v>1.6063346497187877E-3</v>
      </c>
      <c r="AF72" s="21">
        <v>0.14744971474824725</v>
      </c>
      <c r="AG72" s="21">
        <v>6.8573473229350639E-3</v>
      </c>
      <c r="AH72" s="21"/>
      <c r="AI72" s="21"/>
      <c r="AL72" s="65">
        <f t="shared" si="1"/>
        <v>1</v>
      </c>
    </row>
    <row r="73" spans="1:38" ht="14.25" customHeight="1" x14ac:dyDescent="0.25">
      <c r="A73" s="10" t="s">
        <v>339</v>
      </c>
      <c r="B73" s="19">
        <v>352.27666669822048</v>
      </c>
      <c r="C73" s="19">
        <v>393.07513248093147</v>
      </c>
      <c r="D73" s="19">
        <v>461.25618763104575</v>
      </c>
      <c r="E73" s="19">
        <v>443.19432001985399</v>
      </c>
      <c r="F73" s="19">
        <v>408.98668064793674</v>
      </c>
      <c r="G73" s="19">
        <v>425.7074129759572</v>
      </c>
      <c r="H73" s="19">
        <v>508.67992049313165</v>
      </c>
      <c r="I73" s="19">
        <v>412.11577110176</v>
      </c>
      <c r="J73" s="19">
        <v>379.83003478438883</v>
      </c>
      <c r="K73" s="19">
        <v>525.92413747006526</v>
      </c>
      <c r="L73" s="19">
        <v>519.57471069987673</v>
      </c>
      <c r="M73" s="19">
        <v>448.55601980613989</v>
      </c>
      <c r="N73" s="19">
        <v>402.25960699616616</v>
      </c>
      <c r="O73" s="19">
        <v>420.32546297321744</v>
      </c>
      <c r="P73" s="19">
        <v>527.70491878045175</v>
      </c>
      <c r="Q73" s="19">
        <v>440.88413374687258</v>
      </c>
      <c r="R73" s="19">
        <v>407.08623068736892</v>
      </c>
      <c r="S73" s="19">
        <v>481.9633626859333</v>
      </c>
      <c r="T73" s="19">
        <v>621.88755733995833</v>
      </c>
      <c r="U73" s="19">
        <v>557.67451279819738</v>
      </c>
      <c r="V73" s="19">
        <v>549.97241913145842</v>
      </c>
      <c r="W73" s="19">
        <v>588.17163722659961</v>
      </c>
      <c r="X73" s="19">
        <v>788.18708788337733</v>
      </c>
      <c r="Y73" s="19">
        <v>653.95687989093324</v>
      </c>
      <c r="Z73" s="19">
        <v>614.0289757325005</v>
      </c>
      <c r="AA73" s="19">
        <v>637.03984475977131</v>
      </c>
      <c r="AB73" s="19">
        <v>790.54060185004937</v>
      </c>
      <c r="AC73" s="19">
        <v>701.82801476737916</v>
      </c>
      <c r="AD73" s="19">
        <v>585.44672291445488</v>
      </c>
      <c r="AE73" s="19">
        <v>66.229833301976583</v>
      </c>
      <c r="AF73" s="19">
        <v>242.74368241137489</v>
      </c>
      <c r="AG73" s="19">
        <v>354.99552372426137</v>
      </c>
      <c r="AH73" s="19"/>
      <c r="AI73" s="19"/>
      <c r="AL73" s="65">
        <f t="shared" si="1"/>
        <v>1</v>
      </c>
    </row>
    <row r="74" spans="1:38" ht="14.25" customHeight="1" x14ac:dyDescent="0.25">
      <c r="A74" s="10" t="s">
        <v>340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L74" s="66">
        <v>0</v>
      </c>
    </row>
    <row r="75" spans="1:38" ht="14.25" customHeight="1" x14ac:dyDescent="0.25">
      <c r="A75" s="10" t="s">
        <v>341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L75" s="65">
        <f t="shared" si="1"/>
        <v>0</v>
      </c>
    </row>
    <row r="76" spans="1:38" ht="14.25" customHeight="1" x14ac:dyDescent="0.25">
      <c r="A76" s="10" t="s">
        <v>342</v>
      </c>
      <c r="B76" s="21">
        <v>60.524748404339604</v>
      </c>
      <c r="C76" s="21">
        <v>60.259779087828278</v>
      </c>
      <c r="D76" s="21">
        <v>70.285531018337068</v>
      </c>
      <c r="E76" s="21">
        <v>58.123721049034785</v>
      </c>
      <c r="F76" s="21">
        <v>60.667195206624811</v>
      </c>
      <c r="G76" s="21">
        <v>68.89772557141508</v>
      </c>
      <c r="H76" s="21">
        <v>79.938792124151291</v>
      </c>
      <c r="I76" s="21">
        <v>72.022997047529145</v>
      </c>
      <c r="J76" s="21">
        <v>63.096533994896831</v>
      </c>
      <c r="K76" s="21">
        <v>66.314989142409644</v>
      </c>
      <c r="L76" s="21">
        <v>75.901742103525464</v>
      </c>
      <c r="M76" s="21">
        <v>71.604905538473005</v>
      </c>
      <c r="N76" s="21">
        <v>61.550470084543576</v>
      </c>
      <c r="O76" s="21">
        <v>58.136207296299808</v>
      </c>
      <c r="P76" s="21">
        <v>76.864037567666827</v>
      </c>
      <c r="Q76" s="21">
        <v>74.112825524678442</v>
      </c>
      <c r="R76" s="21">
        <v>66.49406696632893</v>
      </c>
      <c r="S76" s="21">
        <v>70.78990913201298</v>
      </c>
      <c r="T76" s="21">
        <v>93.76639752407678</v>
      </c>
      <c r="U76" s="21">
        <v>70.4178120422646</v>
      </c>
      <c r="V76" s="21">
        <v>91.276928214995323</v>
      </c>
      <c r="W76" s="21">
        <v>90.630936326329362</v>
      </c>
      <c r="X76" s="21">
        <v>110.89283281081393</v>
      </c>
      <c r="Y76" s="21">
        <v>108.03178398711269</v>
      </c>
      <c r="Z76" s="21">
        <v>87.119143126031219</v>
      </c>
      <c r="AA76" s="21">
        <v>96.900920771722866</v>
      </c>
      <c r="AB76" s="21">
        <v>91.062362585613158</v>
      </c>
      <c r="AC76" s="21">
        <v>108.14767684040666</v>
      </c>
      <c r="AD76" s="21">
        <v>78.258602746830562</v>
      </c>
      <c r="AE76" s="21">
        <v>3.5441902198295199</v>
      </c>
      <c r="AF76" s="21">
        <v>1.4063598718649872</v>
      </c>
      <c r="AG76" s="21">
        <v>1.477175259696941</v>
      </c>
      <c r="AH76" s="21">
        <v>1.5689350853108452</v>
      </c>
      <c r="AI76" s="21"/>
      <c r="AL76" s="65">
        <f t="shared" si="1"/>
        <v>1</v>
      </c>
    </row>
    <row r="77" spans="1:38" ht="14.25" customHeight="1" x14ac:dyDescent="0.25">
      <c r="A77" s="10" t="s">
        <v>343</v>
      </c>
      <c r="B77" s="19">
        <v>352.60795161290218</v>
      </c>
      <c r="C77" s="19">
        <v>440.20009841270007</v>
      </c>
      <c r="D77" s="19">
        <v>558.80344848484947</v>
      </c>
      <c r="E77" s="19">
        <v>381.07431249999973</v>
      </c>
      <c r="F77" s="19">
        <v>373.90946666666787</v>
      </c>
      <c r="G77" s="19">
        <v>492.21505645161267</v>
      </c>
      <c r="H77" s="19">
        <v>564.68817272727256</v>
      </c>
      <c r="I77" s="19">
        <v>388.6892578125001</v>
      </c>
      <c r="J77" s="19">
        <v>297.30171428571504</v>
      </c>
      <c r="K77" s="19">
        <v>355.89725161290477</v>
      </c>
      <c r="L77" s="19">
        <v>470.22795000000002</v>
      </c>
      <c r="M77" s="19">
        <v>313.24744000000004</v>
      </c>
      <c r="N77" s="19">
        <v>289.82515161290377</v>
      </c>
      <c r="O77" s="19">
        <v>372.64767692307549</v>
      </c>
      <c r="P77" s="19">
        <v>391.93670454545514</v>
      </c>
      <c r="Q77" s="19">
        <v>313.9730859375</v>
      </c>
      <c r="R77" s="19">
        <v>307.72631076923</v>
      </c>
      <c r="S77" s="19">
        <v>446.36291129032247</v>
      </c>
      <c r="T77" s="19">
        <v>636.63736923076829</v>
      </c>
      <c r="U77" s="19">
        <v>419.14931428571276</v>
      </c>
      <c r="V77" s="19">
        <v>421.62050000000141</v>
      </c>
      <c r="W77" s="19">
        <v>529.02177142857295</v>
      </c>
      <c r="X77" s="19">
        <v>698.90382461538525</v>
      </c>
      <c r="Y77" s="19">
        <v>447.4337000000001</v>
      </c>
      <c r="Z77" s="19">
        <v>412.28502857142882</v>
      </c>
      <c r="AA77" s="19">
        <v>577.58180000000016</v>
      </c>
      <c r="AB77" s="19">
        <v>722.76257575757984</v>
      </c>
      <c r="AC77" s="19">
        <v>505.94755624999988</v>
      </c>
      <c r="AD77" s="19">
        <v>331.90094218749994</v>
      </c>
      <c r="AE77" s="19">
        <v>25.332496774193626</v>
      </c>
      <c r="AF77" s="19">
        <v>95.850669696970002</v>
      </c>
      <c r="AG77" s="19">
        <v>58.452024615384552</v>
      </c>
      <c r="AH77" s="19">
        <v>43.374514285714298</v>
      </c>
      <c r="AI77" s="19"/>
      <c r="AL77" s="65">
        <f t="shared" si="1"/>
        <v>1</v>
      </c>
    </row>
    <row r="78" spans="1:38" ht="14.25" customHeight="1" x14ac:dyDescent="0.25">
      <c r="A78" s="10" t="s">
        <v>344</v>
      </c>
      <c r="B78" s="21">
        <v>2218.6567741935414</v>
      </c>
      <c r="C78" s="21">
        <v>2417.8349619047708</v>
      </c>
      <c r="D78" s="21">
        <v>2449.7307575757618</v>
      </c>
      <c r="E78" s="21">
        <v>2516.4514421874983</v>
      </c>
      <c r="F78" s="21">
        <v>2577.6469460317544</v>
      </c>
      <c r="G78" s="21">
        <v>2122.4203548387086</v>
      </c>
      <c r="H78" s="21">
        <v>2335.6351181818172</v>
      </c>
      <c r="I78" s="21">
        <v>1944.6960937500005</v>
      </c>
      <c r="J78" s="21">
        <v>1906.559857142862</v>
      </c>
      <c r="K78" s="21">
        <v>2083.4357741935573</v>
      </c>
      <c r="L78" s="21">
        <v>2046.54765</v>
      </c>
      <c r="M78" s="21">
        <v>2078.8239200000003</v>
      </c>
      <c r="N78" s="21">
        <v>2100.8466503225845</v>
      </c>
      <c r="O78" s="21">
        <v>1948.7215032307618</v>
      </c>
      <c r="P78" s="21">
        <v>2055.7135984848514</v>
      </c>
      <c r="Q78" s="21">
        <v>2113.2222890624998</v>
      </c>
      <c r="R78" s="21">
        <v>1968.5965513846106</v>
      </c>
      <c r="S78" s="21">
        <v>2181.2267598387093</v>
      </c>
      <c r="T78" s="21">
        <v>2317.8533592307658</v>
      </c>
      <c r="U78" s="21">
        <v>2017.4504214285644</v>
      </c>
      <c r="V78" s="21">
        <v>1706.1494285714346</v>
      </c>
      <c r="W78" s="21">
        <v>1898.1634776190529</v>
      </c>
      <c r="X78" s="21">
        <v>1767.8429187692325</v>
      </c>
      <c r="Y78" s="21">
        <v>1784.1418787500004</v>
      </c>
      <c r="Z78" s="21">
        <v>1441.6346742857154</v>
      </c>
      <c r="AA78" s="21">
        <v>1840.1711200000004</v>
      </c>
      <c r="AB78" s="21">
        <v>2177.4056551515273</v>
      </c>
      <c r="AC78" s="21">
        <v>1892.5981343749995</v>
      </c>
      <c r="AD78" s="21">
        <v>1542.1815871874994</v>
      </c>
      <c r="AE78" s="21">
        <v>590.68774000000178</v>
      </c>
      <c r="AF78" s="21">
        <v>595.79373590909279</v>
      </c>
      <c r="AG78" s="21">
        <v>582.85018830769172</v>
      </c>
      <c r="AH78" s="21">
        <v>523.2653209523811</v>
      </c>
      <c r="AI78" s="21"/>
      <c r="AL78" s="65">
        <f t="shared" si="1"/>
        <v>1</v>
      </c>
    </row>
    <row r="79" spans="1:38" ht="14.25" customHeight="1" x14ac:dyDescent="0.25">
      <c r="A79" s="10" t="s">
        <v>345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L79" s="65">
        <f t="shared" si="1"/>
        <v>0</v>
      </c>
    </row>
    <row r="80" spans="1:38" ht="14.25" customHeight="1" x14ac:dyDescent="0.25">
      <c r="A80" s="10" t="s">
        <v>346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L80" s="65">
        <f t="shared" si="1"/>
        <v>0</v>
      </c>
    </row>
    <row r="81" spans="1:38" ht="14.25" customHeight="1" x14ac:dyDescent="0.25">
      <c r="A81" s="10" t="s">
        <v>347</v>
      </c>
      <c r="B81" s="19">
        <v>2.7779658802309783</v>
      </c>
      <c r="C81" s="19">
        <v>2.5225111251912917</v>
      </c>
      <c r="D81" s="19">
        <v>1.1329657180386346</v>
      </c>
      <c r="E81" s="19">
        <v>0.13304217165000085</v>
      </c>
      <c r="F81" s="19">
        <v>1.616036307984448</v>
      </c>
      <c r="G81" s="19">
        <v>1.0356187496918188</v>
      </c>
      <c r="H81" s="19">
        <v>1.1371925302407988</v>
      </c>
      <c r="I81" s="19">
        <v>1.5623337854012562</v>
      </c>
      <c r="J81" s="19">
        <v>1.6155560617368192</v>
      </c>
      <c r="K81" s="19">
        <v>1.7971915702095633</v>
      </c>
      <c r="L81" s="19">
        <v>2.3405538877380443</v>
      </c>
      <c r="M81" s="19">
        <v>2.6632279576821749</v>
      </c>
      <c r="N81" s="19">
        <v>1.2971583633430299</v>
      </c>
      <c r="O81" s="19">
        <v>1.2229499361460299</v>
      </c>
      <c r="P81" s="19">
        <v>0.69874770472101499</v>
      </c>
      <c r="Q81" s="19">
        <v>0.52081706941699701</v>
      </c>
      <c r="R81" s="19">
        <v>1.2418597102067999</v>
      </c>
      <c r="S81" s="19">
        <v>1.50126408775711</v>
      </c>
      <c r="T81" s="19">
        <v>1.4475755818030001</v>
      </c>
      <c r="U81" s="19">
        <v>8.3379258213546894</v>
      </c>
      <c r="V81" s="19">
        <v>1.03284838039236</v>
      </c>
      <c r="W81" s="19">
        <v>1.8875931023999699</v>
      </c>
      <c r="X81" s="19">
        <v>4.8911230566952</v>
      </c>
      <c r="Y81" s="19">
        <v>5.8305434463785399</v>
      </c>
      <c r="Z81" s="19">
        <v>1.3595675553428601</v>
      </c>
      <c r="AA81" s="19"/>
      <c r="AB81" s="19"/>
      <c r="AC81" s="19"/>
      <c r="AD81" s="19"/>
      <c r="AE81" s="19"/>
      <c r="AF81" s="19"/>
      <c r="AG81" s="19"/>
      <c r="AH81" s="19"/>
      <c r="AI81" s="19"/>
      <c r="AL81" s="65">
        <f t="shared" si="1"/>
        <v>0</v>
      </c>
    </row>
    <row r="82" spans="1:38" ht="14.25" customHeight="1" x14ac:dyDescent="0.25">
      <c r="A82" s="10" t="s">
        <v>348</v>
      </c>
      <c r="B82" s="21">
        <v>32.110628949999999</v>
      </c>
      <c r="C82" s="21">
        <v>48.50096276</v>
      </c>
      <c r="D82" s="21">
        <v>72.238933010000011</v>
      </c>
      <c r="E82" s="21">
        <v>42.814572079999998</v>
      </c>
      <c r="F82" s="21">
        <v>34.881784140000001</v>
      </c>
      <c r="G82" s="21">
        <v>49.456032389999997</v>
      </c>
      <c r="H82" s="21">
        <v>66.528755509999996</v>
      </c>
      <c r="I82" s="21">
        <v>34.443796599999999</v>
      </c>
      <c r="J82" s="21">
        <v>28.535728020000001</v>
      </c>
      <c r="K82" s="21">
        <v>42.385218469999998</v>
      </c>
      <c r="L82" s="21">
        <v>71.797586629999998</v>
      </c>
      <c r="M82" s="21">
        <v>38.6617903</v>
      </c>
      <c r="N82" s="21">
        <v>33.18192045</v>
      </c>
      <c r="O82" s="21">
        <v>48.422915020000005</v>
      </c>
      <c r="P82" s="21">
        <v>77.597610150000008</v>
      </c>
      <c r="Q82" s="21">
        <v>44.736247140000003</v>
      </c>
      <c r="R82" s="21">
        <v>41.946181670000001</v>
      </c>
      <c r="S82" s="21">
        <v>64.643264200000004</v>
      </c>
      <c r="T82" s="21">
        <v>103.68890362</v>
      </c>
      <c r="U82" s="21">
        <v>56.930613380000004</v>
      </c>
      <c r="V82" s="21">
        <v>50.528059640000002</v>
      </c>
      <c r="W82" s="21">
        <v>74.927661870000009</v>
      </c>
      <c r="X82" s="21">
        <v>111.41053936</v>
      </c>
      <c r="Y82" s="21">
        <v>58.765650619999995</v>
      </c>
      <c r="Z82" s="21">
        <v>51.961377630000001</v>
      </c>
      <c r="AA82" s="21">
        <v>79.973789060000001</v>
      </c>
      <c r="AB82" s="21">
        <v>94.722316169999999</v>
      </c>
      <c r="AC82" s="21">
        <v>55.486667609999998</v>
      </c>
      <c r="AD82" s="21">
        <v>34.484710509999999</v>
      </c>
      <c r="AE82" s="21">
        <v>2.0333879399999999</v>
      </c>
      <c r="AF82" s="21">
        <v>3.4454371899999998</v>
      </c>
      <c r="AG82" s="21">
        <v>3.6151095199999999</v>
      </c>
      <c r="AH82" s="21">
        <v>5.14952992</v>
      </c>
      <c r="AI82" s="21"/>
      <c r="AL82" s="65">
        <f t="shared" si="1"/>
        <v>1</v>
      </c>
    </row>
    <row r="83" spans="1:38" ht="14.25" customHeight="1" x14ac:dyDescent="0.25">
      <c r="A83" s="10" t="s">
        <v>349</v>
      </c>
      <c r="B83" s="19">
        <v>3205.1666612903127</v>
      </c>
      <c r="C83" s="19">
        <v>3758.0287333333472</v>
      </c>
      <c r="D83" s="19">
        <v>3793.7722272727342</v>
      </c>
      <c r="E83" s="19">
        <v>3446.0005687499975</v>
      </c>
      <c r="F83" s="19">
        <v>3776.0747238095364</v>
      </c>
      <c r="G83" s="19">
        <v>4192.7399516129008</v>
      </c>
      <c r="H83" s="19">
        <v>4090.6753545454526</v>
      </c>
      <c r="I83" s="19">
        <v>3384.4710937500008</v>
      </c>
      <c r="J83" s="19">
        <v>3122.7941428571512</v>
      </c>
      <c r="K83" s="19">
        <v>3803.2374000000168</v>
      </c>
      <c r="L83" s="19">
        <v>3600.6343499999998</v>
      </c>
      <c r="M83" s="19">
        <v>3247.4778307692313</v>
      </c>
      <c r="N83" s="19">
        <v>3519.7776967742006</v>
      </c>
      <c r="O83" s="19">
        <v>4078.7982092307539</v>
      </c>
      <c r="P83" s="19">
        <v>3898.1510984848542</v>
      </c>
      <c r="Q83" s="19">
        <v>3261.6516796874998</v>
      </c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L83" s="65">
        <f t="shared" si="1"/>
        <v>0</v>
      </c>
    </row>
    <row r="84" spans="1:38" ht="14.25" customHeight="1" x14ac:dyDescent="0.25">
      <c r="A84" s="10" t="s">
        <v>350</v>
      </c>
      <c r="B84" s="21">
        <v>33.777900000000002</v>
      </c>
      <c r="C84" s="21">
        <v>35.49</v>
      </c>
      <c r="D84" s="21">
        <v>39</v>
      </c>
      <c r="E84" s="21">
        <v>48.75</v>
      </c>
      <c r="F84" s="21">
        <v>18.989818010273602</v>
      </c>
      <c r="G84" s="21">
        <v>33.15</v>
      </c>
      <c r="H84" s="21">
        <v>39.078000000000003</v>
      </c>
      <c r="I84" s="21">
        <v>38.956333510876703</v>
      </c>
      <c r="J84" s="21">
        <v>11.4836025504133</v>
      </c>
      <c r="K84" s="21">
        <v>16.9728347835769</v>
      </c>
      <c r="L84" s="21">
        <v>40.363510014358901</v>
      </c>
      <c r="M84" s="21">
        <v>23.588283249342798</v>
      </c>
      <c r="N84" s="21">
        <v>22.702470243489998</v>
      </c>
      <c r="O84" s="21">
        <v>24.866676692080599</v>
      </c>
      <c r="P84" s="21">
        <v>20.410677902620201</v>
      </c>
      <c r="Q84" s="21">
        <v>38.407690801062799</v>
      </c>
      <c r="R84" s="21">
        <v>18.03</v>
      </c>
      <c r="S84" s="21">
        <v>21.12</v>
      </c>
      <c r="T84" s="21">
        <v>11.84</v>
      </c>
      <c r="U84" s="21">
        <v>18.05</v>
      </c>
      <c r="V84" s="21">
        <v>9.2772659387823406</v>
      </c>
      <c r="W84" s="21">
        <v>11.4948313422931</v>
      </c>
      <c r="X84" s="21">
        <v>15.232371316432399</v>
      </c>
      <c r="Y84" s="21">
        <v>16.211472888452601</v>
      </c>
      <c r="Z84" s="21">
        <v>17.0993517084978</v>
      </c>
      <c r="AA84" s="21">
        <v>13.1004846626634</v>
      </c>
      <c r="AB84" s="21">
        <v>14.583470737206001</v>
      </c>
      <c r="AC84" s="21">
        <v>20.1192885956055</v>
      </c>
      <c r="AD84" s="21">
        <v>29.1546575667141</v>
      </c>
      <c r="AE84" s="21">
        <v>15.436092320392898</v>
      </c>
      <c r="AF84" s="21">
        <v>12.063739521560199</v>
      </c>
      <c r="AG84" s="21">
        <v>24.378438670966403</v>
      </c>
      <c r="AH84" s="21"/>
      <c r="AI84" s="21"/>
      <c r="AL84" s="65">
        <f t="shared" si="1"/>
        <v>1</v>
      </c>
    </row>
    <row r="85" spans="1:38" ht="14.25" customHeight="1" x14ac:dyDescent="0.25">
      <c r="A85" s="10" t="s">
        <v>351</v>
      </c>
      <c r="B85" s="19">
        <v>200.06572766964277</v>
      </c>
      <c r="C85" s="19">
        <v>313.3487856807343</v>
      </c>
      <c r="D85" s="19">
        <v>517.36442757834857</v>
      </c>
      <c r="E85" s="19">
        <v>317.69970208754683</v>
      </c>
      <c r="F85" s="19">
        <v>250.1020286934048</v>
      </c>
      <c r="G85" s="19">
        <v>462.67720697502415</v>
      </c>
      <c r="H85" s="19">
        <v>572.53826519886468</v>
      </c>
      <c r="I85" s="19">
        <v>383.66909252340827</v>
      </c>
      <c r="J85" s="19">
        <v>317.02386892911369</v>
      </c>
      <c r="K85" s="19">
        <v>463.41009400047568</v>
      </c>
      <c r="L85" s="19">
        <v>600.22486082694002</v>
      </c>
      <c r="M85" s="19">
        <v>501.36109351505769</v>
      </c>
      <c r="N85" s="19">
        <v>347.14792629187946</v>
      </c>
      <c r="O85" s="19">
        <v>543.92607874140822</v>
      </c>
      <c r="P85" s="19">
        <v>748.85659898501478</v>
      </c>
      <c r="Q85" s="19">
        <v>444.22064095558363</v>
      </c>
      <c r="R85" s="19">
        <v>383.22497587713332</v>
      </c>
      <c r="S85" s="19">
        <v>550.47421826245284</v>
      </c>
      <c r="T85" s="19">
        <v>802.66413768106008</v>
      </c>
      <c r="U85" s="19">
        <v>527.59039126005644</v>
      </c>
      <c r="V85" s="19">
        <v>499.87232831080598</v>
      </c>
      <c r="W85" s="19">
        <v>660.03338948482883</v>
      </c>
      <c r="X85" s="19">
        <v>944.2038284866577</v>
      </c>
      <c r="Y85" s="19">
        <v>668.92927433361001</v>
      </c>
      <c r="Z85" s="19">
        <v>507.44099151188374</v>
      </c>
      <c r="AA85" s="19">
        <v>659.1363948832601</v>
      </c>
      <c r="AB85" s="19">
        <v>923.2199697744179</v>
      </c>
      <c r="AC85" s="19">
        <v>637.1442017536757</v>
      </c>
      <c r="AD85" s="19">
        <v>453.64700210752471</v>
      </c>
      <c r="AE85" s="19">
        <v>156.25562884827519</v>
      </c>
      <c r="AF85" s="19">
        <v>291.06195807837469</v>
      </c>
      <c r="AG85" s="19">
        <v>276.67027038568955</v>
      </c>
      <c r="AH85" s="19">
        <v>167.0025761672714</v>
      </c>
      <c r="AI85" s="19"/>
      <c r="AL85" s="65">
        <f t="shared" si="1"/>
        <v>1</v>
      </c>
    </row>
    <row r="86" spans="1:38" ht="14.25" customHeight="1" x14ac:dyDescent="0.25">
      <c r="A86" s="10" t="s">
        <v>352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L86" s="65">
        <f t="shared" si="1"/>
        <v>0</v>
      </c>
    </row>
    <row r="87" spans="1:38" ht="14.25" customHeight="1" x14ac:dyDescent="0.25">
      <c r="A87" s="10" t="s">
        <v>353</v>
      </c>
      <c r="B87" s="19">
        <v>0.18226000000000001</v>
      </c>
      <c r="C87" s="19">
        <v>0.14124999999999999</v>
      </c>
      <c r="D87" s="19">
        <v>0.17723</v>
      </c>
      <c r="E87" s="19">
        <v>0.16692000000000001</v>
      </c>
      <c r="F87" s="19">
        <v>7.8439999999999996E-2</v>
      </c>
      <c r="G87" s="19">
        <v>8.9399999999999993E-2</v>
      </c>
      <c r="H87" s="19">
        <v>9.1700000000000004E-2</v>
      </c>
      <c r="I87" s="19">
        <v>0.1057</v>
      </c>
      <c r="J87" s="19">
        <v>7.0800000000000002E-2</v>
      </c>
      <c r="K87" s="19">
        <v>7.4520000000000003E-2</v>
      </c>
      <c r="L87" s="19">
        <v>8.1720000000000001E-2</v>
      </c>
      <c r="M87" s="19">
        <v>0.24379999999999999</v>
      </c>
      <c r="N87" s="19">
        <v>0.44413000000000002</v>
      </c>
      <c r="O87" s="19">
        <v>0.41192000000000001</v>
      </c>
      <c r="P87" s="19">
        <v>0.45029999999999998</v>
      </c>
      <c r="Q87" s="19">
        <v>0.40834999999999999</v>
      </c>
      <c r="R87" s="19">
        <v>1.2648200000000001</v>
      </c>
      <c r="S87" s="19">
        <v>1.0353399999999999</v>
      </c>
      <c r="T87" s="19">
        <v>1.0792600000000001</v>
      </c>
      <c r="U87" s="19">
        <v>1.2067300000000001</v>
      </c>
      <c r="V87" s="19">
        <v>0.52</v>
      </c>
      <c r="W87" s="19">
        <v>1.37521</v>
      </c>
      <c r="X87" s="19">
        <v>1.08605</v>
      </c>
      <c r="Y87" s="19">
        <v>1.0807599999999999</v>
      </c>
      <c r="Z87" s="19">
        <v>1.2028300000000001</v>
      </c>
      <c r="AA87" s="19">
        <v>1.9868699999999999</v>
      </c>
      <c r="AB87" s="19">
        <v>1.5948500000000001</v>
      </c>
      <c r="AC87" s="19">
        <v>1.3640000000000001</v>
      </c>
      <c r="AD87" s="19">
        <v>1.2870200000000001</v>
      </c>
      <c r="AE87" s="19">
        <v>0</v>
      </c>
      <c r="AF87" s="19">
        <v>8.9539999999999995E-2</v>
      </c>
      <c r="AG87" s="19">
        <v>0.15221999999999999</v>
      </c>
      <c r="AH87" s="19">
        <v>1.2449300000000001</v>
      </c>
      <c r="AI87" s="19"/>
      <c r="AL87" s="65">
        <f t="shared" si="1"/>
        <v>1</v>
      </c>
    </row>
    <row r="88" spans="1:38" ht="14.25" customHeight="1" x14ac:dyDescent="0.25">
      <c r="A88" s="10" t="s">
        <v>354</v>
      </c>
      <c r="B88" s="21"/>
      <c r="C88" s="21"/>
      <c r="D88" s="21"/>
      <c r="E88" s="21"/>
      <c r="F88" s="21">
        <v>0.19600000000000001</v>
      </c>
      <c r="G88" s="21">
        <v>0.125606815745814</v>
      </c>
      <c r="H88" s="21">
        <v>3.4204707309898795E-2</v>
      </c>
      <c r="I88" s="21">
        <v>2.54369064808211E-2</v>
      </c>
      <c r="J88" s="21">
        <v>0.42950420388238497</v>
      </c>
      <c r="K88" s="21">
        <v>1.84559667094751</v>
      </c>
      <c r="L88" s="21">
        <v>1.0900000000000001</v>
      </c>
      <c r="M88" s="21">
        <v>0.624867523312294</v>
      </c>
      <c r="N88" s="21">
        <v>0.59189109044010202</v>
      </c>
      <c r="O88" s="21">
        <v>0.51066699545896399</v>
      </c>
      <c r="P88" s="21">
        <v>0.246306047789598</v>
      </c>
      <c r="Q88" s="21">
        <v>0.06</v>
      </c>
      <c r="R88" s="21">
        <v>0.03</v>
      </c>
      <c r="S88" s="21">
        <v>0.03</v>
      </c>
      <c r="T88" s="21">
        <v>0.02</v>
      </c>
      <c r="U88" s="21">
        <v>7.0000000000000007E-2</v>
      </c>
      <c r="V88" s="21">
        <v>0.09</v>
      </c>
      <c r="W88" s="21">
        <v>0.14000000000000001</v>
      </c>
      <c r="X88" s="21">
        <v>0.24</v>
      </c>
      <c r="Y88" s="21">
        <v>0.78</v>
      </c>
      <c r="Z88" s="21">
        <v>0.19</v>
      </c>
      <c r="AA88" s="21">
        <v>0.15</v>
      </c>
      <c r="AB88" s="21">
        <v>7.0000000000000007E-2</v>
      </c>
      <c r="AC88" s="21">
        <v>0.63</v>
      </c>
      <c r="AD88" s="21"/>
      <c r="AE88" s="21"/>
      <c r="AF88" s="21"/>
      <c r="AG88" s="21"/>
      <c r="AH88" s="21"/>
      <c r="AI88" s="21"/>
      <c r="AL88" s="65">
        <f t="shared" si="1"/>
        <v>0</v>
      </c>
    </row>
    <row r="89" spans="1:38" ht="14.25" customHeight="1" x14ac:dyDescent="0.25">
      <c r="A89" s="10" t="s">
        <v>355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L89" s="65">
        <f t="shared" si="1"/>
        <v>0</v>
      </c>
    </row>
    <row r="90" spans="1:38" ht="14.25" customHeight="1" x14ac:dyDescent="0.25">
      <c r="A90" s="10" t="s">
        <v>356</v>
      </c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L90" s="65">
        <f t="shared" si="1"/>
        <v>0</v>
      </c>
    </row>
    <row r="91" spans="1:38" ht="14.25" customHeight="1" x14ac:dyDescent="0.25">
      <c r="A91" s="10" t="s">
        <v>357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L91" s="65">
        <f t="shared" si="1"/>
        <v>0</v>
      </c>
    </row>
    <row r="92" spans="1:38" ht="14.25" customHeight="1" x14ac:dyDescent="0.25">
      <c r="A92" s="10" t="s">
        <v>358</v>
      </c>
      <c r="B92" s="21">
        <v>3.4987245998000001</v>
      </c>
      <c r="C92" s="21">
        <v>3.3046066453999998</v>
      </c>
      <c r="D92" s="21">
        <v>1.63052308753599</v>
      </c>
      <c r="E92" s="21">
        <v>1.68299962988365</v>
      </c>
      <c r="F92" s="21">
        <v>1.7229756113791501</v>
      </c>
      <c r="G92" s="21">
        <v>1.4858518761341599</v>
      </c>
      <c r="H92" s="21">
        <v>2.8285492318352699</v>
      </c>
      <c r="I92" s="21">
        <v>2.2093194421765303</v>
      </c>
      <c r="J92" s="21">
        <v>2.0905761251232602</v>
      </c>
      <c r="K92" s="21">
        <v>1.5424605197960899</v>
      </c>
      <c r="L92" s="21">
        <v>1.58418729272556</v>
      </c>
      <c r="M92" s="21">
        <v>1.66250293363843</v>
      </c>
      <c r="N92" s="21">
        <v>1.60662156062785</v>
      </c>
      <c r="O92" s="21">
        <v>1.2708465737951902</v>
      </c>
      <c r="P92" s="21">
        <v>2.3393295711860298</v>
      </c>
      <c r="Q92" s="21">
        <v>2.1160193741294901</v>
      </c>
      <c r="R92" s="21">
        <v>1.7308311285339602</v>
      </c>
      <c r="S92" s="21">
        <v>1.3800977091087698</v>
      </c>
      <c r="T92" s="21">
        <v>2.4590142701870099</v>
      </c>
      <c r="U92" s="21">
        <v>1.6268610563689401</v>
      </c>
      <c r="V92" s="21">
        <v>1.8543354621156201</v>
      </c>
      <c r="W92" s="21">
        <v>3.2750280491658903</v>
      </c>
      <c r="X92" s="21">
        <v>2.1293891184598199</v>
      </c>
      <c r="Y92" s="21">
        <v>1.7021686647093501</v>
      </c>
      <c r="Z92" s="21">
        <v>1.9614642509243301</v>
      </c>
      <c r="AA92" s="21">
        <v>2.88722137057501</v>
      </c>
      <c r="AB92" s="21">
        <v>2.4443586636977002</v>
      </c>
      <c r="AC92" s="21">
        <v>1.99855037850591</v>
      </c>
      <c r="AD92" s="21">
        <v>1.52184461328568</v>
      </c>
      <c r="AE92" s="21">
        <v>0.147522386641739</v>
      </c>
      <c r="AF92" s="21">
        <v>4.3489720102286099E-2</v>
      </c>
      <c r="AG92" s="21">
        <v>0.61434420137979906</v>
      </c>
      <c r="AH92" s="21">
        <v>1.0222117241061499</v>
      </c>
      <c r="AI92" s="21"/>
      <c r="AL92" s="65">
        <f t="shared" si="1"/>
        <v>1</v>
      </c>
    </row>
    <row r="93" spans="1:38" ht="14.25" customHeight="1" x14ac:dyDescent="0.25">
      <c r="A93" s="10" t="s">
        <v>359</v>
      </c>
      <c r="B93" s="19">
        <v>266.25952218430069</v>
      </c>
      <c r="C93" s="19">
        <v>348.78777169111152</v>
      </c>
      <c r="D93" s="19">
        <v>388.90180929095357</v>
      </c>
      <c r="E93" s="19">
        <v>304.56216965468872</v>
      </c>
      <c r="F93" s="19">
        <v>345.91603505026245</v>
      </c>
      <c r="G93" s="19">
        <v>468.73594107188143</v>
      </c>
      <c r="H93" s="19">
        <v>470.52923644902182</v>
      </c>
      <c r="I93" s="19">
        <v>333.53698262008572</v>
      </c>
      <c r="J93" s="19">
        <v>337.77605058862122</v>
      </c>
      <c r="K93" s="19">
        <v>441.92066985300261</v>
      </c>
      <c r="L93" s="19">
        <v>479.44447824691855</v>
      </c>
      <c r="M93" s="19">
        <v>349.69691395489951</v>
      </c>
      <c r="N93" s="19">
        <v>395.87689455470019</v>
      </c>
      <c r="O93" s="19">
        <v>514.03443850267445</v>
      </c>
      <c r="P93" s="19">
        <v>503.995237639859</v>
      </c>
      <c r="Q93" s="19">
        <v>393.23091171238167</v>
      </c>
      <c r="R93" s="19">
        <v>427.81344013781228</v>
      </c>
      <c r="S93" s="19">
        <v>590.48352494500045</v>
      </c>
      <c r="T93" s="19">
        <v>675.42878052518563</v>
      </c>
      <c r="U93" s="19">
        <v>520.8164918202076</v>
      </c>
      <c r="V93" s="19">
        <v>615.48941128426623</v>
      </c>
      <c r="W93" s="19">
        <v>763.70605232478056</v>
      </c>
      <c r="X93" s="19">
        <v>776.03966360689765</v>
      </c>
      <c r="Y93" s="19">
        <v>575.33903601694919</v>
      </c>
      <c r="Z93" s="19">
        <v>657.37711632337107</v>
      </c>
      <c r="AA93" s="19">
        <v>790.5545454545454</v>
      </c>
      <c r="AB93" s="19">
        <v>830.41722202775588</v>
      </c>
      <c r="AC93" s="19">
        <v>664.03962471670434</v>
      </c>
      <c r="AD93" s="19">
        <v>456.35972229749547</v>
      </c>
      <c r="AE93" s="19">
        <v>52.398719219015582</v>
      </c>
      <c r="AF93" s="19">
        <v>329.75576957001141</v>
      </c>
      <c r="AG93" s="19">
        <v>156.12333847509933</v>
      </c>
      <c r="AH93" s="19">
        <v>126.07238142952573</v>
      </c>
      <c r="AI93" s="19"/>
      <c r="AL93" s="65">
        <f t="shared" si="1"/>
        <v>1</v>
      </c>
    </row>
    <row r="94" spans="1:38" ht="14.25" customHeight="1" x14ac:dyDescent="0.25">
      <c r="A94" s="10" t="s">
        <v>360</v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L94" s="65">
        <f t="shared" si="1"/>
        <v>0</v>
      </c>
    </row>
    <row r="95" spans="1:38" ht="14.25" customHeight="1" x14ac:dyDescent="0.25">
      <c r="A95" s="10" t="s">
        <v>361</v>
      </c>
      <c r="B95" s="19">
        <v>134.14210167260435</v>
      </c>
      <c r="C95" s="19">
        <v>157.17668238982279</v>
      </c>
      <c r="D95" s="19">
        <v>122.20596020555084</v>
      </c>
      <c r="E95" s="19">
        <v>231.11131662531298</v>
      </c>
      <c r="F95" s="19">
        <v>453.03862052534771</v>
      </c>
      <c r="G95" s="19">
        <v>156.8686954792478</v>
      </c>
      <c r="H95" s="19">
        <v>127.58541100420371</v>
      </c>
      <c r="I95" s="19">
        <v>318.46402769902335</v>
      </c>
      <c r="J95" s="19">
        <v>105.40075283158012</v>
      </c>
      <c r="K95" s="19">
        <v>143.88423164791212</v>
      </c>
      <c r="L95" s="19">
        <v>110.67257829349565</v>
      </c>
      <c r="M95" s="19">
        <v>98.611709445643484</v>
      </c>
      <c r="N95" s="19">
        <v>96.337956906125711</v>
      </c>
      <c r="O95" s="19">
        <v>250.89211803335886</v>
      </c>
      <c r="P95" s="19">
        <v>225.51881986223253</v>
      </c>
      <c r="Q95" s="19">
        <v>111.01285863512165</v>
      </c>
      <c r="R95" s="19">
        <v>134.24184645638334</v>
      </c>
      <c r="S95" s="19">
        <v>117.03238613303687</v>
      </c>
      <c r="T95" s="19">
        <v>128.7888557148529</v>
      </c>
      <c r="U95" s="19">
        <v>132.67483244627664</v>
      </c>
      <c r="V95" s="19">
        <v>148.39335609086322</v>
      </c>
      <c r="W95" s="19">
        <v>129.78866877733802</v>
      </c>
      <c r="X95" s="19">
        <v>152.83643852803036</v>
      </c>
      <c r="Y95" s="19">
        <v>143.54168983390809</v>
      </c>
      <c r="Z95" s="19">
        <v>157.62582069051493</v>
      </c>
      <c r="AA95" s="19">
        <v>161.81655921718414</v>
      </c>
      <c r="AB95" s="19">
        <v>224.68982376923958</v>
      </c>
      <c r="AC95" s="19">
        <v>396.49611444803202</v>
      </c>
      <c r="AD95" s="19">
        <v>156.19947500604641</v>
      </c>
      <c r="AE95" s="19">
        <v>61.737772830943079</v>
      </c>
      <c r="AF95" s="19">
        <v>81.133777159721774</v>
      </c>
      <c r="AG95" s="19">
        <v>77.792175187384231</v>
      </c>
      <c r="AH95" s="19">
        <v>81.464535739225923</v>
      </c>
      <c r="AI95" s="19"/>
      <c r="AL95" s="65">
        <f t="shared" si="1"/>
        <v>1</v>
      </c>
    </row>
    <row r="96" spans="1:38" ht="14.25" customHeight="1" x14ac:dyDescent="0.25">
      <c r="A96" s="10" t="s">
        <v>362</v>
      </c>
      <c r="B96" s="21">
        <v>287.88649561573499</v>
      </c>
      <c r="C96" s="21">
        <v>296.72882123628199</v>
      </c>
      <c r="D96" s="21">
        <v>294.41366111828603</v>
      </c>
      <c r="E96" s="21">
        <v>304.407090511175</v>
      </c>
      <c r="F96" s="21">
        <v>310.22736190889606</v>
      </c>
      <c r="G96" s="21">
        <v>327.64950842992999</v>
      </c>
      <c r="H96" s="21">
        <v>328.60898738808902</v>
      </c>
      <c r="I96" s="21">
        <v>339.13887992521796</v>
      </c>
      <c r="J96" s="21">
        <v>334.40682870084999</v>
      </c>
      <c r="K96" s="21">
        <v>323.38822766134399</v>
      </c>
      <c r="L96" s="21">
        <v>324.544642365279</v>
      </c>
      <c r="M96" s="21">
        <v>310.595118478404</v>
      </c>
      <c r="N96" s="21">
        <v>331.27338520455697</v>
      </c>
      <c r="O96" s="21">
        <v>316.70764244798704</v>
      </c>
      <c r="P96" s="21">
        <v>387.14890843783996</v>
      </c>
      <c r="Q96" s="21">
        <v>324.45193912977896</v>
      </c>
      <c r="R96" s="21">
        <v>374.47463164569098</v>
      </c>
      <c r="S96" s="21">
        <v>440.22291592319999</v>
      </c>
      <c r="T96" s="21">
        <v>383.388234980211</v>
      </c>
      <c r="U96" s="21">
        <v>353.60832263482303</v>
      </c>
      <c r="V96" s="21">
        <v>347.04574471810599</v>
      </c>
      <c r="W96" s="21">
        <v>367.15477738348699</v>
      </c>
      <c r="X96" s="21">
        <v>413.73177353530997</v>
      </c>
      <c r="Y96" s="21">
        <v>361.38564597534003</v>
      </c>
      <c r="Z96" s="21">
        <v>336.32970246946002</v>
      </c>
      <c r="AA96" s="21">
        <v>370.60444746539002</v>
      </c>
      <c r="AB96" s="21">
        <v>387.97430309263495</v>
      </c>
      <c r="AC96" s="21">
        <v>399.41649812280701</v>
      </c>
      <c r="AD96" s="21">
        <v>215.740128287141</v>
      </c>
      <c r="AE96" s="21">
        <v>0.87996941453824407</v>
      </c>
      <c r="AF96" s="21">
        <v>1.08305521210321</v>
      </c>
      <c r="AG96" s="21">
        <v>2.8034332177886703</v>
      </c>
      <c r="AH96" s="21">
        <v>1.17341337547671</v>
      </c>
      <c r="AI96" s="21"/>
      <c r="AL96" s="65">
        <f t="shared" si="1"/>
        <v>1</v>
      </c>
    </row>
    <row r="97" spans="1:38" ht="14.25" customHeight="1" x14ac:dyDescent="0.25">
      <c r="A97" s="10" t="s">
        <v>363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L97" s="65">
        <f t="shared" si="1"/>
        <v>0</v>
      </c>
    </row>
    <row r="98" spans="1:38" ht="14.25" customHeight="1" x14ac:dyDescent="0.25">
      <c r="A98" s="10" t="s">
        <v>364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L98" s="65">
        <f t="shared" si="1"/>
        <v>0</v>
      </c>
    </row>
    <row r="99" spans="1:38" ht="14.25" customHeight="1" x14ac:dyDescent="0.25">
      <c r="A99" s="10" t="s">
        <v>365</v>
      </c>
      <c r="B99" s="19">
        <v>854.44698387096514</v>
      </c>
      <c r="C99" s="19">
        <v>1457.7546285714341</v>
      </c>
      <c r="D99" s="19">
        <v>2261.697369696974</v>
      </c>
      <c r="E99" s="19">
        <v>1121.4472624999994</v>
      </c>
      <c r="F99" s="19">
        <v>849.2</v>
      </c>
      <c r="G99" s="19">
        <v>1749.488612903225</v>
      </c>
      <c r="H99" s="19">
        <v>2453.609877272726</v>
      </c>
      <c r="I99" s="19">
        <v>1184.8148437500001</v>
      </c>
      <c r="J99" s="19">
        <v>895.28357142857374</v>
      </c>
      <c r="K99" s="19">
        <v>1741.9070451612981</v>
      </c>
      <c r="L99" s="19">
        <v>2686.8580499999998</v>
      </c>
      <c r="M99" s="19">
        <v>1369.0884615384616</v>
      </c>
      <c r="N99" s="19">
        <v>1098.6907838709699</v>
      </c>
      <c r="O99" s="19">
        <v>1925.3463307692234</v>
      </c>
      <c r="P99" s="19">
        <v>2975.8157196969742</v>
      </c>
      <c r="Q99" s="19">
        <v>1450.1025</v>
      </c>
      <c r="R99" s="19">
        <v>1128.6847384615357</v>
      </c>
      <c r="S99" s="19">
        <v>2225.2017725806445</v>
      </c>
      <c r="T99" s="19">
        <v>3488.5848461538412</v>
      </c>
      <c r="U99" s="19">
        <v>1789.6262857142794</v>
      </c>
      <c r="V99" s="19">
        <v>1359.5110000000045</v>
      </c>
      <c r="W99" s="19">
        <v>2359.1511428571489</v>
      </c>
      <c r="X99" s="19">
        <v>3139.8341538461573</v>
      </c>
      <c r="Y99" s="19">
        <v>1635.6441125000006</v>
      </c>
      <c r="Z99" s="19">
        <v>1157.3510857142865</v>
      </c>
      <c r="AA99" s="19">
        <v>2308.0798000000004</v>
      </c>
      <c r="AB99" s="19">
        <v>3145.6851181818361</v>
      </c>
      <c r="AC99" s="19">
        <v>1780.2268499999996</v>
      </c>
      <c r="AD99" s="19">
        <v>1051.9385343749998</v>
      </c>
      <c r="AE99" s="19">
        <v>190.54443225806511</v>
      </c>
      <c r="AF99" s="19">
        <v>850.96692121212391</v>
      </c>
      <c r="AG99" s="19"/>
      <c r="AH99" s="19"/>
      <c r="AI99" s="19"/>
      <c r="AL99" s="65">
        <f t="shared" si="1"/>
        <v>0</v>
      </c>
    </row>
    <row r="100" spans="1:38" ht="14.25" customHeight="1" x14ac:dyDescent="0.25">
      <c r="A100" s="10" t="s">
        <v>366</v>
      </c>
      <c r="B100" s="21">
        <v>142.5</v>
      </c>
      <c r="C100" s="21">
        <v>214.6</v>
      </c>
      <c r="D100" s="21">
        <v>230</v>
      </c>
      <c r="E100" s="21">
        <v>182.1</v>
      </c>
      <c r="F100" s="21">
        <v>139.5</v>
      </c>
      <c r="G100" s="21">
        <v>241.9</v>
      </c>
      <c r="H100" s="21">
        <v>193.6</v>
      </c>
      <c r="I100" s="21">
        <v>153.6</v>
      </c>
      <c r="J100" s="21">
        <v>134</v>
      </c>
      <c r="K100" s="21">
        <v>189.9</v>
      </c>
      <c r="L100" s="21">
        <v>223.3</v>
      </c>
      <c r="M100" s="21">
        <v>158.80000000000001</v>
      </c>
      <c r="N100" s="21">
        <v>127.7</v>
      </c>
      <c r="O100" s="21">
        <v>202.1</v>
      </c>
      <c r="P100" s="21">
        <v>212.8</v>
      </c>
      <c r="Q100" s="21">
        <v>161.4</v>
      </c>
      <c r="R100" s="21">
        <v>144.30000000000001</v>
      </c>
      <c r="S100" s="21">
        <v>221.1</v>
      </c>
      <c r="T100" s="21">
        <v>216.5</v>
      </c>
      <c r="U100" s="21">
        <v>185.8</v>
      </c>
      <c r="V100" s="21">
        <v>162</v>
      </c>
      <c r="W100" s="21">
        <v>229.1</v>
      </c>
      <c r="X100" s="21">
        <v>234.6</v>
      </c>
      <c r="Y100" s="21">
        <v>197.3</v>
      </c>
      <c r="Z100" s="21">
        <v>158.9</v>
      </c>
      <c r="AA100" s="21">
        <v>243.4</v>
      </c>
      <c r="AB100" s="21">
        <v>229.6</v>
      </c>
      <c r="AC100" s="21">
        <v>206.8</v>
      </c>
      <c r="AD100" s="21">
        <v>121.3</v>
      </c>
      <c r="AE100" s="21">
        <v>8.1</v>
      </c>
      <c r="AF100" s="21">
        <v>12</v>
      </c>
      <c r="AG100" s="21">
        <v>19.8</v>
      </c>
      <c r="AH100" s="21">
        <v>30.3</v>
      </c>
      <c r="AI100" s="21"/>
      <c r="AL100" s="65">
        <f t="shared" si="1"/>
        <v>1</v>
      </c>
    </row>
    <row r="101" spans="1:38" ht="14.25" customHeight="1" x14ac:dyDescent="0.25">
      <c r="A101" s="10" t="s">
        <v>367</v>
      </c>
      <c r="B101" s="19">
        <v>386.94430645161174</v>
      </c>
      <c r="C101" s="19">
        <v>624.37877460317691</v>
      </c>
      <c r="D101" s="19">
        <v>842.17770909091053</v>
      </c>
      <c r="E101" s="19">
        <v>502.20150468749966</v>
      </c>
      <c r="F101" s="19">
        <v>434.17326349206496</v>
      </c>
      <c r="G101" s="19">
        <v>667.71234677419329</v>
      </c>
      <c r="H101" s="19">
        <v>740.98753181818154</v>
      </c>
      <c r="I101" s="19">
        <v>449.92968750000011</v>
      </c>
      <c r="J101" s="19">
        <v>369.3748571428581</v>
      </c>
      <c r="K101" s="19">
        <v>594.63578064516389</v>
      </c>
      <c r="L101" s="19">
        <v>648.09195</v>
      </c>
      <c r="M101" s="19">
        <v>370.20152000000007</v>
      </c>
      <c r="N101" s="19">
        <v>364.76093225806522</v>
      </c>
      <c r="O101" s="19">
        <v>495.73433384615197</v>
      </c>
      <c r="P101" s="19">
        <v>820.72215909091028</v>
      </c>
      <c r="Q101" s="19">
        <v>360.367734375</v>
      </c>
      <c r="R101" s="19">
        <v>397.16925230769135</v>
      </c>
      <c r="S101" s="19">
        <v>516.89927258064506</v>
      </c>
      <c r="T101" s="19">
        <v>792.86019230769125</v>
      </c>
      <c r="U101" s="19">
        <v>432.10055714285562</v>
      </c>
      <c r="V101" s="19">
        <v>503.97785714285885</v>
      </c>
      <c r="W101" s="19">
        <v>758.97943333333535</v>
      </c>
      <c r="X101" s="19">
        <v>883.80516923077016</v>
      </c>
      <c r="Y101" s="19">
        <v>389.22166250000009</v>
      </c>
      <c r="Z101" s="19">
        <v>357.76800000000026</v>
      </c>
      <c r="AA101" s="19">
        <v>650.62230000000011</v>
      </c>
      <c r="AB101" s="19">
        <v>924.02415454545974</v>
      </c>
      <c r="AC101" s="19">
        <v>456.12777499999987</v>
      </c>
      <c r="AD101" s="19">
        <v>222.73750937499995</v>
      </c>
      <c r="AE101" s="19">
        <v>84.808793548387357</v>
      </c>
      <c r="AF101" s="19">
        <v>84.161563636363894</v>
      </c>
      <c r="AG101" s="19">
        <v>31.015359999999966</v>
      </c>
      <c r="AH101" s="19">
        <v>28.916342857142865</v>
      </c>
      <c r="AI101" s="19"/>
      <c r="AL101" s="65">
        <f t="shared" si="1"/>
        <v>1</v>
      </c>
    </row>
    <row r="102" spans="1:38" ht="14.25" customHeight="1" x14ac:dyDescent="0.25">
      <c r="A102" s="10" t="s">
        <v>368</v>
      </c>
      <c r="B102" s="21">
        <v>0</v>
      </c>
      <c r="C102" s="21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/>
      <c r="AI102" s="21"/>
      <c r="AL102" s="65">
        <f t="shared" si="1"/>
        <v>1</v>
      </c>
    </row>
    <row r="103" spans="1:38" ht="14.25" customHeight="1" x14ac:dyDescent="0.25">
      <c r="A103" s="10" t="s">
        <v>369</v>
      </c>
      <c r="B103" s="19">
        <v>404.53130425109612</v>
      </c>
      <c r="C103" s="19">
        <v>420.93753267106774</v>
      </c>
      <c r="D103" s="19">
        <v>487.73973441600413</v>
      </c>
      <c r="E103" s="19">
        <v>458.67140792597235</v>
      </c>
      <c r="F103" s="19">
        <v>494.4359416544234</v>
      </c>
      <c r="G103" s="19">
        <v>501.25529569297493</v>
      </c>
      <c r="H103" s="19">
        <v>520.54102191842367</v>
      </c>
      <c r="I103" s="19">
        <v>461.90697194368249</v>
      </c>
      <c r="J103" s="19"/>
      <c r="K103" s="19"/>
      <c r="L103" s="19"/>
      <c r="M103" s="19"/>
      <c r="N103" s="19">
        <v>696.0853847824618</v>
      </c>
      <c r="O103" s="19">
        <v>691.24365442128396</v>
      </c>
      <c r="P103" s="19">
        <v>692.760966444259</v>
      </c>
      <c r="Q103" s="19">
        <v>623.71493578061268</v>
      </c>
      <c r="R103" s="19">
        <v>692.52776364064277</v>
      </c>
      <c r="S103" s="19">
        <v>723.48682488934651</v>
      </c>
      <c r="T103" s="19">
        <v>729.3800526725945</v>
      </c>
      <c r="U103" s="19">
        <v>767.75733769910244</v>
      </c>
      <c r="V103" s="19">
        <v>846.53389927595447</v>
      </c>
      <c r="W103" s="19">
        <v>817.62026096133161</v>
      </c>
      <c r="X103" s="19">
        <v>774.1693666686981</v>
      </c>
      <c r="Y103" s="19">
        <v>744.51001140543769</v>
      </c>
      <c r="Z103" s="19">
        <v>789.99255988402524</v>
      </c>
      <c r="AA103" s="19">
        <v>805.72582442188548</v>
      </c>
      <c r="AB103" s="19">
        <v>794.62120538330078</v>
      </c>
      <c r="AC103" s="19">
        <v>764.94179702910355</v>
      </c>
      <c r="AD103" s="19">
        <v>560.47092342200574</v>
      </c>
      <c r="AE103" s="19">
        <v>59.072098109143816</v>
      </c>
      <c r="AF103" s="19">
        <v>75.203899332814572</v>
      </c>
      <c r="AG103" s="19">
        <v>103.59494582374272</v>
      </c>
      <c r="AH103" s="19">
        <v>90.719581686919639</v>
      </c>
      <c r="AI103" s="19"/>
      <c r="AL103" s="65">
        <f t="shared" si="1"/>
        <v>1</v>
      </c>
    </row>
    <row r="104" spans="1:38" ht="14.25" customHeight="1" x14ac:dyDescent="0.25">
      <c r="A104" s="10" t="s">
        <v>370</v>
      </c>
      <c r="B104" s="21">
        <v>245.77464788732394</v>
      </c>
      <c r="C104" s="21">
        <v>274.50704225352115</v>
      </c>
      <c r="D104" s="21">
        <v>259.71830985915494</v>
      </c>
      <c r="E104" s="21">
        <v>248.02816901408451</v>
      </c>
      <c r="F104" s="21">
        <v>277.18309859154931</v>
      </c>
      <c r="G104" s="21">
        <v>307.32394366197184</v>
      </c>
      <c r="H104" s="21">
        <v>287.46478873239442</v>
      </c>
      <c r="I104" s="21">
        <v>271.40845070422534</v>
      </c>
      <c r="J104" s="21">
        <v>217.04225352112678</v>
      </c>
      <c r="K104" s="21">
        <v>224.36619718309862</v>
      </c>
      <c r="L104" s="21">
        <v>272.67605633802822</v>
      </c>
      <c r="M104" s="21">
        <v>188.87323943661974</v>
      </c>
      <c r="N104" s="21">
        <v>211.40845070422537</v>
      </c>
      <c r="O104" s="21">
        <v>236.76056338028172</v>
      </c>
      <c r="P104" s="21">
        <v>263.52112676056339</v>
      </c>
      <c r="Q104" s="21">
        <v>186.90140845070425</v>
      </c>
      <c r="R104" s="21">
        <v>198.4507042253521</v>
      </c>
      <c r="S104" s="21">
        <v>238.16901408450704</v>
      </c>
      <c r="T104" s="21">
        <v>253.94366197183101</v>
      </c>
      <c r="U104" s="21">
        <v>219.43661971830988</v>
      </c>
      <c r="V104" s="21">
        <v>200.98591549295776</v>
      </c>
      <c r="W104" s="21">
        <v>238.87323943661974</v>
      </c>
      <c r="X104" s="21">
        <v>282.53521126760569</v>
      </c>
      <c r="Y104" s="21">
        <v>250</v>
      </c>
      <c r="Z104" s="21">
        <v>225.77464788732394</v>
      </c>
      <c r="AA104" s="21">
        <v>262.3943661971831</v>
      </c>
      <c r="AB104" s="21">
        <v>318.59154929577466</v>
      </c>
      <c r="AC104" s="21">
        <v>270.7042253521127</v>
      </c>
      <c r="AD104" s="21">
        <v>171.69014084507043</v>
      </c>
      <c r="AE104" s="21"/>
      <c r="AF104" s="21"/>
      <c r="AG104" s="21"/>
      <c r="AH104" s="21"/>
      <c r="AI104" s="21"/>
      <c r="AL104" s="65">
        <f t="shared" si="1"/>
        <v>0</v>
      </c>
    </row>
    <row r="105" spans="1:38" ht="14.25" customHeight="1" x14ac:dyDescent="0.25">
      <c r="A105" s="10" t="s">
        <v>371</v>
      </c>
      <c r="B105" s="19">
        <v>55.936203725079096</v>
      </c>
      <c r="C105" s="19">
        <v>69.224026782528213</v>
      </c>
      <c r="D105" s="19">
        <v>72.205341176484595</v>
      </c>
      <c r="E105" s="19">
        <v>60.105952555230601</v>
      </c>
      <c r="F105" s="19">
        <v>55.020805083396596</v>
      </c>
      <c r="G105" s="19">
        <v>61.558189041968895</v>
      </c>
      <c r="H105" s="19">
        <v>68.501304112962202</v>
      </c>
      <c r="I105" s="19">
        <v>54.160483153946494</v>
      </c>
      <c r="J105" s="19">
        <v>44.207453717063395</v>
      </c>
      <c r="K105" s="19">
        <v>57.618826474946502</v>
      </c>
      <c r="L105" s="19">
        <v>58.926697558248499</v>
      </c>
      <c r="M105" s="19">
        <v>40.608821764271106</v>
      </c>
      <c r="N105" s="19">
        <v>41.874474492702099</v>
      </c>
      <c r="O105" s="19">
        <v>50.874000951330807</v>
      </c>
      <c r="P105" s="19">
        <v>53.751841200381399</v>
      </c>
      <c r="Q105" s="19">
        <v>33.208038313429498</v>
      </c>
      <c r="R105" s="19">
        <v>39.332427698504404</v>
      </c>
      <c r="S105" s="19">
        <v>61.925906804158096</v>
      </c>
      <c r="T105" s="19">
        <v>65.5150950708354</v>
      </c>
      <c r="U105" s="19">
        <v>53.773103517536001</v>
      </c>
      <c r="V105" s="19">
        <v>59.9933177207756</v>
      </c>
      <c r="W105" s="19">
        <v>122.77511408848201</v>
      </c>
      <c r="X105" s="19">
        <v>120.34337681578299</v>
      </c>
      <c r="Y105" s="19">
        <v>92.996481037076393</v>
      </c>
      <c r="Z105" s="19">
        <v>98.296489112303306</v>
      </c>
      <c r="AA105" s="19">
        <v>115.486224425823</v>
      </c>
      <c r="AB105" s="19">
        <v>128.14711566321901</v>
      </c>
      <c r="AC105" s="19">
        <v>117.50928617625699</v>
      </c>
      <c r="AD105" s="19">
        <v>82.326493334741699</v>
      </c>
      <c r="AE105" s="19">
        <v>7.4415134059866102</v>
      </c>
      <c r="AF105" s="19">
        <v>17.2408451128845</v>
      </c>
      <c r="AG105" s="19">
        <v>22.836269999999999</v>
      </c>
      <c r="AH105" s="19">
        <v>37.327399999999997</v>
      </c>
      <c r="AI105" s="19"/>
      <c r="AL105" s="65">
        <f t="shared" si="1"/>
        <v>1</v>
      </c>
    </row>
    <row r="106" spans="1:38" ht="14.25" customHeight="1" x14ac:dyDescent="0.25">
      <c r="A106" s="10" t="s">
        <v>372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L106" s="65">
        <f t="shared" si="1"/>
        <v>0</v>
      </c>
    </row>
    <row r="107" spans="1:38" ht="14.25" customHeight="1" x14ac:dyDescent="0.25">
      <c r="A107" s="10" t="s">
        <v>373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>
        <v>0.26370345930420253</v>
      </c>
      <c r="S107" s="19">
        <v>0.26133582390364962</v>
      </c>
      <c r="T107" s="19">
        <v>0.2746875049232923</v>
      </c>
      <c r="U107" s="19">
        <v>0.26746504553040168</v>
      </c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L107" s="65">
        <f t="shared" si="1"/>
        <v>0</v>
      </c>
    </row>
    <row r="108" spans="1:38" ht="14.25" customHeight="1" x14ac:dyDescent="0.25">
      <c r="A108" s="10" t="s">
        <v>374</v>
      </c>
      <c r="B108" s="21">
        <v>1289.5</v>
      </c>
      <c r="C108" s="21">
        <v>1157.8</v>
      </c>
      <c r="D108" s="21">
        <v>1409.9</v>
      </c>
      <c r="E108" s="21">
        <v>1208.0999999999999</v>
      </c>
      <c r="F108" s="21">
        <v>1198.7</v>
      </c>
      <c r="G108" s="21">
        <v>1209.4000000000001</v>
      </c>
      <c r="H108" s="21">
        <v>1405.1</v>
      </c>
      <c r="I108" s="21">
        <v>1117.0999999999999</v>
      </c>
      <c r="J108" s="21">
        <v>1036.3</v>
      </c>
      <c r="K108" s="21">
        <v>951.2</v>
      </c>
      <c r="L108" s="21">
        <v>995.7</v>
      </c>
      <c r="M108" s="21">
        <v>929.9</v>
      </c>
      <c r="N108" s="21">
        <v>947.6</v>
      </c>
      <c r="O108" s="21">
        <v>979.5</v>
      </c>
      <c r="P108" s="21">
        <v>1163.2</v>
      </c>
      <c r="Q108" s="21">
        <v>947.2</v>
      </c>
      <c r="R108" s="21">
        <v>932.5</v>
      </c>
      <c r="S108" s="21">
        <v>879.1</v>
      </c>
      <c r="T108" s="21">
        <v>1041.5</v>
      </c>
      <c r="U108" s="21">
        <v>952.3</v>
      </c>
      <c r="V108" s="21">
        <v>1093.5999999999999</v>
      </c>
      <c r="W108" s="21">
        <v>1071.2</v>
      </c>
      <c r="X108" s="21">
        <v>1238.2</v>
      </c>
      <c r="Y108" s="21">
        <v>1133.7</v>
      </c>
      <c r="Z108" s="21">
        <v>1115.2</v>
      </c>
      <c r="AA108" s="21">
        <v>1121.2</v>
      </c>
      <c r="AB108" s="21">
        <v>1242.9000000000001</v>
      </c>
      <c r="AC108" s="21">
        <v>1110</v>
      </c>
      <c r="AD108" s="21">
        <v>765.8</v>
      </c>
      <c r="AE108" s="21">
        <v>144.5</v>
      </c>
      <c r="AF108" s="21">
        <v>197.7</v>
      </c>
      <c r="AG108" s="21">
        <v>139.6</v>
      </c>
      <c r="AH108" s="21">
        <v>102.8</v>
      </c>
      <c r="AI108" s="21"/>
      <c r="AL108" s="65">
        <f t="shared" si="1"/>
        <v>1</v>
      </c>
    </row>
    <row r="109" spans="1:38" ht="14.25" customHeight="1" x14ac:dyDescent="0.25">
      <c r="A109" s="10" t="s">
        <v>375</v>
      </c>
      <c r="B109" s="19">
        <v>0</v>
      </c>
      <c r="C109" s="1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5.2634992571363802E-2</v>
      </c>
      <c r="AG109" s="19">
        <v>0</v>
      </c>
      <c r="AH109" s="19">
        <v>0.24714993425314291</v>
      </c>
      <c r="AI109" s="19"/>
      <c r="AL109" s="65">
        <f t="shared" si="1"/>
        <v>1</v>
      </c>
    </row>
    <row r="110" spans="1:38" ht="14.25" customHeight="1" x14ac:dyDescent="0.25">
      <c r="A110" s="10" t="s">
        <v>376</v>
      </c>
      <c r="B110" s="21"/>
      <c r="C110" s="21"/>
      <c r="D110" s="21"/>
      <c r="E110" s="21"/>
      <c r="F110" s="21"/>
      <c r="G110" s="21"/>
      <c r="H110" s="21"/>
      <c r="I110" s="21"/>
      <c r="J110" s="21">
        <v>100.33702519425457</v>
      </c>
      <c r="K110" s="21">
        <v>125.22961172254699</v>
      </c>
      <c r="L110" s="21">
        <v>145.21588319747127</v>
      </c>
      <c r="M110" s="21">
        <v>60.115947782899553</v>
      </c>
      <c r="N110" s="21">
        <v>51.778896062896408</v>
      </c>
      <c r="O110" s="21">
        <v>62.729443504625749</v>
      </c>
      <c r="P110" s="21">
        <v>57.42428933573165</v>
      </c>
      <c r="Q110" s="21">
        <v>59.443341464995846</v>
      </c>
      <c r="R110" s="21">
        <v>72.044530089031355</v>
      </c>
      <c r="S110" s="21">
        <v>62.320762647112218</v>
      </c>
      <c r="T110" s="21">
        <v>104.22069621734262</v>
      </c>
      <c r="U110" s="21">
        <v>91.745026830483425</v>
      </c>
      <c r="V110" s="21">
        <v>113.01872243258843</v>
      </c>
      <c r="W110" s="21">
        <v>112.53257250782256</v>
      </c>
      <c r="X110" s="21">
        <v>112.01833318602125</v>
      </c>
      <c r="Y110" s="21">
        <v>123.55637717171864</v>
      </c>
      <c r="Z110" s="21">
        <v>134.97069348565589</v>
      </c>
      <c r="AA110" s="21">
        <v>136.39915267893059</v>
      </c>
      <c r="AB110" s="21">
        <v>105.56750500182498</v>
      </c>
      <c r="AC110" s="21">
        <v>120.61971074273212</v>
      </c>
      <c r="AD110" s="21">
        <v>81.621433714016248</v>
      </c>
      <c r="AE110" s="21">
        <v>0.88875474105696928</v>
      </c>
      <c r="AF110" s="21">
        <v>12.665230175362632</v>
      </c>
      <c r="AG110" s="21">
        <v>32.099005284162978</v>
      </c>
      <c r="AH110" s="21"/>
      <c r="AI110" s="21"/>
      <c r="AL110" s="65">
        <f t="shared" si="1"/>
        <v>1</v>
      </c>
    </row>
    <row r="111" spans="1:38" ht="14.25" customHeight="1" x14ac:dyDescent="0.25">
      <c r="A111" s="10" t="s">
        <v>377</v>
      </c>
      <c r="B111" s="19">
        <v>10.568964800000002</v>
      </c>
      <c r="C111" s="19">
        <v>12.061235160000001</v>
      </c>
      <c r="D111" s="19">
        <v>16.155414447000002</v>
      </c>
      <c r="E111" s="19">
        <v>15.917073238</v>
      </c>
      <c r="F111" s="19">
        <v>10.696341101</v>
      </c>
      <c r="G111" s="19">
        <v>10.781630749</v>
      </c>
      <c r="H111" s="19">
        <v>14.282951287000001</v>
      </c>
      <c r="I111" s="19">
        <v>9.430498759999999</v>
      </c>
      <c r="J111" s="19">
        <v>8.7334176370000005</v>
      </c>
      <c r="K111" s="19">
        <v>11.807036911000001</v>
      </c>
      <c r="L111" s="19">
        <v>22.870761986000002</v>
      </c>
      <c r="M111" s="19">
        <v>12.864143948000001</v>
      </c>
      <c r="N111" s="19">
        <v>10.768148446</v>
      </c>
      <c r="O111" s="19">
        <v>10.934299577999999</v>
      </c>
      <c r="P111" s="19">
        <v>11.906210882</v>
      </c>
      <c r="Q111" s="19">
        <v>11.202313221999999</v>
      </c>
      <c r="R111" s="19">
        <v>10.91846402</v>
      </c>
      <c r="S111" s="19">
        <v>10.927348406</v>
      </c>
      <c r="T111" s="19">
        <v>14.227519948999999</v>
      </c>
      <c r="U111" s="19">
        <v>14.725621889000001</v>
      </c>
      <c r="V111" s="19">
        <v>11.842034676999999</v>
      </c>
      <c r="W111" s="19">
        <v>13.061913062999999</v>
      </c>
      <c r="X111" s="19">
        <v>17.801744285000002</v>
      </c>
      <c r="Y111" s="19">
        <v>15.973839871999999</v>
      </c>
      <c r="Z111" s="19">
        <v>13.485876746999999</v>
      </c>
      <c r="AA111" s="19">
        <v>13.679075913</v>
      </c>
      <c r="AB111" s="19">
        <v>17.261442852999998</v>
      </c>
      <c r="AC111" s="19">
        <v>19.896165079999999</v>
      </c>
      <c r="AD111" s="19">
        <v>11.518333675000001</v>
      </c>
      <c r="AE111" s="19">
        <v>7.7863335860000005</v>
      </c>
      <c r="AF111" s="19">
        <v>10.810124089</v>
      </c>
      <c r="AG111" s="19"/>
      <c r="AH111" s="19"/>
      <c r="AI111" s="19"/>
      <c r="AL111" s="65">
        <f t="shared" si="1"/>
        <v>0</v>
      </c>
    </row>
    <row r="112" spans="1:38" ht="14.25" customHeight="1" x14ac:dyDescent="0.25">
      <c r="A112" s="10" t="s">
        <v>378</v>
      </c>
      <c r="B112" s="21">
        <v>3.9408666666666696</v>
      </c>
      <c r="C112" s="21">
        <v>3.7438233333333302</v>
      </c>
      <c r="D112" s="21">
        <v>7.5899335499999996</v>
      </c>
      <c r="E112" s="21">
        <v>1.39324633</v>
      </c>
      <c r="F112" s="21">
        <v>0</v>
      </c>
      <c r="G112" s="21">
        <v>0</v>
      </c>
      <c r="H112" s="21">
        <v>0.37855669000000003</v>
      </c>
      <c r="I112" s="21">
        <v>0</v>
      </c>
      <c r="J112" s="21">
        <v>0</v>
      </c>
      <c r="K112" s="21">
        <v>0.5</v>
      </c>
      <c r="L112" s="21">
        <v>0.59708877000000005</v>
      </c>
      <c r="M112" s="21">
        <v>3.5424789999999998E-2</v>
      </c>
      <c r="N112" s="21">
        <v>0.43168084999999995</v>
      </c>
      <c r="O112" s="21">
        <v>6.796547E-2</v>
      </c>
      <c r="P112" s="21">
        <v>0.15205557</v>
      </c>
      <c r="Q112" s="21">
        <v>0.20884370000000002</v>
      </c>
      <c r="R112" s="21">
        <v>9.7768399999999991E-2</v>
      </c>
      <c r="S112" s="21">
        <v>0.10733084</v>
      </c>
      <c r="T112" s="21">
        <v>0.15357612570000001</v>
      </c>
      <c r="U112" s="21">
        <v>7.0028928499999994</v>
      </c>
      <c r="V112" s="21">
        <v>6.5435264400000008</v>
      </c>
      <c r="W112" s="21">
        <v>6.4214198200000006</v>
      </c>
      <c r="X112" s="21">
        <v>2.4105390905150501</v>
      </c>
      <c r="Y112" s="21">
        <v>7.1053927799999999</v>
      </c>
      <c r="Z112" s="21">
        <v>9.6226537699999994</v>
      </c>
      <c r="AA112" s="21">
        <v>7.2000705700000003</v>
      </c>
      <c r="AB112" s="21">
        <v>8.5266357399999997</v>
      </c>
      <c r="AC112" s="21">
        <v>13.30729685</v>
      </c>
      <c r="AD112" s="21">
        <v>10.326021000000001</v>
      </c>
      <c r="AE112" s="21">
        <v>2.43804949</v>
      </c>
      <c r="AF112" s="21"/>
      <c r="AG112" s="21"/>
      <c r="AH112" s="21"/>
      <c r="AI112" s="21"/>
      <c r="AL112" s="65">
        <f t="shared" si="1"/>
        <v>0</v>
      </c>
    </row>
    <row r="113" spans="1:38" ht="14.25" customHeight="1" x14ac:dyDescent="0.25">
      <c r="A113" s="10" t="s">
        <v>379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L113" s="65">
        <f t="shared" si="1"/>
        <v>0</v>
      </c>
    </row>
    <row r="114" spans="1:38" ht="14.25" customHeight="1" x14ac:dyDescent="0.25">
      <c r="A114" s="10" t="s">
        <v>380</v>
      </c>
      <c r="B114" s="21">
        <v>200.94028980000002</v>
      </c>
      <c r="C114" s="21">
        <v>154.08367730000001</v>
      </c>
      <c r="D114" s="21">
        <v>71.805453</v>
      </c>
      <c r="E114" s="21">
        <v>113.29249350000001</v>
      </c>
      <c r="F114" s="21">
        <v>49.836035219999999</v>
      </c>
      <c r="G114" s="21">
        <v>102.79553129999999</v>
      </c>
      <c r="H114" s="21">
        <v>79.476728989999998</v>
      </c>
      <c r="I114" s="21">
        <v>79.720242830000004</v>
      </c>
      <c r="J114" s="21">
        <v>41.339059579999997</v>
      </c>
      <c r="K114" s="21">
        <v>60.63369539</v>
      </c>
      <c r="L114" s="21">
        <v>59.891514319999999</v>
      </c>
      <c r="M114" s="21">
        <v>67.785770129999989</v>
      </c>
      <c r="N114" s="21">
        <v>78.928582500000005</v>
      </c>
      <c r="O114" s="21">
        <v>134.05129700000001</v>
      </c>
      <c r="P114" s="21">
        <v>49.864581139999999</v>
      </c>
      <c r="Q114" s="21">
        <v>66.306247159999998</v>
      </c>
      <c r="R114" s="21">
        <v>93.419636650000001</v>
      </c>
      <c r="S114" s="21">
        <v>164.7826738</v>
      </c>
      <c r="T114" s="21">
        <v>111.1153228</v>
      </c>
      <c r="U114" s="21">
        <v>106.54640809999999</v>
      </c>
      <c r="V114" s="21">
        <v>70.9308917255035</v>
      </c>
      <c r="W114" s="21">
        <v>108.62766278243626</v>
      </c>
      <c r="X114" s="21">
        <v>60.208340682125055</v>
      </c>
      <c r="Y114" s="21">
        <v>54.021601078379696</v>
      </c>
      <c r="Z114" s="21">
        <v>22.9008092123971</v>
      </c>
      <c r="AA114" s="21">
        <v>33.589885918884399</v>
      </c>
      <c r="AB114" s="21">
        <v>46.119629550361296</v>
      </c>
      <c r="AC114" s="21">
        <v>21.296801464579797</v>
      </c>
      <c r="AD114" s="21"/>
      <c r="AE114" s="21"/>
      <c r="AF114" s="21"/>
      <c r="AG114" s="21"/>
      <c r="AH114" s="21"/>
      <c r="AI114" s="21"/>
      <c r="AL114" s="65">
        <f t="shared" si="1"/>
        <v>0</v>
      </c>
    </row>
    <row r="115" spans="1:38" ht="14.25" customHeight="1" x14ac:dyDescent="0.25">
      <c r="A115" s="10" t="s">
        <v>381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L115" s="65">
        <f t="shared" si="1"/>
        <v>0</v>
      </c>
    </row>
    <row r="116" spans="1:38" ht="14.25" customHeight="1" x14ac:dyDescent="0.25">
      <c r="A116" s="10" t="s">
        <v>382</v>
      </c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L116" s="65">
        <f t="shared" si="1"/>
        <v>0</v>
      </c>
    </row>
    <row r="117" spans="1:38" ht="14.25" customHeight="1" x14ac:dyDescent="0.25">
      <c r="A117" s="10" t="s">
        <v>383</v>
      </c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L117" s="65">
        <f t="shared" si="1"/>
        <v>0</v>
      </c>
    </row>
    <row r="118" spans="1:38" ht="14.25" customHeight="1" x14ac:dyDescent="0.25">
      <c r="A118" s="10" t="s">
        <v>384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L118" s="65">
        <f t="shared" si="1"/>
        <v>0</v>
      </c>
    </row>
    <row r="119" spans="1:38" ht="14.25" customHeight="1" x14ac:dyDescent="0.25">
      <c r="A119" s="10" t="s">
        <v>385</v>
      </c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L119" s="65">
        <f t="shared" si="1"/>
        <v>0</v>
      </c>
    </row>
    <row r="120" spans="1:38" ht="14.25" customHeight="1" x14ac:dyDescent="0.25">
      <c r="A120" s="10" t="s">
        <v>386</v>
      </c>
      <c r="B120" s="21">
        <v>7.8965021040045595</v>
      </c>
      <c r="C120" s="21">
        <v>0.64441677184914414</v>
      </c>
      <c r="D120" s="21">
        <v>8.8174752312175038</v>
      </c>
      <c r="E120" s="21">
        <v>17.981824278971494</v>
      </c>
      <c r="F120" s="21">
        <v>10.378817503775309</v>
      </c>
      <c r="G120" s="21">
        <v>29.360048885614209</v>
      </c>
      <c r="H120" s="21">
        <v>19.706610218596236</v>
      </c>
      <c r="I120" s="21">
        <v>12.607749244175862</v>
      </c>
      <c r="J120" s="21">
        <v>22.481685068926257</v>
      </c>
      <c r="K120" s="21">
        <v>11.266860888427173</v>
      </c>
      <c r="L120" s="21">
        <v>16.166678911506871</v>
      </c>
      <c r="M120" s="21">
        <v>24.680491017871876</v>
      </c>
      <c r="N120" s="21">
        <v>28.932581075092596</v>
      </c>
      <c r="O120" s="21">
        <v>35.280432342669862</v>
      </c>
      <c r="P120" s="21">
        <v>50.850928075403509</v>
      </c>
      <c r="Q120" s="21">
        <v>46.616732039798329</v>
      </c>
      <c r="R120" s="21">
        <v>30.426560063240842</v>
      </c>
      <c r="S120" s="21">
        <v>56.732822463890777</v>
      </c>
      <c r="T120" s="21">
        <v>37.256968140216458</v>
      </c>
      <c r="U120" s="21">
        <v>53.258851069281107</v>
      </c>
      <c r="V120" s="21">
        <v>35.15379691940857</v>
      </c>
      <c r="W120" s="21">
        <v>46.585463575439285</v>
      </c>
      <c r="X120" s="21">
        <v>53.318701010156119</v>
      </c>
      <c r="Y120" s="21">
        <v>47.117838393268308</v>
      </c>
      <c r="Z120" s="21">
        <v>55.301497055776935</v>
      </c>
      <c r="AA120" s="21">
        <v>44.231008147094812</v>
      </c>
      <c r="AB120" s="21">
        <v>56.268837836059937</v>
      </c>
      <c r="AC120" s="21">
        <v>48.072352935256824</v>
      </c>
      <c r="AD120" s="21">
        <v>35.314631510129971</v>
      </c>
      <c r="AE120" s="21">
        <v>0</v>
      </c>
      <c r="AF120" s="21"/>
      <c r="AG120" s="21"/>
      <c r="AH120" s="21"/>
      <c r="AI120" s="21"/>
      <c r="AL120" s="65">
        <f t="shared" si="1"/>
        <v>0</v>
      </c>
    </row>
    <row r="121" spans="1:38" ht="14.25" customHeight="1" x14ac:dyDescent="0.25">
      <c r="A121" s="10" t="s">
        <v>387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L121" s="65">
        <f t="shared" si="1"/>
        <v>0</v>
      </c>
    </row>
    <row r="122" spans="1:38" ht="14.25" customHeight="1" x14ac:dyDescent="0.25">
      <c r="A122" s="10" t="s">
        <v>388</v>
      </c>
      <c r="B122" s="21">
        <v>432.59160009746569</v>
      </c>
      <c r="C122" s="21">
        <v>417.28219809225828</v>
      </c>
      <c r="D122" s="21">
        <v>466.59616283945928</v>
      </c>
      <c r="E122" s="21">
        <v>466.56961115727404</v>
      </c>
      <c r="F122" s="21">
        <v>509.34764692046338</v>
      </c>
      <c r="G122" s="21">
        <v>465.22934171157613</v>
      </c>
      <c r="H122" s="21">
        <v>462.24153635277992</v>
      </c>
      <c r="I122" s="21">
        <v>432.01309058006404</v>
      </c>
      <c r="J122" s="21">
        <v>412.73084494558998</v>
      </c>
      <c r="K122" s="21">
        <v>374.18100126713313</v>
      </c>
      <c r="L122" s="21">
        <v>378.73480123779524</v>
      </c>
      <c r="M122" s="21">
        <v>362.03503755280036</v>
      </c>
      <c r="N122" s="21">
        <v>384.52404412862313</v>
      </c>
      <c r="O122" s="21">
        <v>377.27755158367552</v>
      </c>
      <c r="P122" s="21">
        <v>413.88804572422617</v>
      </c>
      <c r="Q122" s="21">
        <v>421.20672646435099</v>
      </c>
      <c r="R122" s="21">
        <v>433.75655824740181</v>
      </c>
      <c r="S122" s="21">
        <v>455.52834967681838</v>
      </c>
      <c r="T122" s="21">
        <v>500.2792055987079</v>
      </c>
      <c r="U122" s="21">
        <v>536.52011416170251</v>
      </c>
      <c r="V122" s="21">
        <v>541.01447707128796</v>
      </c>
      <c r="W122" s="21">
        <v>553.29467303774277</v>
      </c>
      <c r="X122" s="21">
        <v>542.66778326039071</v>
      </c>
      <c r="Y122" s="21">
        <v>530.01173002957864</v>
      </c>
      <c r="Z122" s="21">
        <v>587.47489518662678</v>
      </c>
      <c r="AA122" s="21">
        <v>585.9701379405044</v>
      </c>
      <c r="AB122" s="21">
        <v>588.53772000563197</v>
      </c>
      <c r="AC122" s="21">
        <v>609.55362364732525</v>
      </c>
      <c r="AD122" s="21">
        <v>363.00631581018757</v>
      </c>
      <c r="AE122" s="21">
        <v>6.8574503411086187</v>
      </c>
      <c r="AF122" s="21">
        <v>5.8431525661970705</v>
      </c>
      <c r="AG122" s="21">
        <v>6.146451475748318</v>
      </c>
      <c r="AH122" s="21">
        <v>3.8054361533914731</v>
      </c>
      <c r="AI122" s="21"/>
      <c r="AL122" s="65">
        <f t="shared" si="1"/>
        <v>1</v>
      </c>
    </row>
    <row r="123" spans="1:38" ht="14.25" customHeight="1" x14ac:dyDescent="0.25">
      <c r="A123" s="10" t="s">
        <v>389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L123" s="65">
        <f t="shared" si="1"/>
        <v>0</v>
      </c>
    </row>
    <row r="124" spans="1:38" ht="14.25" customHeight="1" x14ac:dyDescent="0.25">
      <c r="A124" s="10" t="s">
        <v>390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L124" s="65">
        <f t="shared" si="1"/>
        <v>0</v>
      </c>
    </row>
    <row r="125" spans="1:38" ht="14.25" customHeight="1" x14ac:dyDescent="0.25">
      <c r="A125" s="10" t="s">
        <v>391</v>
      </c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L125" s="65">
        <f t="shared" si="1"/>
        <v>0</v>
      </c>
    </row>
    <row r="126" spans="1:38" ht="14.25" customHeight="1" x14ac:dyDescent="0.25">
      <c r="A126" s="10" t="s">
        <v>392</v>
      </c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L126" s="65">
        <f t="shared" si="1"/>
        <v>0</v>
      </c>
    </row>
    <row r="127" spans="1:38" ht="14.25" customHeight="1" x14ac:dyDescent="0.25">
      <c r="A127" s="10" t="s">
        <v>393</v>
      </c>
      <c r="B127" s="19">
        <v>1.3504997250571851</v>
      </c>
      <c r="C127" s="19">
        <v>2.0540147728873408</v>
      </c>
      <c r="D127" s="19">
        <v>3.6149629852088139</v>
      </c>
      <c r="E127" s="19">
        <v>1.6383190593424799</v>
      </c>
      <c r="F127" s="19">
        <v>2.2720985727638734</v>
      </c>
      <c r="G127" s="19">
        <v>1.1111253463102726</v>
      </c>
      <c r="H127" s="19">
        <v>0.62717491670039249</v>
      </c>
      <c r="I127" s="19">
        <v>0.93394065832150397</v>
      </c>
      <c r="J127" s="19">
        <v>0.96196733633747211</v>
      </c>
      <c r="K127" s="19">
        <v>0.46513992632947032</v>
      </c>
      <c r="L127" s="19">
        <v>0.42595376510571298</v>
      </c>
      <c r="M127" s="19">
        <v>0.13935768760849251</v>
      </c>
      <c r="N127" s="19">
        <v>0.80414131339648731</v>
      </c>
      <c r="O127" s="19">
        <v>1.2063300603646534</v>
      </c>
      <c r="P127" s="19">
        <v>0.42595376510571115</v>
      </c>
      <c r="Q127" s="19">
        <v>0.13935768760849229</v>
      </c>
      <c r="R127" s="19">
        <v>1.1000000000000001</v>
      </c>
      <c r="S127" s="19">
        <v>0</v>
      </c>
      <c r="T127" s="19">
        <v>0</v>
      </c>
      <c r="U127" s="19">
        <v>0</v>
      </c>
      <c r="V127" s="19">
        <v>0.41462562676853404</v>
      </c>
      <c r="W127" s="19">
        <v>0.156309741156654</v>
      </c>
      <c r="X127" s="19">
        <v>0.7828156005212209</v>
      </c>
      <c r="Y127" s="19">
        <v>0.45125032281547001</v>
      </c>
      <c r="Z127" s="19">
        <v>0.53624835274198002</v>
      </c>
      <c r="AA127" s="19">
        <v>0.39024938379338597</v>
      </c>
      <c r="AB127" s="19">
        <v>1.0401428800000001</v>
      </c>
      <c r="AC127" s="19">
        <v>0.53560909229999998</v>
      </c>
      <c r="AD127" s="19"/>
      <c r="AE127" s="19"/>
      <c r="AF127" s="19"/>
      <c r="AG127" s="19"/>
      <c r="AH127" s="19"/>
      <c r="AI127" s="19"/>
      <c r="AL127" s="65">
        <f t="shared" si="1"/>
        <v>0</v>
      </c>
    </row>
    <row r="128" spans="1:38" ht="14.25" customHeight="1" x14ac:dyDescent="0.25">
      <c r="A128" s="10" t="s">
        <v>394</v>
      </c>
      <c r="B128" s="21">
        <v>70.5</v>
      </c>
      <c r="C128" s="21">
        <v>51.154884726689893</v>
      </c>
      <c r="D128" s="21">
        <v>67.296408913208381</v>
      </c>
      <c r="E128" s="21">
        <v>82.457467916708922</v>
      </c>
      <c r="F128" s="21">
        <v>74.892336050763689</v>
      </c>
      <c r="G128" s="21">
        <v>55.987723387036077</v>
      </c>
      <c r="H128" s="21">
        <v>66.447491281481206</v>
      </c>
      <c r="I128" s="21">
        <v>74.953690121512381</v>
      </c>
      <c r="J128" s="21">
        <v>66.609602983728976</v>
      </c>
      <c r="K128" s="21">
        <v>47.149822870347883</v>
      </c>
      <c r="L128" s="21">
        <v>64.169067117452002</v>
      </c>
      <c r="M128" s="21">
        <v>69.332654621387348</v>
      </c>
      <c r="N128" s="21">
        <v>65.532129645234562</v>
      </c>
      <c r="O128" s="21">
        <v>50.344522266241356</v>
      </c>
      <c r="P128" s="21">
        <v>66.446091165130781</v>
      </c>
      <c r="Q128" s="21">
        <v>70.543911069208008</v>
      </c>
      <c r="R128" s="21">
        <v>59.573296782311701</v>
      </c>
      <c r="S128" s="21">
        <v>51.73810839520241</v>
      </c>
      <c r="T128" s="21">
        <v>72.579416716363752</v>
      </c>
      <c r="U128" s="21">
        <v>73.239840822267524</v>
      </c>
      <c r="V128" s="21">
        <v>68.367611756309543</v>
      </c>
      <c r="W128" s="21">
        <v>57.804369129700326</v>
      </c>
      <c r="X128" s="21">
        <v>73.162193698949835</v>
      </c>
      <c r="Y128" s="21">
        <v>71.04632029928122</v>
      </c>
      <c r="Z128" s="21">
        <v>57.275963352720282</v>
      </c>
      <c r="AA128" s="21">
        <v>51.423104520449662</v>
      </c>
      <c r="AB128" s="21">
        <v>65.840792572321178</v>
      </c>
      <c r="AC128" s="21">
        <v>70.536177172857379</v>
      </c>
      <c r="AD128" s="21">
        <v>48.680771585328543</v>
      </c>
      <c r="AE128" s="21">
        <v>0.49948594571420207</v>
      </c>
      <c r="AF128" s="21">
        <v>0.6004062749126915</v>
      </c>
      <c r="AG128" s="21"/>
      <c r="AH128" s="21"/>
      <c r="AI128" s="21"/>
      <c r="AL128" s="65">
        <f t="shared" si="1"/>
        <v>0</v>
      </c>
    </row>
    <row r="129" spans="1:38" ht="14.25" customHeight="1" x14ac:dyDescent="0.25">
      <c r="A129" s="10" t="s">
        <v>395</v>
      </c>
      <c r="B129" s="19">
        <v>90.039463999999995</v>
      </c>
      <c r="C129" s="19">
        <v>103.814977</v>
      </c>
      <c r="D129" s="19">
        <v>78.665380999999996</v>
      </c>
      <c r="E129" s="19">
        <v>89.457206999999997</v>
      </c>
      <c r="F129" s="19">
        <v>89.096369999999993</v>
      </c>
      <c r="G129" s="19">
        <v>105.93041599999999</v>
      </c>
      <c r="H129" s="19">
        <v>97.018354000000002</v>
      </c>
      <c r="I129" s="19">
        <v>106.429956</v>
      </c>
      <c r="J129" s="19">
        <v>262.14021100000002</v>
      </c>
      <c r="K129" s="19">
        <v>247.59702100000001</v>
      </c>
      <c r="L129" s="19">
        <v>239.45532900000001</v>
      </c>
      <c r="M129" s="19">
        <v>245.314401</v>
      </c>
      <c r="N129" s="19">
        <v>240.134907</v>
      </c>
      <c r="O129" s="19">
        <v>261.60862900000001</v>
      </c>
      <c r="P129" s="19">
        <v>226.276329</v>
      </c>
      <c r="Q129" s="19">
        <v>241.46488099999999</v>
      </c>
      <c r="R129" s="19">
        <v>244.293409</v>
      </c>
      <c r="S129" s="19">
        <v>252.675195</v>
      </c>
      <c r="T129" s="19">
        <v>276.02796000000001</v>
      </c>
      <c r="U129" s="19">
        <v>357.79572899999999</v>
      </c>
      <c r="V129" s="19">
        <v>314.680475</v>
      </c>
      <c r="W129" s="19">
        <v>363.32113700000002</v>
      </c>
      <c r="X129" s="19">
        <v>257.35443299999997</v>
      </c>
      <c r="Y129" s="19">
        <v>340.97953999999999</v>
      </c>
      <c r="Z129" s="19">
        <v>354.10728</v>
      </c>
      <c r="AA129" s="19">
        <v>355.635133</v>
      </c>
      <c r="AB129" s="19">
        <v>289.826798</v>
      </c>
      <c r="AC129" s="19">
        <v>274.84168599999998</v>
      </c>
      <c r="AD129" s="19">
        <v>278.60190399999999</v>
      </c>
      <c r="AE129" s="19">
        <v>26.991226999999999</v>
      </c>
      <c r="AF129" s="19">
        <v>65.946439999999996</v>
      </c>
      <c r="AG129" s="19">
        <v>81.216262</v>
      </c>
      <c r="AH129" s="19">
        <v>105.97943600000001</v>
      </c>
      <c r="AI129" s="19"/>
      <c r="AL129" s="65">
        <f t="shared" si="1"/>
        <v>1</v>
      </c>
    </row>
    <row r="130" spans="1:38" ht="14.25" customHeight="1" x14ac:dyDescent="0.25">
      <c r="A130" s="10" t="s">
        <v>396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L130" s="65">
        <f t="shared" si="1"/>
        <v>0</v>
      </c>
    </row>
    <row r="131" spans="1:38" ht="14.25" customHeight="1" x14ac:dyDescent="0.25">
      <c r="A131" s="10" t="s">
        <v>397</v>
      </c>
      <c r="B131" s="19">
        <v>18.47</v>
      </c>
      <c r="C131" s="19">
        <v>26.27</v>
      </c>
      <c r="D131" s="19">
        <v>26.52</v>
      </c>
      <c r="E131" s="19">
        <v>23.04</v>
      </c>
      <c r="F131" s="19">
        <v>16.88</v>
      </c>
      <c r="G131" s="19">
        <v>30.07</v>
      </c>
      <c r="H131" s="19">
        <v>26.82</v>
      </c>
      <c r="I131" s="19">
        <v>20.41</v>
      </c>
      <c r="J131" s="19">
        <v>15.35</v>
      </c>
      <c r="K131" s="19">
        <v>24.55</v>
      </c>
      <c r="L131" s="19">
        <v>24.44</v>
      </c>
      <c r="M131" s="19">
        <v>16.97</v>
      </c>
      <c r="N131" s="19">
        <v>15.77</v>
      </c>
      <c r="O131" s="19">
        <v>24.96</v>
      </c>
      <c r="P131" s="19">
        <v>27.97</v>
      </c>
      <c r="Q131" s="19">
        <v>19.71</v>
      </c>
      <c r="R131" s="19">
        <v>20.62</v>
      </c>
      <c r="S131" s="19">
        <v>31.52</v>
      </c>
      <c r="T131" s="19">
        <v>40.880000000000003</v>
      </c>
      <c r="U131" s="19">
        <v>25.91</v>
      </c>
      <c r="V131" s="19">
        <v>21.2</v>
      </c>
      <c r="W131" s="19">
        <v>33.799999999999997</v>
      </c>
      <c r="X131" s="19">
        <v>38.840000000000003</v>
      </c>
      <c r="Y131" s="19">
        <v>25.16</v>
      </c>
      <c r="Z131" s="19">
        <v>23.14</v>
      </c>
      <c r="AA131" s="19">
        <v>32.619999999999997</v>
      </c>
      <c r="AB131" s="19">
        <v>44.93</v>
      </c>
      <c r="AC131" s="19">
        <v>30.16</v>
      </c>
      <c r="AD131" s="19">
        <v>19.84</v>
      </c>
      <c r="AE131" s="19">
        <v>4.51</v>
      </c>
      <c r="AF131" s="19">
        <v>6.68</v>
      </c>
      <c r="AG131" s="19">
        <v>6.55</v>
      </c>
      <c r="AH131" s="19">
        <v>6.86</v>
      </c>
      <c r="AI131" s="19"/>
      <c r="AL131" s="65">
        <f t="shared" si="1"/>
        <v>1</v>
      </c>
    </row>
    <row r="132" spans="1:38" ht="14.25" customHeight="1" x14ac:dyDescent="0.25">
      <c r="A132" s="10" t="s">
        <v>398</v>
      </c>
      <c r="B132" s="21">
        <v>7.0384886574262699</v>
      </c>
      <c r="C132" s="21">
        <v>9.7296010206606898</v>
      </c>
      <c r="D132" s="21">
        <v>17.254563553205401</v>
      </c>
      <c r="E132" s="21">
        <v>5.4080238304998396</v>
      </c>
      <c r="F132" s="21">
        <v>6.19769240358674</v>
      </c>
      <c r="G132" s="21">
        <v>12.285557499275601</v>
      </c>
      <c r="H132" s="21">
        <v>16.3510547757237</v>
      </c>
      <c r="I132" s="21">
        <v>6.7138017811320898</v>
      </c>
      <c r="J132" s="21">
        <v>4.4223947561027606</v>
      </c>
      <c r="K132" s="21">
        <v>7.0747587067724194</v>
      </c>
      <c r="L132" s="21">
        <v>15.398692693265701</v>
      </c>
      <c r="M132" s="21">
        <v>6.3761449461000002</v>
      </c>
      <c r="N132" s="21">
        <v>7.0263932507</v>
      </c>
      <c r="O132" s="21">
        <v>17.5777252695</v>
      </c>
      <c r="P132" s="21">
        <v>27.517855657799998</v>
      </c>
      <c r="Q132" s="21">
        <v>10.935033427198301</v>
      </c>
      <c r="R132" s="21">
        <v>10.084830110094501</v>
      </c>
      <c r="S132" s="21">
        <v>20.967717595401901</v>
      </c>
      <c r="T132" s="21">
        <v>20.979497264902498</v>
      </c>
      <c r="U132" s="21">
        <v>13.5729190765077</v>
      </c>
      <c r="V132" s="21">
        <v>12.614716231439401</v>
      </c>
      <c r="W132" s="21">
        <v>21.0266748202679</v>
      </c>
      <c r="X132" s="21">
        <v>24.166549866557602</v>
      </c>
      <c r="Y132" s="21">
        <v>7.4956618824072798</v>
      </c>
      <c r="Z132" s="21">
        <v>14.199913941837099</v>
      </c>
      <c r="AA132" s="21">
        <v>23.609114068983903</v>
      </c>
      <c r="AB132" s="21">
        <v>36.135514456986499</v>
      </c>
      <c r="AC132" s="21">
        <v>17.893099423736597</v>
      </c>
      <c r="AD132" s="21">
        <v>9.3279656187771209</v>
      </c>
      <c r="AE132" s="21">
        <v>7.5629409335848798</v>
      </c>
      <c r="AF132" s="21">
        <v>1.3803304277876398</v>
      </c>
      <c r="AG132" s="21">
        <v>1.7890481134326701</v>
      </c>
      <c r="AH132" s="21">
        <v>10.3381962544629</v>
      </c>
      <c r="AI132" s="21"/>
      <c r="AL132" s="65">
        <f t="shared" si="1"/>
        <v>1</v>
      </c>
    </row>
    <row r="133" spans="1:38" ht="14.25" customHeight="1" x14ac:dyDescent="0.25">
      <c r="A133" s="10" t="s">
        <v>399</v>
      </c>
      <c r="B133" s="19">
        <v>9.3271177745888441</v>
      </c>
      <c r="C133" s="19">
        <v>14.402935339069385</v>
      </c>
      <c r="D133" s="19">
        <v>16.586019800419152</v>
      </c>
      <c r="E133" s="19">
        <v>8.675565494311634</v>
      </c>
      <c r="F133" s="19">
        <v>9.5425428002878405</v>
      </c>
      <c r="G133" s="19">
        <v>15.088808681201606</v>
      </c>
      <c r="H133" s="19">
        <v>17.949200302356765</v>
      </c>
      <c r="I133" s="19">
        <v>7.9505851144394555</v>
      </c>
      <c r="J133" s="19">
        <v>6.174357475191445</v>
      </c>
      <c r="K133" s="19">
        <v>13.60545300984651</v>
      </c>
      <c r="L133" s="19">
        <v>17.018290480807501</v>
      </c>
      <c r="M133" s="19">
        <v>7.6296311405717541</v>
      </c>
      <c r="N133" s="19">
        <v>6.5575100576296581</v>
      </c>
      <c r="O133" s="19">
        <v>12.788274127044398</v>
      </c>
      <c r="P133" s="19">
        <v>17.929748143123135</v>
      </c>
      <c r="Q133" s="19">
        <v>7.6271951390765631</v>
      </c>
      <c r="R133" s="19">
        <v>6.7815098422421372</v>
      </c>
      <c r="S133" s="19">
        <v>11.973233794906319</v>
      </c>
      <c r="T133" s="19">
        <v>16.260862959635283</v>
      </c>
      <c r="U133" s="19">
        <v>7.5633325489325447</v>
      </c>
      <c r="V133" s="19">
        <v>9.1110899129157463</v>
      </c>
      <c r="W133" s="19">
        <v>15.286275903480375</v>
      </c>
      <c r="X133" s="19">
        <v>19.95601131964747</v>
      </c>
      <c r="Y133" s="19">
        <v>9.0728988989335022</v>
      </c>
      <c r="Z133" s="19">
        <v>8.4272925117417206</v>
      </c>
      <c r="AA133" s="19">
        <v>15.093338943250002</v>
      </c>
      <c r="AB133" s="19">
        <v>19.938143982042536</v>
      </c>
      <c r="AC133" s="19">
        <v>8.3821263052425614</v>
      </c>
      <c r="AD133" s="19">
        <v>7.9499149979397323</v>
      </c>
      <c r="AE133" s="19">
        <v>0.87074547479651876</v>
      </c>
      <c r="AF133" s="19">
        <v>3.1918362080079192</v>
      </c>
      <c r="AG133" s="19">
        <v>2.1382547579769824</v>
      </c>
      <c r="AH133" s="19">
        <v>0.27403274734733341</v>
      </c>
      <c r="AI133" s="19"/>
      <c r="AL133" s="65">
        <f t="shared" si="1"/>
        <v>1</v>
      </c>
    </row>
    <row r="134" spans="1:38" ht="14.25" customHeight="1" x14ac:dyDescent="0.25">
      <c r="A134" s="10" t="s">
        <v>400</v>
      </c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L134" s="65">
        <f t="shared" si="1"/>
        <v>0</v>
      </c>
    </row>
    <row r="135" spans="1:38" ht="14.25" customHeight="1" x14ac:dyDescent="0.25">
      <c r="A135" s="10" t="s">
        <v>401</v>
      </c>
      <c r="B135" s="19">
        <v>333.79962608491695</v>
      </c>
      <c r="C135" s="19">
        <v>332.15973681914943</v>
      </c>
      <c r="D135" s="19">
        <v>346.92950122495313</v>
      </c>
      <c r="E135" s="19">
        <v>337.48498304929734</v>
      </c>
      <c r="F135" s="19">
        <v>357.6</v>
      </c>
      <c r="G135" s="19">
        <v>410.18042914555059</v>
      </c>
      <c r="H135" s="19">
        <v>507.16889390299787</v>
      </c>
      <c r="I135" s="19">
        <v>411.36331369665265</v>
      </c>
      <c r="J135" s="19">
        <v>324.42899340074257</v>
      </c>
      <c r="K135" s="19">
        <v>389.87554915881316</v>
      </c>
      <c r="L135" s="19">
        <v>470.34022314425306</v>
      </c>
      <c r="M135" s="19">
        <v>320.2274398855555</v>
      </c>
      <c r="N135" s="19">
        <v>315.07615120133454</v>
      </c>
      <c r="O135" s="19">
        <v>352.89047192783664</v>
      </c>
      <c r="P135" s="19">
        <v>383.02852462658251</v>
      </c>
      <c r="Q135" s="19">
        <v>314.34748481999742</v>
      </c>
      <c r="R135" s="19">
        <v>345.2611188251297</v>
      </c>
      <c r="S135" s="19">
        <v>422.68141410454803</v>
      </c>
      <c r="T135" s="19">
        <v>440.09204945997141</v>
      </c>
      <c r="U135" s="19">
        <v>384.03372018900063</v>
      </c>
      <c r="V135" s="19">
        <v>432.05158466898763</v>
      </c>
      <c r="W135" s="19">
        <v>492.66654097534325</v>
      </c>
      <c r="X135" s="19">
        <v>413.83172576131835</v>
      </c>
      <c r="Y135" s="19">
        <v>407.79531583159201</v>
      </c>
      <c r="Z135" s="19">
        <v>407.98679176835384</v>
      </c>
      <c r="AA135" s="19">
        <v>474.57103228644536</v>
      </c>
      <c r="AB135" s="19">
        <v>422.67368411287413</v>
      </c>
      <c r="AC135" s="19">
        <v>456.79212740073109</v>
      </c>
      <c r="AD135" s="19">
        <v>352.45132544972989</v>
      </c>
      <c r="AE135" s="19">
        <v>84.237146623390586</v>
      </c>
      <c r="AF135" s="19">
        <v>89.181594366504754</v>
      </c>
      <c r="AG135" s="19">
        <v>139.71539490658964</v>
      </c>
      <c r="AH135" s="19">
        <v>115.91570671204552</v>
      </c>
      <c r="AI135" s="19"/>
      <c r="AL135" s="65">
        <f t="shared" ref="AL135:AL198" si="2">IF(AG135="", 0, 1)</f>
        <v>1</v>
      </c>
    </row>
    <row r="136" spans="1:38" ht="14.25" customHeight="1" x14ac:dyDescent="0.25">
      <c r="A136" s="10" t="s">
        <v>402</v>
      </c>
      <c r="B136" s="21">
        <v>6</v>
      </c>
      <c r="C136" s="21">
        <v>8.1023562253571093</v>
      </c>
      <c r="D136" s="21">
        <v>8.1241709964321593</v>
      </c>
      <c r="E136" s="21">
        <v>7.1315207652763801</v>
      </c>
      <c r="F136" s="21">
        <v>3.9320745645744304</v>
      </c>
      <c r="G136" s="21">
        <v>4.0717567592243</v>
      </c>
      <c r="H136" s="21">
        <v>4.4293207456457404</v>
      </c>
      <c r="I136" s="21">
        <v>5.8</v>
      </c>
      <c r="J136" s="21">
        <v>4.7290823015077601</v>
      </c>
      <c r="K136" s="21">
        <v>1.5401623730534599</v>
      </c>
      <c r="L136" s="21">
        <v>1.2249269460000001</v>
      </c>
      <c r="M136" s="21">
        <v>1.1656680649339402</v>
      </c>
      <c r="N136" s="21">
        <v>2.4083222900000001</v>
      </c>
      <c r="O136" s="21">
        <v>2.3285550926638798</v>
      </c>
      <c r="P136" s="21">
        <v>0.56177154600000001</v>
      </c>
      <c r="Q136" s="21">
        <v>0.67042564599999999</v>
      </c>
      <c r="R136" s="21">
        <v>0.82320231848043401</v>
      </c>
      <c r="S136" s="21">
        <v>4.0671009428936005</v>
      </c>
      <c r="T136" s="21">
        <v>4.5022970067342296</v>
      </c>
      <c r="U136" s="21">
        <v>3.7768106208587899</v>
      </c>
      <c r="V136" s="21">
        <v>18.534909918161603</v>
      </c>
      <c r="W136" s="21">
        <v>25.624417523635802</v>
      </c>
      <c r="X136" s="21">
        <v>27.206833376717299</v>
      </c>
      <c r="Y136" s="21">
        <v>17.378077677287799</v>
      </c>
      <c r="Z136" s="21">
        <v>20.499569157000501</v>
      </c>
      <c r="AA136" s="21">
        <v>20.5604089611627</v>
      </c>
      <c r="AB136" s="21">
        <v>17.951994573782002</v>
      </c>
      <c r="AC136" s="21">
        <v>13.189832623746199</v>
      </c>
      <c r="AD136" s="21">
        <v>11.3433781804722</v>
      </c>
      <c r="AE136" s="21">
        <v>0.7822881359454551</v>
      </c>
      <c r="AF136" s="21">
        <v>4.9377210021446496</v>
      </c>
      <c r="AG136" s="21">
        <v>5.91571331201013</v>
      </c>
      <c r="AH136" s="21">
        <v>6.4764797255447704</v>
      </c>
      <c r="AI136" s="21"/>
      <c r="AL136" s="65">
        <f t="shared" si="2"/>
        <v>1</v>
      </c>
    </row>
    <row r="137" spans="1:38" ht="14.25" customHeight="1" x14ac:dyDescent="0.25">
      <c r="A137" s="10" t="s">
        <v>403</v>
      </c>
      <c r="B137" s="19">
        <v>3.5</v>
      </c>
      <c r="C137" s="19">
        <v>0.40352731612383913</v>
      </c>
      <c r="D137" s="19">
        <v>0.38275351057125129</v>
      </c>
      <c r="E137" s="19">
        <v>0.38296943984040011</v>
      </c>
      <c r="F137" s="19">
        <v>16.667981761128129</v>
      </c>
      <c r="G137" s="19">
        <v>18.755957452235798</v>
      </c>
      <c r="H137" s="19">
        <v>18.725294837842743</v>
      </c>
      <c r="I137" s="19">
        <v>20.240916880775398</v>
      </c>
      <c r="J137" s="19">
        <v>22.955234825649562</v>
      </c>
      <c r="K137" s="19">
        <v>11.286918556380854</v>
      </c>
      <c r="L137" s="19">
        <v>24.166373692131025</v>
      </c>
      <c r="M137" s="19">
        <v>20.550599862682613</v>
      </c>
      <c r="N137" s="19">
        <v>36.260984241044966</v>
      </c>
      <c r="O137" s="19">
        <v>30.861031876331246</v>
      </c>
      <c r="P137" s="19">
        <v>15.945957912963356</v>
      </c>
      <c r="Q137" s="19">
        <v>9.3642183985154972</v>
      </c>
      <c r="R137" s="19">
        <v>2.2984880550051501</v>
      </c>
      <c r="S137" s="19">
        <v>4.2872214891893501</v>
      </c>
      <c r="T137" s="19">
        <v>3.8300618252884768</v>
      </c>
      <c r="U137" s="19">
        <v>8.3913260775234715</v>
      </c>
      <c r="V137" s="19">
        <v>5.7791985615425716</v>
      </c>
      <c r="W137" s="19">
        <v>5.6307247606659772</v>
      </c>
      <c r="X137" s="19">
        <v>2.3686381297429953</v>
      </c>
      <c r="Y137" s="19">
        <v>3.7576282301987236</v>
      </c>
      <c r="Z137" s="19">
        <v>3.4067727756246864</v>
      </c>
      <c r="AA137" s="19">
        <v>1.6604992891154409</v>
      </c>
      <c r="AB137" s="19">
        <v>6.9258862384450168</v>
      </c>
      <c r="AC137" s="19">
        <v>5.8249308893032588</v>
      </c>
      <c r="AD137" s="19">
        <v>6.5076422106102383</v>
      </c>
      <c r="AE137" s="19">
        <v>5.8862996743931006</v>
      </c>
      <c r="AF137" s="19">
        <v>3.3642733669158797</v>
      </c>
      <c r="AG137" s="19"/>
      <c r="AH137" s="19"/>
      <c r="AI137" s="19"/>
      <c r="AL137" s="65">
        <f t="shared" si="2"/>
        <v>0</v>
      </c>
    </row>
    <row r="138" spans="1:38" ht="14.25" customHeight="1" x14ac:dyDescent="0.25">
      <c r="A138" s="10" t="s">
        <v>404</v>
      </c>
      <c r="B138" s="21">
        <v>23.201434245496916</v>
      </c>
      <c r="C138" s="21">
        <v>21.783885755428134</v>
      </c>
      <c r="D138" s="21">
        <v>34.353236173323992</v>
      </c>
      <c r="E138" s="21">
        <v>33.291697263330747</v>
      </c>
      <c r="F138" s="21">
        <v>20.264236465157303</v>
      </c>
      <c r="G138" s="21">
        <v>25.498776189248424</v>
      </c>
      <c r="H138" s="21">
        <v>28.649302012042568</v>
      </c>
      <c r="I138" s="21">
        <v>25.284228217407325</v>
      </c>
      <c r="J138" s="21">
        <v>17.157513847705921</v>
      </c>
      <c r="K138" s="21">
        <v>17.93308564122697</v>
      </c>
      <c r="L138" s="21">
        <v>20.649763027703965</v>
      </c>
      <c r="M138" s="21">
        <v>19.172657723204175</v>
      </c>
      <c r="N138" s="21">
        <v>15.506507746943047</v>
      </c>
      <c r="O138" s="21">
        <v>17.995161936239136</v>
      </c>
      <c r="P138" s="21">
        <v>18.595134051652959</v>
      </c>
      <c r="Q138" s="21">
        <v>18.618419549659613</v>
      </c>
      <c r="R138" s="21">
        <v>27.245741843850155</v>
      </c>
      <c r="S138" s="21">
        <v>27.17412739347612</v>
      </c>
      <c r="T138" s="21">
        <v>27.105265200734298</v>
      </c>
      <c r="U138" s="21">
        <v>26.049873061008338</v>
      </c>
      <c r="V138" s="21">
        <v>30.014940677860697</v>
      </c>
      <c r="W138" s="21">
        <v>28.20959315896858</v>
      </c>
      <c r="X138" s="21">
        <v>25.27212853192502</v>
      </c>
      <c r="Y138" s="21">
        <v>24.993472500637143</v>
      </c>
      <c r="Z138" s="21">
        <v>24.338776752669588</v>
      </c>
      <c r="AA138" s="21">
        <v>25.157819805011378</v>
      </c>
      <c r="AB138" s="21">
        <v>26.834940360162538</v>
      </c>
      <c r="AC138" s="21">
        <v>25.735157852225864</v>
      </c>
      <c r="AD138" s="21">
        <v>24.615577640194484</v>
      </c>
      <c r="AE138" s="21">
        <v>7.0536698667900231</v>
      </c>
      <c r="AF138" s="21">
        <v>2.9601855231773988</v>
      </c>
      <c r="AG138" s="21">
        <v>2.8149546626129132</v>
      </c>
      <c r="AH138" s="21">
        <v>1.9778041663416079</v>
      </c>
      <c r="AI138" s="21"/>
      <c r="AL138" s="65">
        <f t="shared" si="2"/>
        <v>1</v>
      </c>
    </row>
    <row r="139" spans="1:38" ht="14.25" customHeight="1" x14ac:dyDescent="0.25">
      <c r="A139" s="10" t="s">
        <v>405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L139" s="65">
        <f t="shared" si="2"/>
        <v>0</v>
      </c>
    </row>
    <row r="140" spans="1:38" ht="14.25" customHeight="1" x14ac:dyDescent="0.25">
      <c r="A140" s="10" t="s">
        <v>406</v>
      </c>
      <c r="B140" s="21">
        <v>6.4393796839263446</v>
      </c>
      <c r="C140" s="21">
        <v>6.448497511905499</v>
      </c>
      <c r="D140" s="21">
        <v>7.0883341884859909</v>
      </c>
      <c r="E140" s="21">
        <v>4.4812024001878603</v>
      </c>
      <c r="F140" s="21">
        <v>6.4703233481419771</v>
      </c>
      <c r="G140" s="21">
        <v>5.6258884796524189</v>
      </c>
      <c r="H140" s="21">
        <v>6.1889051219230264</v>
      </c>
      <c r="I140" s="21">
        <v>6.0289270847028469</v>
      </c>
      <c r="J140" s="21">
        <v>6.0061982229089326</v>
      </c>
      <c r="K140" s="21">
        <v>4.7389362879481176</v>
      </c>
      <c r="L140" s="21">
        <v>7.2884177459394071</v>
      </c>
      <c r="M140" s="21">
        <v>7.6647388337275864</v>
      </c>
      <c r="N140" s="21">
        <v>8.2482702574627247</v>
      </c>
      <c r="O140" s="21">
        <v>8.2389495540142548</v>
      </c>
      <c r="P140" s="21">
        <v>13.489392397821712</v>
      </c>
      <c r="Q140" s="21">
        <v>22.137536325943486</v>
      </c>
      <c r="R140" s="21">
        <v>19.283772563545558</v>
      </c>
      <c r="S140" s="21">
        <v>20.201771180045167</v>
      </c>
      <c r="T140" s="21">
        <v>20.993976459510378</v>
      </c>
      <c r="U140" s="21">
        <v>22.591356114719801</v>
      </c>
      <c r="V140" s="21">
        <v>21.537597903549266</v>
      </c>
      <c r="W140" s="21">
        <v>23.958409114375755</v>
      </c>
      <c r="X140" s="21">
        <v>17.940502468509564</v>
      </c>
      <c r="Y140" s="21">
        <v>40.161092379375198</v>
      </c>
      <c r="Z140" s="21">
        <v>29.932504507346071</v>
      </c>
      <c r="AA140" s="21">
        <v>37.224316111121112</v>
      </c>
      <c r="AB140" s="21">
        <v>20.951099201907645</v>
      </c>
      <c r="AC140" s="21">
        <v>19.625006235163234</v>
      </c>
      <c r="AD140" s="21">
        <v>20.426539705897749</v>
      </c>
      <c r="AE140" s="21">
        <v>5.3112885289830407</v>
      </c>
      <c r="AF140" s="21">
        <v>6.2518848907282001</v>
      </c>
      <c r="AG140" s="21">
        <v>8.553015765251839</v>
      </c>
      <c r="AH140" s="21">
        <v>5.9327991386294601</v>
      </c>
      <c r="AI140" s="21"/>
      <c r="AL140" s="65">
        <f t="shared" si="2"/>
        <v>1</v>
      </c>
    </row>
    <row r="141" spans="1:38" ht="14.25" customHeight="1" x14ac:dyDescent="0.25">
      <c r="A141" s="10" t="s">
        <v>407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L141" s="65">
        <f t="shared" si="2"/>
        <v>0</v>
      </c>
    </row>
    <row r="142" spans="1:38" ht="14.25" customHeight="1" x14ac:dyDescent="0.25">
      <c r="A142" s="10" t="s">
        <v>408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L142" s="65">
        <f t="shared" si="2"/>
        <v>0</v>
      </c>
    </row>
    <row r="143" spans="1:38" ht="14.25" customHeight="1" x14ac:dyDescent="0.25">
      <c r="A143" s="10" t="s">
        <v>409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L143" s="65">
        <f t="shared" si="2"/>
        <v>0</v>
      </c>
    </row>
    <row r="144" spans="1:38" ht="14.25" customHeight="1" x14ac:dyDescent="0.25">
      <c r="A144" s="10" t="s">
        <v>410</v>
      </c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L144" s="65">
        <f t="shared" si="2"/>
        <v>0</v>
      </c>
    </row>
    <row r="145" spans="1:38" ht="14.25" customHeight="1" x14ac:dyDescent="0.25">
      <c r="A145" s="10" t="s">
        <v>411</v>
      </c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0</v>
      </c>
      <c r="AC145" s="19">
        <v>0</v>
      </c>
      <c r="AD145" s="19">
        <v>0</v>
      </c>
      <c r="AE145" s="19">
        <v>0</v>
      </c>
      <c r="AF145" s="19">
        <v>0</v>
      </c>
      <c r="AG145" s="19">
        <v>0</v>
      </c>
      <c r="AH145" s="19"/>
      <c r="AI145" s="19"/>
      <c r="AL145" s="65">
        <f t="shared" si="2"/>
        <v>1</v>
      </c>
    </row>
    <row r="146" spans="1:38" ht="14.25" customHeight="1" x14ac:dyDescent="0.25">
      <c r="A146" s="10" t="s">
        <v>412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L146" s="65">
        <f t="shared" si="2"/>
        <v>0</v>
      </c>
    </row>
    <row r="147" spans="1:38" ht="14.25" customHeight="1" x14ac:dyDescent="0.25">
      <c r="A147" s="10" t="s">
        <v>413</v>
      </c>
      <c r="B147" s="19"/>
      <c r="C147" s="19"/>
      <c r="D147" s="19"/>
      <c r="E147" s="19"/>
      <c r="F147" s="19">
        <v>9.4</v>
      </c>
      <c r="G147" s="19">
        <v>15.09</v>
      </c>
      <c r="H147" s="19">
        <v>21.81</v>
      </c>
      <c r="I147" s="19">
        <v>15.906000000000001</v>
      </c>
      <c r="J147" s="19">
        <v>13.35</v>
      </c>
      <c r="K147" s="19">
        <v>6.21</v>
      </c>
      <c r="L147" s="19">
        <v>19.829999999999998</v>
      </c>
      <c r="M147" s="19">
        <v>17.16</v>
      </c>
      <c r="N147" s="19">
        <v>1.95</v>
      </c>
      <c r="O147" s="19">
        <v>4.9770000000000003</v>
      </c>
      <c r="P147" s="19">
        <v>6.7859999999999996</v>
      </c>
      <c r="Q147" s="19">
        <v>4.7605029299999995</v>
      </c>
      <c r="R147" s="19">
        <v>20.975191893874999</v>
      </c>
      <c r="S147" s="19">
        <v>12.6083009180559</v>
      </c>
      <c r="T147" s="19">
        <v>19.147951981425901</v>
      </c>
      <c r="U147" s="19">
        <v>13.2471107096707</v>
      </c>
      <c r="V147" s="19">
        <v>6.4510890211899197</v>
      </c>
      <c r="W147" s="19">
        <v>4.7065683128439897</v>
      </c>
      <c r="X147" s="19">
        <v>0.32340000000000002</v>
      </c>
      <c r="Y147" s="19">
        <v>4.0035056735903698</v>
      </c>
      <c r="Z147" s="19">
        <v>5.6121189137507903</v>
      </c>
      <c r="AA147" s="19">
        <v>4.7457408504030703</v>
      </c>
      <c r="AB147" s="19">
        <v>5.6805778360184203</v>
      </c>
      <c r="AC147" s="19">
        <v>6.2321438301713901</v>
      </c>
      <c r="AD147" s="19">
        <v>6.1259955057905904</v>
      </c>
      <c r="AE147" s="19">
        <v>0.3543</v>
      </c>
      <c r="AF147" s="19">
        <v>0.24474089999999998</v>
      </c>
      <c r="AG147" s="19">
        <v>1.1990965621261498</v>
      </c>
      <c r="AH147" s="19">
        <v>2.1003078498781003</v>
      </c>
      <c r="AI147" s="19"/>
      <c r="AL147" s="65">
        <f t="shared" si="2"/>
        <v>1</v>
      </c>
    </row>
    <row r="148" spans="1:38" ht="14.25" customHeight="1" x14ac:dyDescent="0.25">
      <c r="A148" s="10" t="s">
        <v>414</v>
      </c>
      <c r="B148" s="21">
        <v>0.626336</v>
      </c>
      <c r="C148" s="21">
        <v>0.80036499999999999</v>
      </c>
      <c r="D148" s="21">
        <v>0.97491099999999997</v>
      </c>
      <c r="E148" s="21">
        <v>0.82832499999999998</v>
      </c>
      <c r="F148" s="21">
        <v>0.61701899999999998</v>
      </c>
      <c r="G148" s="21">
        <v>0.62025300000000005</v>
      </c>
      <c r="H148" s="21">
        <v>1.011142</v>
      </c>
      <c r="I148" s="21">
        <v>1.025377</v>
      </c>
      <c r="J148" s="21">
        <v>0.47717700000000002</v>
      </c>
      <c r="K148" s="21">
        <v>0.70654799999999995</v>
      </c>
      <c r="L148" s="21">
        <v>0.81330000000000002</v>
      </c>
      <c r="M148" s="21">
        <v>0.83466200000000002</v>
      </c>
      <c r="N148" s="21">
        <v>0.46773399999999998</v>
      </c>
      <c r="O148" s="21">
        <v>0.63775499999999996</v>
      </c>
      <c r="P148" s="21">
        <v>1.006095</v>
      </c>
      <c r="Q148" s="21">
        <v>0.78880399999999995</v>
      </c>
      <c r="R148" s="21">
        <v>0.57387809999999995</v>
      </c>
      <c r="S148" s="21">
        <v>0.80295000000000005</v>
      </c>
      <c r="T148" s="21">
        <v>1.152107</v>
      </c>
      <c r="U148" s="21">
        <v>1.167041</v>
      </c>
      <c r="V148" s="21">
        <v>0.790659</v>
      </c>
      <c r="W148" s="21">
        <v>1.1247579999999999</v>
      </c>
      <c r="X148" s="21">
        <v>1.402121</v>
      </c>
      <c r="Y148" s="21">
        <v>1.2498100000000001</v>
      </c>
      <c r="Z148" s="21">
        <v>0.71474099999999996</v>
      </c>
      <c r="AA148" s="21">
        <v>1.3121700000000001</v>
      </c>
      <c r="AB148" s="21">
        <v>1.578905</v>
      </c>
      <c r="AC148" s="21">
        <v>1.267736</v>
      </c>
      <c r="AD148" s="21">
        <v>0.79656000000000005</v>
      </c>
      <c r="AE148" s="21">
        <v>0.16504560000000001</v>
      </c>
      <c r="AF148" s="21">
        <v>0.1589969</v>
      </c>
      <c r="AG148" s="21">
        <v>0.1529353</v>
      </c>
      <c r="AH148" s="21">
        <v>0.27748250000000002</v>
      </c>
      <c r="AI148" s="21"/>
      <c r="AL148" s="65">
        <f t="shared" si="2"/>
        <v>1</v>
      </c>
    </row>
    <row r="149" spans="1:38" ht="14.25" customHeight="1" x14ac:dyDescent="0.25">
      <c r="A149" s="10" t="s">
        <v>415</v>
      </c>
      <c r="B149" s="19">
        <v>402.84191829484905</v>
      </c>
      <c r="C149" s="19">
        <v>391.64759725400438</v>
      </c>
      <c r="D149" s="19">
        <v>378.17371937639177</v>
      </c>
      <c r="E149" s="19">
        <v>374.95872317006035</v>
      </c>
      <c r="F149" s="19">
        <v>495.516675779114</v>
      </c>
      <c r="G149" s="19">
        <v>505.06963788300868</v>
      </c>
      <c r="H149" s="19">
        <v>484.25827107790798</v>
      </c>
      <c r="I149" s="19">
        <v>439.0988372093023</v>
      </c>
      <c r="J149" s="19">
        <v>390.54170249355133</v>
      </c>
      <c r="K149" s="19">
        <v>390.83870967741939</v>
      </c>
      <c r="L149" s="19">
        <v>369.07174706120816</v>
      </c>
      <c r="M149" s="19">
        <v>355.45134818288398</v>
      </c>
      <c r="N149" s="19">
        <v>257.67154973014635</v>
      </c>
      <c r="O149" s="19">
        <v>269.96366572466684</v>
      </c>
      <c r="P149" s="19">
        <v>266.22596153846155</v>
      </c>
      <c r="Q149" s="19">
        <v>265.61878233187412</v>
      </c>
      <c r="R149" s="19">
        <v>114.45497630331755</v>
      </c>
      <c r="S149" s="19">
        <v>159.97652582159625</v>
      </c>
      <c r="T149" s="19">
        <v>269.73629133528686</v>
      </c>
      <c r="U149" s="19">
        <v>419.55900367496952</v>
      </c>
      <c r="V149" s="19">
        <v>375.79753296469573</v>
      </c>
      <c r="W149" s="19">
        <v>187.60914760914756</v>
      </c>
      <c r="X149" s="19">
        <v>421.16552003237541</v>
      </c>
      <c r="Y149" s="19">
        <v>367.65402843601902</v>
      </c>
      <c r="Z149" s="19">
        <v>303.49786241741145</v>
      </c>
      <c r="AA149" s="19">
        <v>298.38087895142627</v>
      </c>
      <c r="AB149" s="19">
        <v>292.5535915757805</v>
      </c>
      <c r="AC149" s="19">
        <v>284.63789319678142</v>
      </c>
      <c r="AD149" s="19">
        <v>226.42304989458881</v>
      </c>
      <c r="AE149" s="19">
        <v>43.41317365269461</v>
      </c>
      <c r="AF149" s="19">
        <v>73.493975903614441</v>
      </c>
      <c r="AG149" s="19">
        <v>60.598227474150633</v>
      </c>
      <c r="AH149" s="19">
        <v>58.238747553816026</v>
      </c>
      <c r="AI149" s="19"/>
      <c r="AL149" s="65">
        <f t="shared" si="2"/>
        <v>1</v>
      </c>
    </row>
    <row r="150" spans="1:38" ht="14.25" customHeight="1" x14ac:dyDescent="0.25">
      <c r="A150" s="10" t="s">
        <v>416</v>
      </c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L150" s="65">
        <f t="shared" si="2"/>
        <v>0</v>
      </c>
    </row>
    <row r="151" spans="1:38" ht="14.25" customHeight="1" x14ac:dyDescent="0.25">
      <c r="A151" s="10" t="s">
        <v>417</v>
      </c>
      <c r="B151" s="19">
        <v>177</v>
      </c>
      <c r="C151" s="19">
        <v>148</v>
      </c>
      <c r="D151" s="19">
        <v>151</v>
      </c>
      <c r="E151" s="19">
        <v>174</v>
      </c>
      <c r="F151" s="19">
        <v>167</v>
      </c>
      <c r="G151" s="19">
        <v>182</v>
      </c>
      <c r="H151" s="19">
        <v>165</v>
      </c>
      <c r="I151" s="19">
        <v>175</v>
      </c>
      <c r="J151" s="19">
        <v>183</v>
      </c>
      <c r="K151" s="19">
        <v>151</v>
      </c>
      <c r="L151" s="19">
        <v>136</v>
      </c>
      <c r="M151" s="19">
        <v>128</v>
      </c>
      <c r="N151" s="19">
        <v>113</v>
      </c>
      <c r="O151" s="19">
        <v>126.73</v>
      </c>
      <c r="P151" s="19">
        <v>127.69</v>
      </c>
      <c r="Q151" s="19">
        <v>100.9</v>
      </c>
      <c r="R151" s="19">
        <v>116.77</v>
      </c>
      <c r="S151" s="19">
        <v>134.36000000000001</v>
      </c>
      <c r="T151" s="19">
        <v>124.58</v>
      </c>
      <c r="U151" s="19">
        <v>136.96</v>
      </c>
      <c r="V151" s="19">
        <v>130.08000000000001</v>
      </c>
      <c r="W151" s="19">
        <v>122.58</v>
      </c>
      <c r="X151" s="19">
        <v>92.92</v>
      </c>
      <c r="Y151" s="19">
        <v>109.47</v>
      </c>
      <c r="Z151" s="19">
        <v>106.16</v>
      </c>
      <c r="AA151" s="19">
        <v>112.66</v>
      </c>
      <c r="AB151" s="19">
        <v>124.94</v>
      </c>
      <c r="AC151" s="19">
        <v>154.44999999999999</v>
      </c>
      <c r="AD151" s="19">
        <v>109.55</v>
      </c>
      <c r="AE151" s="19">
        <v>54.41</v>
      </c>
      <c r="AF151" s="19">
        <v>81.05</v>
      </c>
      <c r="AG151" s="19">
        <v>81.39</v>
      </c>
      <c r="AH151" s="19">
        <v>78.27</v>
      </c>
      <c r="AI151" s="19"/>
      <c r="AL151" s="65">
        <f t="shared" si="2"/>
        <v>1</v>
      </c>
    </row>
    <row r="152" spans="1:38" ht="14.25" customHeight="1" x14ac:dyDescent="0.25">
      <c r="A152" s="10" t="s">
        <v>418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L152" s="65">
        <f t="shared" si="2"/>
        <v>0</v>
      </c>
    </row>
    <row r="153" spans="1:38" ht="14.25" customHeight="1" x14ac:dyDescent="0.25">
      <c r="A153" s="10" t="s">
        <v>419</v>
      </c>
      <c r="B153" s="19">
        <v>460.3</v>
      </c>
      <c r="C153" s="19">
        <v>430.9</v>
      </c>
      <c r="D153" s="19">
        <v>494.7</v>
      </c>
      <c r="E153" s="19">
        <v>499.6</v>
      </c>
      <c r="F153" s="19">
        <v>528</v>
      </c>
      <c r="G153" s="19">
        <v>507.3</v>
      </c>
      <c r="H153" s="19">
        <v>470.4</v>
      </c>
      <c r="I153" s="19">
        <v>513.79999999999995</v>
      </c>
      <c r="J153" s="19">
        <v>472.3</v>
      </c>
      <c r="K153" s="19">
        <v>397.8</v>
      </c>
      <c r="L153" s="19">
        <v>476.5</v>
      </c>
      <c r="M153" s="19">
        <v>459.6</v>
      </c>
      <c r="N153" s="19">
        <v>488.28840000000002</v>
      </c>
      <c r="O153" s="19">
        <v>431.68540000000002</v>
      </c>
      <c r="P153" s="19">
        <v>549.72360000000003</v>
      </c>
      <c r="Q153" s="19">
        <v>579.32140000000004</v>
      </c>
      <c r="R153" s="19">
        <v>591.55870000000004</v>
      </c>
      <c r="S153" s="19">
        <v>549.71230000000003</v>
      </c>
      <c r="T153" s="19">
        <v>626.00919999999996</v>
      </c>
      <c r="U153" s="19">
        <v>637.51729999999998</v>
      </c>
      <c r="V153" s="19">
        <v>674.48030000000006</v>
      </c>
      <c r="W153" s="19">
        <v>593.86249999999995</v>
      </c>
      <c r="X153" s="19">
        <v>629.7989</v>
      </c>
      <c r="Y153" s="19">
        <v>623.67349999999999</v>
      </c>
      <c r="Z153" s="19">
        <v>631.07749699999999</v>
      </c>
      <c r="AA153" s="19">
        <v>600.93717600000002</v>
      </c>
      <c r="AB153" s="19">
        <v>664.36949700000002</v>
      </c>
      <c r="AC153" s="19">
        <v>634.37649399999998</v>
      </c>
      <c r="AD153" s="19">
        <v>553.35596085999998</v>
      </c>
      <c r="AE153" s="19">
        <v>8.7829431500000013</v>
      </c>
      <c r="AF153" s="19">
        <v>26.555603000000001</v>
      </c>
      <c r="AG153" s="19">
        <v>135.24303297999998</v>
      </c>
      <c r="AH153" s="19"/>
      <c r="AI153" s="19"/>
      <c r="AL153" s="65">
        <f t="shared" si="2"/>
        <v>1</v>
      </c>
    </row>
    <row r="154" spans="1:38" ht="14.25" customHeight="1" x14ac:dyDescent="0.25">
      <c r="A154" s="10" t="s">
        <v>420</v>
      </c>
      <c r="B154" s="21">
        <v>0</v>
      </c>
      <c r="C154" s="21">
        <v>0</v>
      </c>
      <c r="D154" s="21">
        <v>0</v>
      </c>
      <c r="E154" s="21">
        <v>8.8046848088184512E-2</v>
      </c>
      <c r="F154" s="21">
        <v>1.6107005583761914E-2</v>
      </c>
      <c r="G154" s="21">
        <v>4.1283646171629822E-2</v>
      </c>
      <c r="H154" s="21">
        <v>2.9721513490038581E-2</v>
      </c>
      <c r="I154" s="21">
        <v>0</v>
      </c>
      <c r="J154" s="21">
        <v>1.4821796401723888E-2</v>
      </c>
      <c r="K154" s="21">
        <v>3.691126531817511E-2</v>
      </c>
      <c r="L154" s="21">
        <v>0</v>
      </c>
      <c r="M154" s="21">
        <v>0</v>
      </c>
      <c r="N154" s="21">
        <v>0.59211175561135476</v>
      </c>
      <c r="O154" s="21">
        <v>6.345175718236179E-2</v>
      </c>
      <c r="P154" s="21">
        <v>6.3126672144496951E-3</v>
      </c>
      <c r="Q154" s="21">
        <v>0.11822504794682488</v>
      </c>
      <c r="R154" s="21">
        <v>3.2648049617479455</v>
      </c>
      <c r="S154" s="21">
        <v>4.7636569487687517</v>
      </c>
      <c r="T154" s="21">
        <v>4.071056539837266</v>
      </c>
      <c r="U154" s="21">
        <v>1.1740274865186049</v>
      </c>
      <c r="V154" s="21">
        <v>0.54385286129055088</v>
      </c>
      <c r="W154" s="21">
        <v>8.2790457554173941E-2</v>
      </c>
      <c r="X154" s="21">
        <v>0.13355761744909128</v>
      </c>
      <c r="Y154" s="21">
        <v>1.011042166405645E-2</v>
      </c>
      <c r="Z154" s="21">
        <v>4.9866429207479961E-2</v>
      </c>
      <c r="AA154" s="21">
        <v>7.9641319096218507E-2</v>
      </c>
      <c r="AB154" s="21"/>
      <c r="AC154" s="21"/>
      <c r="AD154" s="21"/>
      <c r="AE154" s="21"/>
      <c r="AF154" s="21"/>
      <c r="AG154" s="21"/>
      <c r="AH154" s="21"/>
      <c r="AI154" s="21"/>
      <c r="AL154" s="65">
        <f t="shared" si="2"/>
        <v>0</v>
      </c>
    </row>
    <row r="155" spans="1:38" ht="14.25" customHeight="1" x14ac:dyDescent="0.25">
      <c r="A155" s="10" t="s">
        <v>421</v>
      </c>
      <c r="B155" s="19">
        <v>6.6</v>
      </c>
      <c r="C155" s="19">
        <v>6.6</v>
      </c>
      <c r="D155" s="19">
        <v>6.6</v>
      </c>
      <c r="E155" s="19">
        <v>6.6</v>
      </c>
      <c r="F155" s="19">
        <v>6.6</v>
      </c>
      <c r="G155" s="19">
        <v>6.6</v>
      </c>
      <c r="H155" s="19">
        <v>6.6</v>
      </c>
      <c r="I155" s="19">
        <v>6.6</v>
      </c>
      <c r="J155" s="19">
        <v>7.5</v>
      </c>
      <c r="K155" s="19">
        <v>7.5</v>
      </c>
      <c r="L155" s="19">
        <v>7.5</v>
      </c>
      <c r="M155" s="19">
        <v>7.5</v>
      </c>
      <c r="N155" s="19">
        <v>7.5</v>
      </c>
      <c r="O155" s="19">
        <v>7.5</v>
      </c>
      <c r="P155" s="19">
        <v>7.5</v>
      </c>
      <c r="Q155" s="19">
        <v>7.5</v>
      </c>
      <c r="R155" s="19">
        <v>7.5</v>
      </c>
      <c r="S155" s="19">
        <v>7.5</v>
      </c>
      <c r="T155" s="19">
        <v>7.5</v>
      </c>
      <c r="U155" s="19">
        <v>7.5</v>
      </c>
      <c r="V155" s="19">
        <v>7.5</v>
      </c>
      <c r="W155" s="19">
        <v>7.5</v>
      </c>
      <c r="X155" s="19">
        <v>7.5</v>
      </c>
      <c r="Y155" s="19">
        <v>7.5</v>
      </c>
      <c r="Z155" s="19">
        <v>7.5</v>
      </c>
      <c r="AA155" s="19">
        <v>7.5</v>
      </c>
      <c r="AB155" s="19">
        <v>7.5</v>
      </c>
      <c r="AC155" s="19">
        <v>7.5</v>
      </c>
      <c r="AD155" s="19">
        <v>7.5</v>
      </c>
      <c r="AE155" s="19">
        <v>5.25</v>
      </c>
      <c r="AF155" s="19">
        <v>5.25</v>
      </c>
      <c r="AG155" s="19">
        <v>5.25</v>
      </c>
      <c r="AH155" s="19">
        <v>7.5</v>
      </c>
      <c r="AI155" s="19"/>
      <c r="AL155" s="65">
        <f t="shared" si="2"/>
        <v>1</v>
      </c>
    </row>
    <row r="156" spans="1:38" ht="14.25" customHeight="1" x14ac:dyDescent="0.25">
      <c r="A156" s="10" t="s">
        <v>422</v>
      </c>
      <c r="B156" s="21">
        <v>222.472222222222</v>
      </c>
      <c r="C156" s="21">
        <v>204.18222222222201</v>
      </c>
      <c r="D156" s="21">
        <v>249.38</v>
      </c>
      <c r="E156" s="21">
        <v>240.20111111111098</v>
      </c>
      <c r="F156" s="21">
        <v>219.247777777778</v>
      </c>
      <c r="G156" s="21">
        <v>206.557777777778</v>
      </c>
      <c r="H156" s="21">
        <v>230.84555555555599</v>
      </c>
      <c r="I156" s="21">
        <v>173.71882352941199</v>
      </c>
      <c r="J156" s="21">
        <v>211.51395348837201</v>
      </c>
      <c r="K156" s="21">
        <v>197.24523809523799</v>
      </c>
      <c r="L156" s="21">
        <v>220.32619047619102</v>
      </c>
      <c r="M156" s="21">
        <v>201.70588235294102</v>
      </c>
      <c r="N156" s="21">
        <v>197.05531645569599</v>
      </c>
      <c r="O156" s="21">
        <v>185.03461538461499</v>
      </c>
      <c r="P156" s="21">
        <v>220.600349290385</v>
      </c>
      <c r="Q156" s="21">
        <v>199.079281041667</v>
      </c>
      <c r="R156" s="21">
        <v>211.20253164557002</v>
      </c>
      <c r="S156" s="21">
        <v>196.26741293532299</v>
      </c>
      <c r="T156" s="21">
        <v>234.222784810127</v>
      </c>
      <c r="U156" s="21">
        <v>221.06600967215201</v>
      </c>
      <c r="V156" s="21">
        <v>240.1</v>
      </c>
      <c r="W156" s="21">
        <v>217.87625</v>
      </c>
      <c r="X156" s="21">
        <v>253.8125</v>
      </c>
      <c r="Y156" s="21">
        <v>235.70175438596499</v>
      </c>
      <c r="Z156" s="21">
        <v>243.48211920529801</v>
      </c>
      <c r="AA156" s="21">
        <v>214.26543209876499</v>
      </c>
      <c r="AB156" s="21">
        <v>265.71975308641998</v>
      </c>
      <c r="AC156" s="21">
        <v>241.667151515152</v>
      </c>
      <c r="AD156" s="21">
        <v>194.78570581964701</v>
      </c>
      <c r="AE156" s="21">
        <v>5.7851088150000001</v>
      </c>
      <c r="AF156" s="21"/>
      <c r="AG156" s="21"/>
      <c r="AH156" s="21"/>
      <c r="AI156" s="21"/>
      <c r="AL156" s="65">
        <f t="shared" si="2"/>
        <v>0</v>
      </c>
    </row>
    <row r="157" spans="1:38" ht="14.25" customHeight="1" x14ac:dyDescent="0.25">
      <c r="A157" s="10" t="s">
        <v>423</v>
      </c>
      <c r="B157" s="19">
        <v>240.92260390212701</v>
      </c>
      <c r="C157" s="19">
        <v>231.56652586215202</v>
      </c>
      <c r="D157" s="19">
        <v>213.60675595239999</v>
      </c>
      <c r="E157" s="19">
        <v>222.42711438683</v>
      </c>
      <c r="F157" s="19">
        <v>232.94319697622799</v>
      </c>
      <c r="G157" s="19">
        <v>243.36438170759499</v>
      </c>
      <c r="H157" s="19">
        <v>256.08163147027699</v>
      </c>
      <c r="I157" s="19">
        <v>296.21957189081201</v>
      </c>
      <c r="J157" s="19">
        <v>237.20931530300001</v>
      </c>
      <c r="K157" s="19">
        <v>260.98437602515901</v>
      </c>
      <c r="L157" s="19">
        <v>277.92999308919502</v>
      </c>
      <c r="M157" s="19">
        <v>366.184946274433</v>
      </c>
      <c r="N157" s="19">
        <v>329.35837401603101</v>
      </c>
      <c r="O157" s="19">
        <v>287.20337062232397</v>
      </c>
      <c r="P157" s="19">
        <v>294.99532616868004</v>
      </c>
      <c r="Q157" s="19">
        <v>234.71975817928299</v>
      </c>
      <c r="R157" s="19">
        <v>310.28234057574497</v>
      </c>
      <c r="S157" s="19">
        <v>338.47292261936701</v>
      </c>
      <c r="T157" s="19">
        <v>363.40274482159299</v>
      </c>
      <c r="U157" s="19">
        <v>348.42200993720002</v>
      </c>
      <c r="V157" s="19">
        <v>426.18516326837403</v>
      </c>
      <c r="W157" s="19">
        <v>367.079611840116</v>
      </c>
      <c r="X157" s="19">
        <v>327.86082593125496</v>
      </c>
      <c r="Y157" s="19">
        <v>354.15331188925001</v>
      </c>
      <c r="Z157" s="19">
        <v>440.31976567816196</v>
      </c>
      <c r="AA157" s="19">
        <v>416.47453421007697</v>
      </c>
      <c r="AB157" s="19">
        <v>395.94571087191702</v>
      </c>
      <c r="AC157" s="19">
        <v>421.68450459231502</v>
      </c>
      <c r="AD157" s="19">
        <v>413.37966991169799</v>
      </c>
      <c r="AE157" s="19">
        <v>97.304640882106597</v>
      </c>
      <c r="AF157" s="19">
        <v>117.89094334954099</v>
      </c>
      <c r="AG157" s="19">
        <v>130.79560721670902</v>
      </c>
      <c r="AH157" s="19">
        <v>68.3358618313964</v>
      </c>
      <c r="AI157" s="19"/>
      <c r="AL157" s="65">
        <f t="shared" si="2"/>
        <v>1</v>
      </c>
    </row>
    <row r="158" spans="1:38" ht="14.25" customHeight="1" x14ac:dyDescent="0.25">
      <c r="A158" s="10" t="s">
        <v>424</v>
      </c>
      <c r="B158" s="21">
        <v>234</v>
      </c>
      <c r="C158" s="21">
        <v>313</v>
      </c>
      <c r="D158" s="21">
        <v>303</v>
      </c>
      <c r="E158" s="21">
        <v>238</v>
      </c>
      <c r="F158" s="21">
        <v>221</v>
      </c>
      <c r="G158" s="21">
        <v>336</v>
      </c>
      <c r="H158" s="21">
        <v>304</v>
      </c>
      <c r="I158" s="21">
        <v>216</v>
      </c>
      <c r="J158" s="21">
        <v>189</v>
      </c>
      <c r="K158" s="21">
        <v>260</v>
      </c>
      <c r="L158" s="21">
        <v>234</v>
      </c>
      <c r="M158" s="21">
        <v>198</v>
      </c>
      <c r="N158" s="21">
        <v>224</v>
      </c>
      <c r="O158" s="21">
        <v>300</v>
      </c>
      <c r="P158" s="21">
        <v>311</v>
      </c>
      <c r="Q158" s="21">
        <v>240</v>
      </c>
      <c r="R158" s="21">
        <v>287</v>
      </c>
      <c r="S158" s="21">
        <v>321</v>
      </c>
      <c r="T158" s="21">
        <v>381</v>
      </c>
      <c r="U158" s="21">
        <v>322</v>
      </c>
      <c r="V158" s="21">
        <v>414</v>
      </c>
      <c r="W158" s="21">
        <v>472</v>
      </c>
      <c r="X158" s="21">
        <v>449</v>
      </c>
      <c r="Y158" s="21">
        <v>372</v>
      </c>
      <c r="Z158" s="21">
        <v>477</v>
      </c>
      <c r="AA158" s="21">
        <v>538</v>
      </c>
      <c r="AB158" s="21">
        <v>525</v>
      </c>
      <c r="AC158" s="21">
        <v>468</v>
      </c>
      <c r="AD158" s="21">
        <v>378</v>
      </c>
      <c r="AE158" s="21">
        <v>52</v>
      </c>
      <c r="AF158" s="21">
        <v>95</v>
      </c>
      <c r="AG158" s="21">
        <v>83</v>
      </c>
      <c r="AH158" s="21">
        <v>128</v>
      </c>
      <c r="AI158" s="21"/>
      <c r="AL158" s="65">
        <f t="shared" si="2"/>
        <v>1</v>
      </c>
    </row>
    <row r="159" spans="1:38" ht="14.25" customHeight="1" x14ac:dyDescent="0.25">
      <c r="A159" s="10" t="s">
        <v>425</v>
      </c>
      <c r="B159" s="19">
        <v>874.25641935483611</v>
      </c>
      <c r="C159" s="19">
        <v>1017.5545301587339</v>
      </c>
      <c r="D159" s="19">
        <v>1026.2385606060625</v>
      </c>
      <c r="E159" s="19">
        <v>1012.5688874999993</v>
      </c>
      <c r="F159" s="19">
        <v>986.13485714286037</v>
      </c>
      <c r="G159" s="19">
        <v>1044.7573064516123</v>
      </c>
      <c r="H159" s="19">
        <v>1010.0760272727269</v>
      </c>
      <c r="I159" s="19">
        <v>884.86171875000025</v>
      </c>
      <c r="J159" s="19">
        <v>761.27257142857331</v>
      </c>
      <c r="K159" s="19">
        <v>855.47972903226184</v>
      </c>
      <c r="L159" s="19">
        <v>825.95595000000003</v>
      </c>
      <c r="M159" s="19">
        <v>688.92531384615393</v>
      </c>
      <c r="N159" s="19">
        <v>686.54399032258198</v>
      </c>
      <c r="O159" s="19">
        <v>772.3970030769201</v>
      </c>
      <c r="P159" s="19">
        <v>834.12170454545583</v>
      </c>
      <c r="Q159" s="19">
        <v>837.26156249999997</v>
      </c>
      <c r="R159" s="19">
        <v>863.55030461538252</v>
      </c>
      <c r="S159" s="19">
        <v>935.70891774193524</v>
      </c>
      <c r="T159" s="19">
        <v>996.06732307692175</v>
      </c>
      <c r="U159" s="19">
        <v>1039.631585714282</v>
      </c>
      <c r="V159" s="19">
        <v>1143.1692857142896</v>
      </c>
      <c r="W159" s="19">
        <v>1097.3627285714317</v>
      </c>
      <c r="X159" s="19">
        <v>1016.3759446153856</v>
      </c>
      <c r="Y159" s="19">
        <v>1051.2409125000001</v>
      </c>
      <c r="Z159" s="19">
        <v>1014.2438857142864</v>
      </c>
      <c r="AA159" s="19">
        <v>1027.0618000000002</v>
      </c>
      <c r="AB159" s="19">
        <v>1088.5916333333394</v>
      </c>
      <c r="AC159" s="19">
        <v>1018.5377499999997</v>
      </c>
      <c r="AD159" s="19">
        <v>947.18574531249976</v>
      </c>
      <c r="AE159" s="19">
        <v>172.92182580645215</v>
      </c>
      <c r="AF159" s="19">
        <v>261.83597575757659</v>
      </c>
      <c r="AG159" s="19">
        <v>305.38200615384585</v>
      </c>
      <c r="AH159" s="19">
        <v>232.53559047619055</v>
      </c>
      <c r="AI159" s="19"/>
      <c r="AL159" s="65">
        <f t="shared" si="2"/>
        <v>1</v>
      </c>
    </row>
    <row r="160" spans="1:38" ht="14.25" customHeight="1" x14ac:dyDescent="0.25">
      <c r="A160" s="10" t="s">
        <v>426</v>
      </c>
      <c r="B160" s="21">
        <v>1329.9450549450551</v>
      </c>
      <c r="C160" s="21">
        <v>1133.2417582417581</v>
      </c>
      <c r="D160" s="21">
        <v>1165.2472527472528</v>
      </c>
      <c r="E160" s="21">
        <v>1367.8571428571429</v>
      </c>
      <c r="F160" s="21">
        <v>1510.7142857142856</v>
      </c>
      <c r="G160" s="21">
        <v>1465.9340659340658</v>
      </c>
      <c r="H160" s="21">
        <v>1599.7252747252746</v>
      </c>
      <c r="I160" s="21">
        <v>1409.065934065934</v>
      </c>
      <c r="J160" s="21">
        <v>1378.8461538461538</v>
      </c>
      <c r="K160" s="21">
        <v>1913.7362637362637</v>
      </c>
      <c r="L160" s="21">
        <v>1825.8241758241759</v>
      </c>
      <c r="M160" s="21">
        <v>1977.7472527472528</v>
      </c>
      <c r="N160" s="21">
        <v>1703.0219780219779</v>
      </c>
      <c r="O160" s="21">
        <v>1913.4615384615383</v>
      </c>
      <c r="P160" s="21">
        <v>1731.3186813186812</v>
      </c>
      <c r="Q160" s="21">
        <v>1834.065934065934</v>
      </c>
      <c r="R160" s="21">
        <v>2037.0879120879122</v>
      </c>
      <c r="S160" s="21">
        <v>2581.8681318681315</v>
      </c>
      <c r="T160" s="21">
        <v>2641.2087912087914</v>
      </c>
      <c r="U160" s="21">
        <v>2526.0989010989006</v>
      </c>
      <c r="V160" s="21">
        <v>2316.7582417582416</v>
      </c>
      <c r="W160" s="21">
        <v>2234.8901098901101</v>
      </c>
      <c r="X160" s="21">
        <v>2589.0109890109889</v>
      </c>
      <c r="Y160" s="21">
        <v>2533.7912087912086</v>
      </c>
      <c r="Z160" s="21">
        <v>2628.8461538461538</v>
      </c>
      <c r="AA160" s="21">
        <v>2593.4065934065934</v>
      </c>
      <c r="AB160" s="21">
        <v>2475</v>
      </c>
      <c r="AC160" s="21">
        <v>2507.967032967033</v>
      </c>
      <c r="AD160" s="21">
        <v>2929.6703296703295</v>
      </c>
      <c r="AE160" s="21">
        <v>2562.6373626373625</v>
      </c>
      <c r="AF160" s="21">
        <v>2304.3956043956041</v>
      </c>
      <c r="AG160" s="21">
        <v>2958.5164835164833</v>
      </c>
      <c r="AH160" s="21">
        <v>2801.9230769230767</v>
      </c>
      <c r="AI160" s="21"/>
      <c r="AL160" s="65">
        <f t="shared" si="2"/>
        <v>1</v>
      </c>
    </row>
    <row r="161" spans="1:38" ht="14.25" customHeight="1" x14ac:dyDescent="0.25">
      <c r="A161" s="10" t="s">
        <v>427</v>
      </c>
      <c r="B161" s="19">
        <v>132.4715988920556</v>
      </c>
      <c r="C161" s="19">
        <v>101.56505211890831</v>
      </c>
      <c r="D161" s="19">
        <v>113.64992244362249</v>
      </c>
      <c r="E161" s="19">
        <v>110.38067573765478</v>
      </c>
      <c r="F161" s="19">
        <v>76.682760579380783</v>
      </c>
      <c r="G161" s="19">
        <v>112.14026826926056</v>
      </c>
      <c r="H161" s="19">
        <v>129.67391413105483</v>
      </c>
      <c r="I161" s="19">
        <v>82.514292151285588</v>
      </c>
      <c r="J161" s="19">
        <v>75.859743762643234</v>
      </c>
      <c r="K161" s="19">
        <v>85.872874957478345</v>
      </c>
      <c r="L161" s="19">
        <v>137.66422990931244</v>
      </c>
      <c r="M161" s="19">
        <v>88.457884218458275</v>
      </c>
      <c r="N161" s="19">
        <v>85.855860275719962</v>
      </c>
      <c r="O161" s="19">
        <v>119.232893217531</v>
      </c>
      <c r="P161" s="19">
        <v>125.99580013999544</v>
      </c>
      <c r="Q161" s="19">
        <v>110.62688568555147</v>
      </c>
      <c r="R161" s="19">
        <v>82.198233562316062</v>
      </c>
      <c r="S161" s="19">
        <v>116.6798189812057</v>
      </c>
      <c r="T161" s="19">
        <v>158.65828235535341</v>
      </c>
      <c r="U161" s="19">
        <v>115.97872448892902</v>
      </c>
      <c r="V161" s="19">
        <v>99.313259376650819</v>
      </c>
      <c r="W161" s="19">
        <v>124.03683518135679</v>
      </c>
      <c r="X161" s="19">
        <v>164.71000525670232</v>
      </c>
      <c r="Y161" s="19">
        <v>102.6080568140076</v>
      </c>
      <c r="Z161" s="19">
        <v>103.16368638239348</v>
      </c>
      <c r="AA161" s="19">
        <v>205.07396239521319</v>
      </c>
      <c r="AB161" s="19">
        <v>251.40780538999559</v>
      </c>
      <c r="AC161" s="19">
        <v>108.48691342728812</v>
      </c>
      <c r="AD161" s="19">
        <v>71.015436472976532</v>
      </c>
      <c r="AE161" s="19">
        <v>18.20498816675769</v>
      </c>
      <c r="AF161" s="19">
        <v>43.195328147748903</v>
      </c>
      <c r="AG161" s="19">
        <v>46.005889406409857</v>
      </c>
      <c r="AH161" s="19">
        <v>35.095813217775259</v>
      </c>
      <c r="AI161" s="19"/>
      <c r="AL161" s="65">
        <f t="shared" si="2"/>
        <v>1</v>
      </c>
    </row>
    <row r="162" spans="1:38" ht="14.25" customHeight="1" x14ac:dyDescent="0.25">
      <c r="A162" s="10" t="s">
        <v>428</v>
      </c>
      <c r="B162" s="21">
        <v>1703.18</v>
      </c>
      <c r="C162" s="21">
        <v>2279.79</v>
      </c>
      <c r="D162" s="21">
        <v>2287.17</v>
      </c>
      <c r="E162" s="21">
        <v>1940.28</v>
      </c>
      <c r="F162" s="21">
        <v>1668.58</v>
      </c>
      <c r="G162" s="21">
        <v>2300.23</v>
      </c>
      <c r="H162" s="21">
        <v>2236.89</v>
      </c>
      <c r="I162" s="21">
        <v>1486.37</v>
      </c>
      <c r="J162" s="21">
        <v>1008.67</v>
      </c>
      <c r="K162" s="21">
        <v>1370.24</v>
      </c>
      <c r="L162" s="21">
        <v>1304.71</v>
      </c>
      <c r="M162" s="21">
        <v>1082.1300000000001</v>
      </c>
      <c r="N162" s="21">
        <v>1003.01</v>
      </c>
      <c r="O162" s="21">
        <v>1309.28</v>
      </c>
      <c r="P162" s="21">
        <v>1467.33</v>
      </c>
      <c r="Q162" s="21">
        <v>1255.1600000000001</v>
      </c>
      <c r="R162" s="21">
        <v>1317.65</v>
      </c>
      <c r="S162" s="21">
        <v>1632.27</v>
      </c>
      <c r="T162" s="21">
        <v>1586.26</v>
      </c>
      <c r="U162" s="21">
        <v>1456.57</v>
      </c>
      <c r="V162" s="21">
        <v>1522.32</v>
      </c>
      <c r="W162" s="21">
        <v>1972.49</v>
      </c>
      <c r="X162" s="21">
        <v>1962.04</v>
      </c>
      <c r="Y162" s="21">
        <v>1687.15</v>
      </c>
      <c r="Z162" s="21">
        <v>1420.04</v>
      </c>
      <c r="AA162" s="21">
        <v>1632.59</v>
      </c>
      <c r="AB162" s="21">
        <v>1772.8</v>
      </c>
      <c r="AC162" s="21">
        <v>1448.43</v>
      </c>
      <c r="AD162" s="21">
        <v>1349.87</v>
      </c>
      <c r="AE162" s="21">
        <v>189.63</v>
      </c>
      <c r="AF162" s="21">
        <v>318.17</v>
      </c>
      <c r="AG162" s="21">
        <v>249.57</v>
      </c>
      <c r="AH162" s="21">
        <v>291.86</v>
      </c>
      <c r="AI162" s="21"/>
      <c r="AL162" s="65">
        <f t="shared" si="2"/>
        <v>1</v>
      </c>
    </row>
    <row r="163" spans="1:38" ht="14.25" customHeight="1" x14ac:dyDescent="0.25">
      <c r="A163" s="10" t="s">
        <v>429</v>
      </c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>
        <v>23.115189390052901</v>
      </c>
      <c r="S163" s="19">
        <v>26.909110610052899</v>
      </c>
      <c r="T163" s="19">
        <v>33.932480220000002</v>
      </c>
      <c r="U163" s="19">
        <v>31.505980010000002</v>
      </c>
      <c r="V163" s="19">
        <v>31.041763718692298</v>
      </c>
      <c r="W163" s="19">
        <v>33.847708641480295</v>
      </c>
      <c r="X163" s="19">
        <v>45.530218470000001</v>
      </c>
      <c r="Y163" s="19">
        <v>44.59183874</v>
      </c>
      <c r="Z163" s="19">
        <v>35.066236715312805</v>
      </c>
      <c r="AA163" s="19">
        <v>37.838506432629501</v>
      </c>
      <c r="AB163" s="19">
        <v>53.518329658757203</v>
      </c>
      <c r="AC163" s="19">
        <v>51.513063646439903</v>
      </c>
      <c r="AD163" s="19">
        <v>44.502164325268403</v>
      </c>
      <c r="AE163" s="19">
        <v>0.46851725333379196</v>
      </c>
      <c r="AF163" s="19"/>
      <c r="AG163" s="19"/>
      <c r="AH163" s="19"/>
      <c r="AI163" s="19"/>
      <c r="AL163" s="65">
        <f t="shared" si="2"/>
        <v>0</v>
      </c>
    </row>
    <row r="164" spans="1:38" ht="14.25" customHeight="1" x14ac:dyDescent="0.25">
      <c r="A164" s="10" t="s">
        <v>430</v>
      </c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L164" s="65">
        <f t="shared" si="2"/>
        <v>0</v>
      </c>
    </row>
    <row r="165" spans="1:38" ht="14.25" customHeight="1" x14ac:dyDescent="0.25">
      <c r="A165" s="10" t="s">
        <v>431</v>
      </c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L165" s="65">
        <f t="shared" si="2"/>
        <v>0</v>
      </c>
    </row>
    <row r="166" spans="1:38" ht="14.25" customHeight="1" x14ac:dyDescent="0.25">
      <c r="A166" s="10" t="s">
        <v>432</v>
      </c>
      <c r="B166" s="21">
        <v>271.4666666666667</v>
      </c>
      <c r="C166" s="21">
        <v>272.5333333333333</v>
      </c>
      <c r="D166" s="21">
        <v>245.86666666666665</v>
      </c>
      <c r="E166" s="21">
        <v>249.33333333333334</v>
      </c>
      <c r="F166" s="21">
        <v>257.76</v>
      </c>
      <c r="G166" s="21">
        <v>266.34666666666664</v>
      </c>
      <c r="H166" s="21">
        <v>248.8</v>
      </c>
      <c r="I166" s="21">
        <v>252.53333333333333</v>
      </c>
      <c r="J166" s="21">
        <v>270.24</v>
      </c>
      <c r="K166" s="21">
        <v>268.05333333333334</v>
      </c>
      <c r="L166" s="21">
        <v>267.2</v>
      </c>
      <c r="M166" s="21">
        <v>247.73333333333335</v>
      </c>
      <c r="N166" s="21">
        <v>561.9838205333333</v>
      </c>
      <c r="O166" s="21">
        <v>590.07911253333327</v>
      </c>
      <c r="P166" s="21">
        <v>726.07894639999995</v>
      </c>
      <c r="Q166" s="21">
        <v>463.46852480000001</v>
      </c>
      <c r="R166" s="21">
        <v>638.85333333333335</v>
      </c>
      <c r="S166" s="21">
        <v>739.86666666666667</v>
      </c>
      <c r="T166" s="21">
        <v>901.6</v>
      </c>
      <c r="U166" s="21">
        <v>683.46666666666658</v>
      </c>
      <c r="V166" s="21">
        <v>716.32</v>
      </c>
      <c r="W166" s="21">
        <v>738.66666666666663</v>
      </c>
      <c r="X166" s="21">
        <v>1031.0666666666666</v>
      </c>
      <c r="Y166" s="21">
        <v>698.0533333333334</v>
      </c>
      <c r="Z166" s="21">
        <v>830.29333333333341</v>
      </c>
      <c r="AA166" s="21">
        <v>851.25333333333333</v>
      </c>
      <c r="AB166" s="21">
        <v>1009.7066666666666</v>
      </c>
      <c r="AC166" s="21">
        <v>726.53333333333342</v>
      </c>
      <c r="AD166" s="21">
        <v>460.18666666666667</v>
      </c>
      <c r="AE166" s="21">
        <v>170.02666666666667</v>
      </c>
      <c r="AF166" s="21">
        <v>508.26666666666671</v>
      </c>
      <c r="AG166" s="21">
        <v>785.83348600508805</v>
      </c>
      <c r="AH166" s="21">
        <v>697.78666666666663</v>
      </c>
      <c r="AI166" s="21"/>
      <c r="AL166" s="65">
        <f t="shared" si="2"/>
        <v>1</v>
      </c>
    </row>
    <row r="167" spans="1:38" ht="14.25" customHeight="1" x14ac:dyDescent="0.25">
      <c r="A167" s="10" t="s">
        <v>433</v>
      </c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L167" s="65">
        <f t="shared" si="2"/>
        <v>0</v>
      </c>
    </row>
    <row r="168" spans="1:38" ht="14.25" customHeight="1" x14ac:dyDescent="0.25">
      <c r="A168" s="10" t="s">
        <v>434</v>
      </c>
      <c r="B168" s="21">
        <v>32.614172173393449</v>
      </c>
      <c r="C168" s="21">
        <v>49.844574878427515</v>
      </c>
      <c r="D168" s="21">
        <v>47.128721720486723</v>
      </c>
      <c r="E168" s="21">
        <v>38.796853067341068</v>
      </c>
      <c r="F168" s="21">
        <v>37.476966621313714</v>
      </c>
      <c r="G168" s="21">
        <v>53.954178997157875</v>
      </c>
      <c r="H168" s="21">
        <v>62.746241186964241</v>
      </c>
      <c r="I168" s="21">
        <v>56.237985179103532</v>
      </c>
      <c r="J168" s="21">
        <v>57.649616067928726</v>
      </c>
      <c r="K168" s="21">
        <v>74.420494640123351</v>
      </c>
      <c r="L168" s="21">
        <v>82.48716968365801</v>
      </c>
      <c r="M168" s="21">
        <v>59.374177838463673</v>
      </c>
      <c r="N168" s="21">
        <v>58.939353199766153</v>
      </c>
      <c r="O168" s="21">
        <v>86.285196599403392</v>
      </c>
      <c r="P168" s="21">
        <v>90.625613863515284</v>
      </c>
      <c r="Q168" s="21">
        <v>74.381399558722251</v>
      </c>
      <c r="R168" s="21">
        <v>75.45298237041581</v>
      </c>
      <c r="S168" s="21">
        <v>100.74722098818762</v>
      </c>
      <c r="T168" s="21">
        <v>103.93758003013153</v>
      </c>
      <c r="U168" s="21">
        <v>80.789528372936999</v>
      </c>
      <c r="V168" s="21">
        <v>79.738656000215457</v>
      </c>
      <c r="W168" s="21">
        <v>119.14391062228356</v>
      </c>
      <c r="X168" s="21">
        <v>109.91369714726585</v>
      </c>
      <c r="Y168" s="21">
        <v>84.86590795749234</v>
      </c>
      <c r="Z168" s="21">
        <v>80.600587637825711</v>
      </c>
      <c r="AA168" s="21">
        <v>109.12389396085291</v>
      </c>
      <c r="AB168" s="21">
        <v>116.94779353982115</v>
      </c>
      <c r="AC168" s="21">
        <v>89.481879580679433</v>
      </c>
      <c r="AD168" s="21">
        <v>68.210635387648523</v>
      </c>
      <c r="AE168" s="21">
        <v>13.557274188694556</v>
      </c>
      <c r="AF168" s="21">
        <v>51.288069317209008</v>
      </c>
      <c r="AG168" s="21">
        <v>43.654693485177312</v>
      </c>
      <c r="AH168" s="21">
        <v>38.300323538683351</v>
      </c>
      <c r="AI168" s="21"/>
      <c r="AL168" s="65">
        <f t="shared" si="2"/>
        <v>1</v>
      </c>
    </row>
    <row r="169" spans="1:38" ht="14.25" customHeight="1" x14ac:dyDescent="0.25">
      <c r="A169" s="10" t="s">
        <v>435</v>
      </c>
      <c r="B169" s="19">
        <v>10.721910917678899</v>
      </c>
      <c r="C169" s="19">
        <v>10.568538336409901</v>
      </c>
      <c r="D169" s="19">
        <v>15.818375307428701</v>
      </c>
      <c r="E169" s="19">
        <v>17.224935370021299</v>
      </c>
      <c r="F169" s="19">
        <v>17.245626852485898</v>
      </c>
      <c r="G169" s="19">
        <v>17.3195762753735</v>
      </c>
      <c r="H169" s="19">
        <v>25.594675572252299</v>
      </c>
      <c r="I169" s="19">
        <v>23.254884801899998</v>
      </c>
      <c r="J169" s="19">
        <v>20.77</v>
      </c>
      <c r="K169" s="19">
        <v>20.85</v>
      </c>
      <c r="L169" s="19">
        <v>26.106569083697401</v>
      </c>
      <c r="M169" s="19">
        <v>23.719982497937998</v>
      </c>
      <c r="N169" s="19">
        <v>20.256343010000002</v>
      </c>
      <c r="O169" s="19">
        <v>17.050597289999999</v>
      </c>
      <c r="P169" s="19">
        <v>22.570394816485599</v>
      </c>
      <c r="Q169" s="19">
        <v>30.835977247319402</v>
      </c>
      <c r="R169" s="19">
        <v>24.382005096125901</v>
      </c>
      <c r="S169" s="19">
        <v>18.755657019000001</v>
      </c>
      <c r="T169" s="19">
        <v>24.8274342981342</v>
      </c>
      <c r="U169" s="19">
        <v>33.919574972051301</v>
      </c>
      <c r="V169" s="19">
        <v>7.5909423036801398</v>
      </c>
      <c r="W169" s="19">
        <v>7.4187198854866194</v>
      </c>
      <c r="X169" s="19">
        <v>13.1169046634298</v>
      </c>
      <c r="Y169" s="19">
        <v>23.428368596632101</v>
      </c>
      <c r="Z169" s="19">
        <v>5.28216886175362</v>
      </c>
      <c r="AA169" s="19">
        <v>5.5144635218990601</v>
      </c>
      <c r="AB169" s="19">
        <v>4.6989650309946605</v>
      </c>
      <c r="AC169" s="19">
        <v>12.119081859384499</v>
      </c>
      <c r="AD169" s="19">
        <v>4.3101921265799801</v>
      </c>
      <c r="AE169" s="19">
        <v>3.5303623188405797E-2</v>
      </c>
      <c r="AF169" s="19">
        <v>0.25896798789815001</v>
      </c>
      <c r="AG169" s="19">
        <v>0.22067779632721202</v>
      </c>
      <c r="AH169" s="19"/>
      <c r="AI169" s="19"/>
      <c r="AL169" s="65">
        <f t="shared" si="2"/>
        <v>1</v>
      </c>
    </row>
    <row r="170" spans="1:38" ht="14.25" customHeight="1" x14ac:dyDescent="0.25">
      <c r="A170" s="10" t="s">
        <v>436</v>
      </c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L170" s="65">
        <f t="shared" si="2"/>
        <v>0</v>
      </c>
    </row>
    <row r="171" spans="1:38" ht="14.25" customHeight="1" x14ac:dyDescent="0.25">
      <c r="A171" s="10" t="s">
        <v>437</v>
      </c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L171" s="65">
        <f t="shared" si="2"/>
        <v>0</v>
      </c>
    </row>
    <row r="172" spans="1:38" ht="14.25" customHeight="1" x14ac:dyDescent="0.25">
      <c r="A172" s="10" t="s">
        <v>438</v>
      </c>
      <c r="B172" s="21">
        <v>4.7206703910614518</v>
      </c>
      <c r="C172" s="21">
        <v>3.3296089385474859</v>
      </c>
      <c r="D172" s="21">
        <v>2.8379888268156424</v>
      </c>
      <c r="E172" s="21">
        <v>3.0502793296089385</v>
      </c>
      <c r="F172" s="21">
        <v>5.2960893854748603</v>
      </c>
      <c r="G172" s="21">
        <v>4.1675977653631282</v>
      </c>
      <c r="H172" s="21">
        <v>2.988826815642458</v>
      </c>
      <c r="I172" s="21">
        <v>3.8435754189944134</v>
      </c>
      <c r="J172" s="21">
        <v>4.5865921787709505</v>
      </c>
      <c r="K172" s="21">
        <v>3.7541899441340778</v>
      </c>
      <c r="L172" s="21">
        <v>2.5921787709497206</v>
      </c>
      <c r="M172" s="21">
        <v>3.7765363128491622</v>
      </c>
      <c r="N172" s="21">
        <v>3.558659217877095</v>
      </c>
      <c r="O172" s="21">
        <v>4.1340782122905022</v>
      </c>
      <c r="P172" s="21">
        <v>2.7206703910614527</v>
      </c>
      <c r="Q172" s="21">
        <v>3.4972067039106145</v>
      </c>
      <c r="R172" s="21">
        <v>4.2290502793296092</v>
      </c>
      <c r="S172" s="21">
        <v>5.1284916201117321</v>
      </c>
      <c r="T172" s="21">
        <v>4.6089385474860336</v>
      </c>
      <c r="U172" s="21">
        <v>1.8156424581005588</v>
      </c>
      <c r="V172" s="21">
        <v>3.0824005251396649</v>
      </c>
      <c r="W172" s="21">
        <v>4.0446981620111728</v>
      </c>
      <c r="X172" s="21">
        <v>3.5542714860335192</v>
      </c>
      <c r="Y172" s="21">
        <v>4.5871140782122897</v>
      </c>
      <c r="Z172" s="21">
        <v>7.2236780893854737</v>
      </c>
      <c r="AA172" s="21">
        <v>6.5150073128491623</v>
      </c>
      <c r="AB172" s="21">
        <v>6.708267631284917</v>
      </c>
      <c r="AC172" s="21">
        <v>5.547954396648044</v>
      </c>
      <c r="AD172" s="21">
        <v>6.9515506312849169</v>
      </c>
      <c r="AE172" s="21">
        <v>1.0318990558659218</v>
      </c>
      <c r="AF172" s="21">
        <v>0.53380834078212291</v>
      </c>
      <c r="AG172" s="21">
        <v>0.83155953072625699</v>
      </c>
      <c r="AH172" s="21"/>
      <c r="AI172" s="21"/>
      <c r="AL172" s="65">
        <f t="shared" si="2"/>
        <v>1</v>
      </c>
    </row>
    <row r="173" spans="1:38" ht="14.25" customHeight="1" x14ac:dyDescent="0.25">
      <c r="A173" s="10" t="s">
        <v>439</v>
      </c>
      <c r="B173" s="19">
        <v>0</v>
      </c>
      <c r="C173" s="19">
        <v>0</v>
      </c>
      <c r="D173" s="19">
        <v>0</v>
      </c>
      <c r="E173" s="19">
        <v>0</v>
      </c>
      <c r="F173" s="19">
        <v>5.7373873841270031</v>
      </c>
      <c r="G173" s="19">
        <v>10.713561145161286</v>
      </c>
      <c r="H173" s="19">
        <v>15.397694399999994</v>
      </c>
      <c r="I173" s="19">
        <v>13.139196679687505</v>
      </c>
      <c r="J173" s="19">
        <v>7.4528134285714476</v>
      </c>
      <c r="K173" s="19">
        <v>15.342266303225875</v>
      </c>
      <c r="L173" s="19">
        <v>16.26677445</v>
      </c>
      <c r="M173" s="19">
        <v>10.623031190769233</v>
      </c>
      <c r="N173" s="19">
        <v>11.6359839387097</v>
      </c>
      <c r="O173" s="19">
        <v>15.441164649230711</v>
      </c>
      <c r="P173" s="19">
        <v>22.390640454545487</v>
      </c>
      <c r="Q173" s="19">
        <v>11.838187968750001</v>
      </c>
      <c r="R173" s="19">
        <v>10.736347375384589</v>
      </c>
      <c r="S173" s="19">
        <v>24.016528888709672</v>
      </c>
      <c r="T173" s="19">
        <v>32.379235646153802</v>
      </c>
      <c r="U173" s="19">
        <v>19.56108625714279</v>
      </c>
      <c r="V173" s="19">
        <v>19.253183357142923</v>
      </c>
      <c r="W173" s="19">
        <v>31.04547584761913</v>
      </c>
      <c r="X173" s="19">
        <v>44.114669861538509</v>
      </c>
      <c r="Y173" s="19">
        <v>30.904884850000009</v>
      </c>
      <c r="Z173" s="19">
        <v>26.349897142857159</v>
      </c>
      <c r="AA173" s="19">
        <v>42.193811300000014</v>
      </c>
      <c r="AB173" s="19">
        <v>51.019254251515441</v>
      </c>
      <c r="AC173" s="19">
        <v>30.677914187499994</v>
      </c>
      <c r="AD173" s="19">
        <v>19.942725715624995</v>
      </c>
      <c r="AE173" s="19">
        <v>3.7987731032258178</v>
      </c>
      <c r="AF173" s="19">
        <v>13.963806100000042</v>
      </c>
      <c r="AG173" s="19">
        <v>11.203702350769218</v>
      </c>
      <c r="AH173" s="19">
        <v>11.514728695238098</v>
      </c>
      <c r="AI173" s="19"/>
      <c r="AL173" s="65">
        <f t="shared" si="2"/>
        <v>1</v>
      </c>
    </row>
    <row r="174" spans="1:38" ht="14.25" customHeight="1" x14ac:dyDescent="0.25">
      <c r="A174" s="10" t="s">
        <v>440</v>
      </c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L174" s="65">
        <f t="shared" si="2"/>
        <v>0</v>
      </c>
    </row>
    <row r="175" spans="1:38" ht="14.25" customHeight="1" x14ac:dyDescent="0.25">
      <c r="A175" s="10" t="s">
        <v>441</v>
      </c>
      <c r="B175" s="19">
        <v>2.1982373853314052</v>
      </c>
      <c r="C175" s="19">
        <v>2.6194668419200711</v>
      </c>
      <c r="D175" s="19">
        <v>2.9431867671420067</v>
      </c>
      <c r="E175" s="19">
        <v>2.1415009629578923</v>
      </c>
      <c r="F175" s="19">
        <v>1.9729249152795696</v>
      </c>
      <c r="G175" s="19">
        <v>2.0455721651725933</v>
      </c>
      <c r="H175" s="19">
        <v>2.551690937820128</v>
      </c>
      <c r="I175" s="19">
        <v>2.2341742792378709</v>
      </c>
      <c r="J175" s="19">
        <v>1.888843825190178</v>
      </c>
      <c r="K175" s="19">
        <v>2.2460816372340657</v>
      </c>
      <c r="L175" s="19">
        <v>2.2899825129875233</v>
      </c>
      <c r="M175" s="19">
        <v>2.1150198530490325</v>
      </c>
      <c r="N175" s="19">
        <v>2.9385656374203308</v>
      </c>
      <c r="O175" s="19">
        <v>3.2839635130389744</v>
      </c>
      <c r="P175" s="19">
        <v>1.8653918108499612</v>
      </c>
      <c r="Q175" s="19">
        <v>3.7698169618277295</v>
      </c>
      <c r="R175" s="19">
        <v>2.4809724100463315</v>
      </c>
      <c r="S175" s="19">
        <v>3.1006480149193818</v>
      </c>
      <c r="T175" s="19">
        <v>3.5904551981874788</v>
      </c>
      <c r="U175" s="19">
        <v>2.504438203129451</v>
      </c>
      <c r="V175" s="19">
        <v>2.6893220107594482</v>
      </c>
      <c r="W175" s="19">
        <v>2.6436316462065292</v>
      </c>
      <c r="X175" s="19">
        <v>3.1360016120233696</v>
      </c>
      <c r="Y175" s="19">
        <v>2.2902972707802789</v>
      </c>
      <c r="Z175" s="19">
        <v>2.3435849591127393</v>
      </c>
      <c r="AA175" s="19">
        <v>2.8123157504494927</v>
      </c>
      <c r="AB175" s="19">
        <v>3.0279589988365014</v>
      </c>
      <c r="AC175" s="19">
        <v>3.0067602244183411</v>
      </c>
      <c r="AD175" s="19">
        <v>1.461909933970537</v>
      </c>
      <c r="AE175" s="19">
        <v>0</v>
      </c>
      <c r="AF175" s="19">
        <v>0</v>
      </c>
      <c r="AG175" s="19">
        <v>0</v>
      </c>
      <c r="AH175" s="19"/>
      <c r="AI175" s="19"/>
      <c r="AL175" s="65">
        <f t="shared" si="2"/>
        <v>1</v>
      </c>
    </row>
    <row r="176" spans="1:38" ht="14.25" customHeight="1" x14ac:dyDescent="0.25">
      <c r="A176" s="10" t="s">
        <v>442</v>
      </c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L176" s="65">
        <f t="shared" si="2"/>
        <v>0</v>
      </c>
    </row>
    <row r="177" spans="1:38" ht="14.25" customHeight="1" x14ac:dyDescent="0.25">
      <c r="A177" s="10" t="s">
        <v>443</v>
      </c>
      <c r="B177" s="19">
        <v>308.47754259045183</v>
      </c>
      <c r="C177" s="19">
        <v>275.62587784246665</v>
      </c>
      <c r="D177" s="19">
        <v>315.47647236607605</v>
      </c>
      <c r="E177" s="19">
        <v>323.40420302987195</v>
      </c>
      <c r="F177" s="19">
        <v>289.87950797006232</v>
      </c>
      <c r="G177" s="19">
        <v>283.67650890220739</v>
      </c>
      <c r="H177" s="19">
        <v>303.57307536975651</v>
      </c>
      <c r="I177" s="19">
        <v>268.82270947219575</v>
      </c>
      <c r="J177" s="19">
        <v>230.55563670488573</v>
      </c>
      <c r="K177" s="19">
        <v>200.88123353141771</v>
      </c>
      <c r="L177" s="19">
        <v>228.96249556530577</v>
      </c>
      <c r="M177" s="19">
        <v>220.27394493386856</v>
      </c>
      <c r="N177" s="19">
        <v>206.8288452151339</v>
      </c>
      <c r="O177" s="19">
        <v>198.38099766032252</v>
      </c>
      <c r="P177" s="19">
        <v>247.88726442354502</v>
      </c>
      <c r="Q177" s="19">
        <v>235.37404315849287</v>
      </c>
      <c r="R177" s="19">
        <v>226.65879689665215</v>
      </c>
      <c r="S177" s="19">
        <v>197.98452461919294</v>
      </c>
      <c r="T177" s="19">
        <v>234.23191525212121</v>
      </c>
      <c r="U177" s="19">
        <v>230.54869440116019</v>
      </c>
      <c r="V177" s="19">
        <v>228.12693535073069</v>
      </c>
      <c r="W177" s="19">
        <v>175.09733281630713</v>
      </c>
      <c r="X177" s="19">
        <v>200.15054007261332</v>
      </c>
      <c r="Y177" s="19">
        <v>196.7803803994328</v>
      </c>
      <c r="Z177" s="19">
        <v>168.12489284629353</v>
      </c>
      <c r="AA177" s="19">
        <v>156.26373245895144</v>
      </c>
      <c r="AB177" s="19">
        <v>188.15837930433662</v>
      </c>
      <c r="AC177" s="19">
        <v>161.66893224030997</v>
      </c>
      <c r="AD177" s="19">
        <v>107.81410574452309</v>
      </c>
      <c r="AE177" s="19">
        <v>0.94704461430763287</v>
      </c>
      <c r="AF177" s="19">
        <v>5.9150576177535573E-2</v>
      </c>
      <c r="AG177" s="19">
        <v>0.31972141116615038</v>
      </c>
      <c r="AH177" s="19">
        <v>6.686834594149664E-2</v>
      </c>
      <c r="AI177" s="19"/>
      <c r="AL177" s="65">
        <f t="shared" si="2"/>
        <v>1</v>
      </c>
    </row>
    <row r="178" spans="1:38" ht="14.25" customHeight="1" x14ac:dyDescent="0.25">
      <c r="A178" s="10" t="s">
        <v>444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L178" s="65">
        <f t="shared" si="2"/>
        <v>0</v>
      </c>
    </row>
    <row r="179" spans="1:38" ht="14.25" customHeight="1" x14ac:dyDescent="0.25">
      <c r="A179" s="10" t="s">
        <v>445</v>
      </c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L179" s="65">
        <f t="shared" si="2"/>
        <v>0</v>
      </c>
    </row>
    <row r="180" spans="1:38" ht="14.25" customHeight="1" x14ac:dyDescent="0.25">
      <c r="A180" s="10" t="s">
        <v>446</v>
      </c>
      <c r="B180" s="21">
        <v>171.65549126601601</v>
      </c>
      <c r="C180" s="21">
        <v>227.102311609194</v>
      </c>
      <c r="D180" s="21">
        <v>198.911949760054</v>
      </c>
      <c r="E180" s="21">
        <v>193.26080455870499</v>
      </c>
      <c r="F180" s="21">
        <v>185.7</v>
      </c>
      <c r="G180" s="21">
        <v>243.4</v>
      </c>
      <c r="H180" s="21">
        <v>210.700012867987</v>
      </c>
      <c r="I180" s="21">
        <v>206.96</v>
      </c>
      <c r="J180" s="21">
        <v>223.81</v>
      </c>
      <c r="K180" s="21">
        <v>279.05</v>
      </c>
      <c r="L180" s="21">
        <v>240.29000277957999</v>
      </c>
      <c r="M180" s="21">
        <v>254.15</v>
      </c>
      <c r="N180" s="21">
        <v>265.38</v>
      </c>
      <c r="O180" s="21">
        <v>286.780013066761</v>
      </c>
      <c r="P180" s="21">
        <v>254.6</v>
      </c>
      <c r="Q180" s="21">
        <v>266.3</v>
      </c>
      <c r="R180" s="21">
        <v>289.800011320257</v>
      </c>
      <c r="S180" s="21">
        <v>287.31996058658899</v>
      </c>
      <c r="T180" s="21">
        <v>292.35000285884303</v>
      </c>
      <c r="U180" s="21">
        <v>289</v>
      </c>
      <c r="V180" s="21">
        <v>307.05</v>
      </c>
      <c r="W180" s="21">
        <v>303.95</v>
      </c>
      <c r="X180" s="21">
        <v>307.7</v>
      </c>
      <c r="Y180" s="21">
        <v>308</v>
      </c>
      <c r="Z180" s="21">
        <v>324.5</v>
      </c>
      <c r="AA180" s="21">
        <v>228</v>
      </c>
      <c r="AB180" s="21">
        <v>233.2</v>
      </c>
      <c r="AC180" s="21">
        <v>270.3</v>
      </c>
      <c r="AD180" s="21">
        <v>294</v>
      </c>
      <c r="AE180" s="21"/>
      <c r="AF180" s="21"/>
      <c r="AG180" s="21"/>
      <c r="AH180" s="21"/>
      <c r="AI180" s="21"/>
      <c r="AL180" s="65">
        <f t="shared" si="2"/>
        <v>0</v>
      </c>
    </row>
    <row r="181" spans="1:38" ht="14.25" customHeight="1" x14ac:dyDescent="0.25">
      <c r="A181" s="10" t="s">
        <v>447</v>
      </c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L181" s="65">
        <f t="shared" si="2"/>
        <v>0</v>
      </c>
    </row>
    <row r="182" spans="1:38" ht="14.25" customHeight="1" x14ac:dyDescent="0.25">
      <c r="A182" s="10" t="s">
        <v>448</v>
      </c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L182" s="65">
        <f t="shared" si="2"/>
        <v>0</v>
      </c>
    </row>
    <row r="183" spans="1:38" ht="14.25" customHeight="1" x14ac:dyDescent="0.25">
      <c r="A183" s="10" t="s">
        <v>449</v>
      </c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L183" s="65">
        <f t="shared" si="2"/>
        <v>0</v>
      </c>
    </row>
    <row r="184" spans="1:38" ht="14.25" customHeight="1" x14ac:dyDescent="0.25">
      <c r="A184" s="10" t="s">
        <v>450</v>
      </c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>
        <v>0</v>
      </c>
      <c r="W184" s="21">
        <v>0</v>
      </c>
      <c r="X184" s="21">
        <v>0</v>
      </c>
      <c r="Y184" s="21">
        <v>0</v>
      </c>
      <c r="Z184" s="21">
        <v>0</v>
      </c>
      <c r="AA184" s="21">
        <v>0</v>
      </c>
      <c r="AB184" s="21">
        <v>0</v>
      </c>
      <c r="AC184" s="21">
        <v>0</v>
      </c>
      <c r="AD184" s="21"/>
      <c r="AE184" s="21"/>
      <c r="AF184" s="21"/>
      <c r="AG184" s="21"/>
      <c r="AH184" s="21"/>
      <c r="AI184" s="21"/>
      <c r="AL184" s="65">
        <f t="shared" si="2"/>
        <v>0</v>
      </c>
    </row>
    <row r="185" spans="1:38" ht="14.25" customHeight="1" x14ac:dyDescent="0.25">
      <c r="A185" s="10" t="s">
        <v>451</v>
      </c>
      <c r="B185" s="19">
        <v>1.7615230934949999</v>
      </c>
      <c r="C185" s="19">
        <v>1.9790455549999999</v>
      </c>
      <c r="D185" s="19">
        <v>2.6004633485500004</v>
      </c>
      <c r="E185" s="19">
        <v>2.1120101823399997</v>
      </c>
      <c r="F185" s="19">
        <v>1.176552538463</v>
      </c>
      <c r="G185" s="19">
        <v>2.4596404245999999</v>
      </c>
      <c r="H185" s="19">
        <v>2.7035293766100001</v>
      </c>
      <c r="I185" s="19">
        <v>2.0600164171985398</v>
      </c>
      <c r="J185" s="19">
        <v>3.2992147290670002</v>
      </c>
      <c r="K185" s="19">
        <v>2.6368286613896803</v>
      </c>
      <c r="L185" s="19">
        <v>2.9882839913006602</v>
      </c>
      <c r="M185" s="19">
        <v>1.927970847244</v>
      </c>
      <c r="N185" s="19">
        <v>2.129297345181</v>
      </c>
      <c r="O185" s="19">
        <v>2.1338510751721</v>
      </c>
      <c r="P185" s="19">
        <v>2.5922749108069998</v>
      </c>
      <c r="Q185" s="19">
        <v>2.2431903082860001</v>
      </c>
      <c r="R185" s="19">
        <v>2.8</v>
      </c>
      <c r="S185" s="19">
        <v>3.1771404893635</v>
      </c>
      <c r="T185" s="19">
        <v>5.0685840242531999</v>
      </c>
      <c r="U185" s="19">
        <v>4.2849414822801002</v>
      </c>
      <c r="V185" s="19">
        <v>4.7197832067255199</v>
      </c>
      <c r="W185" s="19">
        <v>2.48132831824736</v>
      </c>
      <c r="X185" s="19">
        <v>5.0984436792458698</v>
      </c>
      <c r="Y185" s="19">
        <v>4.7218230742369895</v>
      </c>
      <c r="Z185" s="19">
        <v>3.3834246546301401</v>
      </c>
      <c r="AA185" s="19">
        <v>2.2487536071818202</v>
      </c>
      <c r="AB185" s="19">
        <v>2.46661076329752</v>
      </c>
      <c r="AC185" s="19">
        <v>3.0439479085521399</v>
      </c>
      <c r="AD185" s="19">
        <v>3.6938996635658499</v>
      </c>
      <c r="AE185" s="19">
        <v>0.12492045311534</v>
      </c>
      <c r="AF185" s="19">
        <v>6.9352350139360003E-2</v>
      </c>
      <c r="AG185" s="19">
        <v>0.101643490289585</v>
      </c>
      <c r="AH185" s="19">
        <v>0.104920772487458</v>
      </c>
      <c r="AI185" s="19"/>
      <c r="AL185" s="65">
        <f t="shared" si="2"/>
        <v>1</v>
      </c>
    </row>
    <row r="186" spans="1:38" ht="14.25" customHeight="1" x14ac:dyDescent="0.25">
      <c r="A186" s="10" t="s">
        <v>452</v>
      </c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L186" s="65">
        <f t="shared" si="2"/>
        <v>0</v>
      </c>
    </row>
    <row r="187" spans="1:38" ht="14.25" customHeight="1" x14ac:dyDescent="0.25">
      <c r="A187" s="10" t="s">
        <v>453</v>
      </c>
      <c r="B187" s="19">
        <v>840.2058627028764</v>
      </c>
      <c r="C187" s="19">
        <v>906.54314762888828</v>
      </c>
      <c r="D187" s="19">
        <v>962.98464182156692</v>
      </c>
      <c r="E187" s="19">
        <v>852.15538945729725</v>
      </c>
      <c r="F187" s="19">
        <v>847.73793180236191</v>
      </c>
      <c r="G187" s="19">
        <v>952.31755129279952</v>
      </c>
      <c r="H187" s="19">
        <v>1003.4430377300359</v>
      </c>
      <c r="I187" s="19">
        <v>786.62009939805614</v>
      </c>
      <c r="J187" s="19">
        <v>761.08257007250927</v>
      </c>
      <c r="K187" s="19">
        <v>833.20984334253285</v>
      </c>
      <c r="L187" s="19">
        <v>918.2498435713627</v>
      </c>
      <c r="M187" s="19">
        <v>698.65210730103695</v>
      </c>
      <c r="N187" s="19">
        <v>699.61179368928197</v>
      </c>
      <c r="O187" s="19">
        <v>774.53927620556055</v>
      </c>
      <c r="P187" s="19">
        <v>869.79724720097909</v>
      </c>
      <c r="Q187" s="19">
        <v>690.70843923659754</v>
      </c>
      <c r="R187" s="19">
        <v>697.96660029259658</v>
      </c>
      <c r="S187" s="19">
        <v>809.15129214686465</v>
      </c>
      <c r="T187" s="19">
        <v>909.80394555778923</v>
      </c>
      <c r="U187" s="19">
        <v>731.00764929579054</v>
      </c>
      <c r="V187" s="19">
        <v>764.85486140037779</v>
      </c>
      <c r="W187" s="19">
        <v>867.01989229050764</v>
      </c>
      <c r="X187" s="19">
        <v>935.85297303089692</v>
      </c>
      <c r="Y187" s="19">
        <v>732.56012199680458</v>
      </c>
      <c r="Z187" s="19">
        <v>691.71062419561633</v>
      </c>
      <c r="AA187" s="19">
        <v>878.2538479825181</v>
      </c>
      <c r="AB187" s="19">
        <v>963.13458222777956</v>
      </c>
      <c r="AC187" s="19">
        <v>768.74693956113845</v>
      </c>
      <c r="AD187" s="19">
        <v>541.187227560927</v>
      </c>
      <c r="AE187" s="19">
        <v>85.765518715215038</v>
      </c>
      <c r="AF187" s="19">
        <v>210.82862066585386</v>
      </c>
      <c r="AG187" s="19">
        <v>118.52170277558035</v>
      </c>
      <c r="AH187" s="19">
        <v>104.72830118675833</v>
      </c>
      <c r="AI187" s="19"/>
      <c r="AL187" s="65">
        <f t="shared" si="2"/>
        <v>1</v>
      </c>
    </row>
    <row r="188" spans="1:38" ht="14.25" customHeight="1" x14ac:dyDescent="0.25">
      <c r="A188" s="10" t="s">
        <v>454</v>
      </c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L188" s="65">
        <f t="shared" si="2"/>
        <v>0</v>
      </c>
    </row>
    <row r="189" spans="1:38" ht="14.25" customHeight="1" x14ac:dyDescent="0.25">
      <c r="A189" s="10" t="s">
        <v>455</v>
      </c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L189" s="65">
        <f t="shared" si="2"/>
        <v>0</v>
      </c>
    </row>
    <row r="190" spans="1:38" ht="14.25" customHeight="1" x14ac:dyDescent="0.25">
      <c r="A190" s="10" t="s">
        <v>456</v>
      </c>
      <c r="B190" s="21">
        <v>62.475794</v>
      </c>
      <c r="C190" s="21">
        <v>55.790526</v>
      </c>
      <c r="D190" s="21">
        <v>57.601452999999999</v>
      </c>
      <c r="E190" s="21">
        <v>56.574784999999999</v>
      </c>
      <c r="F190" s="21">
        <v>45.66433</v>
      </c>
      <c r="G190" s="21">
        <v>55.772339000000002</v>
      </c>
      <c r="H190" s="21">
        <v>62.770901000000002</v>
      </c>
      <c r="I190" s="21">
        <v>54.685464000000003</v>
      </c>
      <c r="J190" s="21">
        <v>30.540088000000001</v>
      </c>
      <c r="K190" s="21">
        <v>37.877006000000002</v>
      </c>
      <c r="L190" s="21">
        <v>39.362028000000002</v>
      </c>
      <c r="M190" s="21">
        <v>36.841650000000001</v>
      </c>
      <c r="N190" s="21">
        <v>26.233160000000002</v>
      </c>
      <c r="O190" s="21">
        <v>35.664349999999999</v>
      </c>
      <c r="P190" s="21">
        <v>46.946950000000001</v>
      </c>
      <c r="Q190" s="21">
        <v>36.812620000000003</v>
      </c>
      <c r="R190" s="21">
        <v>30.332409999999999</v>
      </c>
      <c r="S190" s="21">
        <v>36.351289999999999</v>
      </c>
      <c r="T190" s="21">
        <v>54.000549999999997</v>
      </c>
      <c r="U190" s="21">
        <v>43.44238</v>
      </c>
      <c r="V190" s="21">
        <v>37.229239999999997</v>
      </c>
      <c r="W190" s="21">
        <v>37.226520000000001</v>
      </c>
      <c r="X190" s="21">
        <v>49.065849999999998</v>
      </c>
      <c r="Y190" s="21">
        <v>38.625509999999998</v>
      </c>
      <c r="Z190" s="21">
        <v>35.639830000000003</v>
      </c>
      <c r="AA190" s="21">
        <v>39.754730000000002</v>
      </c>
      <c r="AB190" s="21">
        <v>47.417870000000001</v>
      </c>
      <c r="AC190" s="21">
        <v>42.626530000000002</v>
      </c>
      <c r="AD190" s="21">
        <v>23.499870000000001</v>
      </c>
      <c r="AE190" s="21">
        <v>9.4922000000000004</v>
      </c>
      <c r="AF190" s="21">
        <v>26.550059999999998</v>
      </c>
      <c r="AG190" s="21">
        <v>36.248220000000003</v>
      </c>
      <c r="AH190" s="21"/>
      <c r="AI190" s="21"/>
      <c r="AL190" s="65">
        <f t="shared" si="2"/>
        <v>1</v>
      </c>
    </row>
    <row r="191" spans="1:38" ht="14.25" customHeight="1" x14ac:dyDescent="0.25">
      <c r="A191" s="10" t="s">
        <v>457</v>
      </c>
      <c r="B191" s="19">
        <v>18.702680000000001</v>
      </c>
      <c r="C191" s="19">
        <v>13.014900000000001</v>
      </c>
      <c r="D191" s="19">
        <v>12.666700000000001</v>
      </c>
      <c r="E191" s="19">
        <v>14.462999999999999</v>
      </c>
      <c r="F191" s="19">
        <v>9.6119000000000003</v>
      </c>
      <c r="G191" s="19">
        <v>8.0703333333333305</v>
      </c>
      <c r="H191" s="19">
        <v>8.6974800000000005</v>
      </c>
      <c r="I191" s="19">
        <v>10.4209</v>
      </c>
      <c r="J191" s="19">
        <v>6.6779999999999999</v>
      </c>
      <c r="K191" s="19">
        <v>2.1960299999999999</v>
      </c>
      <c r="L191" s="19">
        <v>6.1790000000000003</v>
      </c>
      <c r="M191" s="19">
        <v>6.5958500000000004</v>
      </c>
      <c r="N191" s="19">
        <v>2.73</v>
      </c>
      <c r="O191" s="19">
        <v>4.3970000000000002</v>
      </c>
      <c r="P191" s="19">
        <v>5.8250000000000002</v>
      </c>
      <c r="Q191" s="19">
        <v>4.2215999999999996</v>
      </c>
      <c r="R191" s="19">
        <v>4.2080000000000002</v>
      </c>
      <c r="S191" s="19">
        <v>4.66</v>
      </c>
      <c r="T191" s="19">
        <v>3.2469999999999999</v>
      </c>
      <c r="U191" s="19">
        <v>3.0099</v>
      </c>
      <c r="V191" s="19">
        <v>3.653</v>
      </c>
      <c r="W191" s="19">
        <v>4.4530000000000003</v>
      </c>
      <c r="X191" s="19">
        <v>3.8980000000000001</v>
      </c>
      <c r="Y191" s="19">
        <v>4.4509999999999996</v>
      </c>
      <c r="Z191" s="19">
        <v>3.3119999999999998</v>
      </c>
      <c r="AA191" s="19">
        <v>2.79955555555556</v>
      </c>
      <c r="AB191" s="19">
        <v>9.9368724279835394</v>
      </c>
      <c r="AC191" s="19">
        <v>4.03748010973937</v>
      </c>
      <c r="AD191" s="19">
        <v>3.2684820022354297</v>
      </c>
      <c r="AE191" s="19">
        <v>0.81757603242881094</v>
      </c>
      <c r="AF191" s="19"/>
      <c r="AG191" s="19"/>
      <c r="AH191" s="19"/>
      <c r="AI191" s="19"/>
      <c r="AL191" s="65">
        <f t="shared" si="2"/>
        <v>0</v>
      </c>
    </row>
    <row r="192" spans="1:38" ht="14.25" customHeight="1" x14ac:dyDescent="0.25">
      <c r="A192" s="10" t="s">
        <v>458</v>
      </c>
      <c r="B192" s="21">
        <v>1100.5108678918</v>
      </c>
      <c r="C192" s="21">
        <v>883.36294772494603</v>
      </c>
      <c r="D192" s="21">
        <v>958.60402338525</v>
      </c>
      <c r="E192" s="21">
        <v>1015.66662188865</v>
      </c>
      <c r="F192" s="21">
        <v>977.13572867307198</v>
      </c>
      <c r="G192" s="21">
        <v>750.81276067783801</v>
      </c>
      <c r="H192" s="21">
        <v>900.48677271011309</v>
      </c>
      <c r="I192" s="21">
        <v>1000.1066368775701</v>
      </c>
      <c r="J192" s="21">
        <v>1037.8642463134299</v>
      </c>
      <c r="K192" s="21">
        <v>807.92370895227202</v>
      </c>
      <c r="L192" s="21">
        <v>855.80025631920307</v>
      </c>
      <c r="M192" s="21">
        <v>903.14632096994501</v>
      </c>
      <c r="N192" s="21">
        <v>1006.89884517</v>
      </c>
      <c r="O192" s="21">
        <v>803.59370832000002</v>
      </c>
      <c r="P192" s="21">
        <v>948.80761164</v>
      </c>
      <c r="Q192" s="21">
        <v>913.50769455</v>
      </c>
      <c r="R192" s="21">
        <v>1162.1133359200001</v>
      </c>
      <c r="S192" s="21">
        <v>1061.3418513807201</v>
      </c>
      <c r="T192" s="21">
        <v>1238.3281940699999</v>
      </c>
      <c r="U192" s="21">
        <v>1219.5707722100001</v>
      </c>
      <c r="V192" s="21">
        <v>1463.9025167899999</v>
      </c>
      <c r="W192" s="21">
        <v>1150.00071009</v>
      </c>
      <c r="X192" s="21">
        <v>1234.9016730405701</v>
      </c>
      <c r="Y192" s="21">
        <v>1167.8101857899999</v>
      </c>
      <c r="Z192" s="21">
        <v>1240.90846117</v>
      </c>
      <c r="AA192" s="21">
        <v>1037.35958433</v>
      </c>
      <c r="AB192" s="21">
        <v>1124.2642107199999</v>
      </c>
      <c r="AC192" s="21">
        <v>1158.5872278699999</v>
      </c>
      <c r="AD192" s="21">
        <v>957.29800316000001</v>
      </c>
      <c r="AE192" s="21">
        <v>79.756630920000006</v>
      </c>
      <c r="AF192" s="21">
        <v>78.747316959999992</v>
      </c>
      <c r="AG192" s="21">
        <v>46.246867887999997</v>
      </c>
      <c r="AH192" s="21">
        <v>37.218629653999997</v>
      </c>
      <c r="AI192" s="21"/>
      <c r="AL192" s="65">
        <f t="shared" si="2"/>
        <v>1</v>
      </c>
    </row>
    <row r="193" spans="1:38" ht="14.25" customHeight="1" x14ac:dyDescent="0.25">
      <c r="A193" s="10" t="s">
        <v>459</v>
      </c>
      <c r="B193" s="19">
        <v>0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/>
      <c r="AI193" s="19"/>
      <c r="AL193" s="65">
        <f t="shared" si="2"/>
        <v>1</v>
      </c>
    </row>
    <row r="194" spans="1:38" ht="14.25" customHeight="1" x14ac:dyDescent="0.25">
      <c r="A194" s="10" t="s">
        <v>460</v>
      </c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L194" s="65">
        <f t="shared" si="2"/>
        <v>0</v>
      </c>
    </row>
    <row r="195" spans="1:38" ht="14.25" customHeight="1" x14ac:dyDescent="0.25">
      <c r="A195" s="10" t="s">
        <v>461</v>
      </c>
      <c r="B195" s="19">
        <v>0.6944301608226966</v>
      </c>
      <c r="C195" s="19">
        <v>0.68184648907265277</v>
      </c>
      <c r="D195" s="19">
        <v>0.51322565309305423</v>
      </c>
      <c r="E195" s="19">
        <v>1.0042863784882619</v>
      </c>
      <c r="F195" s="19">
        <v>0.65472774787283028</v>
      </c>
      <c r="G195" s="19">
        <v>0.14148234745415675</v>
      </c>
      <c r="H195" s="19"/>
      <c r="I195" s="19"/>
      <c r="J195" s="19">
        <v>0</v>
      </c>
      <c r="K195" s="19">
        <v>0</v>
      </c>
      <c r="L195" s="19">
        <v>0.58539472004987991</v>
      </c>
      <c r="M195" s="19">
        <v>0.48423660278731767</v>
      </c>
      <c r="N195" s="19">
        <v>0.21566812724854917</v>
      </c>
      <c r="O195" s="19">
        <v>9.0365045999068319E-2</v>
      </c>
      <c r="P195" s="19">
        <v>9.4696746506756552E-2</v>
      </c>
      <c r="Q195" s="19">
        <v>0.14602978807561467</v>
      </c>
      <c r="R195" s="19">
        <v>2.0037074125451974E-2</v>
      </c>
      <c r="S195" s="19">
        <v>3.3569399145259589E-2</v>
      </c>
      <c r="T195" s="19">
        <v>6.5294273604064271E-2</v>
      </c>
      <c r="U195" s="19">
        <v>1.8161072050325175E-2</v>
      </c>
      <c r="V195" s="19">
        <v>1.7573732517768309E-2</v>
      </c>
      <c r="W195" s="19">
        <v>3.7951436190745647E-2</v>
      </c>
      <c r="X195" s="19">
        <v>4.1945554820197795E-2</v>
      </c>
      <c r="Y195" s="19">
        <v>1.4713676837853745E-2</v>
      </c>
      <c r="Z195" s="19">
        <v>4.4699312072147349E-2</v>
      </c>
      <c r="AA195" s="19">
        <v>7.3046279624251392E-2</v>
      </c>
      <c r="AB195" s="19">
        <v>0.11702366392475422</v>
      </c>
      <c r="AC195" s="19">
        <v>0.15141050359260522</v>
      </c>
      <c r="AD195" s="19">
        <v>0.38036716582519736</v>
      </c>
      <c r="AE195" s="19">
        <v>8.0865523714668903E-4</v>
      </c>
      <c r="AF195" s="19">
        <v>8.8053798836878246E-3</v>
      </c>
      <c r="AG195" s="19">
        <v>8.2280262633615472E-3</v>
      </c>
      <c r="AH195" s="19"/>
      <c r="AI195" s="19"/>
      <c r="AL195" s="65">
        <f t="shared" si="2"/>
        <v>1</v>
      </c>
    </row>
    <row r="196" spans="1:38" ht="14.25" customHeight="1" x14ac:dyDescent="0.25">
      <c r="A196" s="10" t="s">
        <v>462</v>
      </c>
      <c r="B196" s="21"/>
      <c r="C196" s="21"/>
      <c r="D196" s="21"/>
      <c r="E196" s="21"/>
      <c r="F196" s="21"/>
      <c r="G196" s="21"/>
      <c r="H196" s="21"/>
      <c r="I196" s="21"/>
      <c r="J196" s="21">
        <v>66.364902506963801</v>
      </c>
      <c r="K196" s="21">
        <v>64.496917642322302</v>
      </c>
      <c r="L196" s="21">
        <v>90.0822843132337</v>
      </c>
      <c r="M196" s="21">
        <v>57.043328848159405</v>
      </c>
      <c r="N196" s="21">
        <v>61.858290888267597</v>
      </c>
      <c r="O196" s="21">
        <v>53.949529187251798</v>
      </c>
      <c r="P196" s="21">
        <v>69.372909159938999</v>
      </c>
      <c r="Q196" s="21">
        <v>59.091526702927595</v>
      </c>
      <c r="R196" s="21">
        <v>83.007154721614086</v>
      </c>
      <c r="S196" s="21">
        <v>50.323885578446905</v>
      </c>
      <c r="T196" s="21">
        <v>71.948981862550497</v>
      </c>
      <c r="U196" s="21">
        <v>59.175480657900202</v>
      </c>
      <c r="V196" s="21">
        <v>82.940366481584107</v>
      </c>
      <c r="W196" s="21">
        <v>8.7721076902060187</v>
      </c>
      <c r="X196" s="21">
        <v>11.9031933418034</v>
      </c>
      <c r="Y196" s="21">
        <v>8.8259652447105292</v>
      </c>
      <c r="Z196" s="21">
        <v>8.8759931966556405</v>
      </c>
      <c r="AA196" s="21">
        <v>12.567295727054299</v>
      </c>
      <c r="AB196" s="21">
        <v>12.5723978168795</v>
      </c>
      <c r="AC196" s="21">
        <v>11.053992720588301</v>
      </c>
      <c r="AD196" s="21">
        <v>7.5892134609179598</v>
      </c>
      <c r="AE196" s="21">
        <v>0.111513727869839</v>
      </c>
      <c r="AF196" s="21">
        <v>0.26430614376872597</v>
      </c>
      <c r="AG196" s="21">
        <v>0.220111200618858</v>
      </c>
      <c r="AH196" s="21"/>
      <c r="AI196" s="21"/>
      <c r="AL196" s="65">
        <f t="shared" si="2"/>
        <v>1</v>
      </c>
    </row>
    <row r="197" spans="1:38" ht="14.25" customHeight="1" x14ac:dyDescent="0.25">
      <c r="A197" s="10" t="s">
        <v>463</v>
      </c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L197" s="65">
        <f t="shared" si="2"/>
        <v>0</v>
      </c>
    </row>
    <row r="198" spans="1:38" ht="14.25" customHeight="1" x14ac:dyDescent="0.25">
      <c r="A198" s="10" t="s">
        <v>464</v>
      </c>
      <c r="B198" s="21">
        <v>1971</v>
      </c>
      <c r="C198" s="21">
        <v>2846</v>
      </c>
      <c r="D198" s="21">
        <v>2773</v>
      </c>
      <c r="E198" s="21">
        <v>2397</v>
      </c>
      <c r="F198" s="21">
        <v>2278</v>
      </c>
      <c r="G198" s="21">
        <v>2674</v>
      </c>
      <c r="H198" s="21">
        <v>2991</v>
      </c>
      <c r="I198" s="21">
        <v>2533</v>
      </c>
      <c r="J198" s="21">
        <v>2053</v>
      </c>
      <c r="K198" s="21">
        <v>2347</v>
      </c>
      <c r="L198" s="21">
        <v>2543</v>
      </c>
      <c r="M198" s="21">
        <v>2089</v>
      </c>
      <c r="N198" s="21">
        <v>1350</v>
      </c>
      <c r="O198" s="21">
        <v>1849</v>
      </c>
      <c r="P198" s="21">
        <v>2581</v>
      </c>
      <c r="Q198" s="21">
        <v>1982</v>
      </c>
      <c r="R198" s="21">
        <v>1618</v>
      </c>
      <c r="S198" s="21">
        <v>2270</v>
      </c>
      <c r="T198" s="21">
        <v>3202</v>
      </c>
      <c r="U198" s="21">
        <v>2425</v>
      </c>
      <c r="V198" s="21">
        <v>1951</v>
      </c>
      <c r="W198" s="21">
        <v>2761</v>
      </c>
      <c r="X198" s="21">
        <v>3920</v>
      </c>
      <c r="Y198" s="21">
        <v>2939</v>
      </c>
      <c r="Z198" s="21">
        <v>2061</v>
      </c>
      <c r="AA198" s="21">
        <v>2760</v>
      </c>
      <c r="AB198" s="21">
        <v>3844</v>
      </c>
      <c r="AC198" s="21">
        <v>2921</v>
      </c>
      <c r="AD198" s="21">
        <v>1752</v>
      </c>
      <c r="AE198" s="21">
        <v>99</v>
      </c>
      <c r="AF198" s="21">
        <v>824</v>
      </c>
      <c r="AG198" s="21">
        <v>876</v>
      </c>
      <c r="AH198" s="21">
        <v>854</v>
      </c>
      <c r="AI198" s="21"/>
      <c r="AL198" s="65">
        <f t="shared" si="2"/>
        <v>1</v>
      </c>
    </row>
    <row r="199" spans="1:38" ht="14.25" customHeight="1" x14ac:dyDescent="0.25">
      <c r="A199" s="10" t="s">
        <v>465</v>
      </c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L199" s="65">
        <f t="shared" ref="AL199:AL217" si="3">IF(AG199="", 0, 1)</f>
        <v>0</v>
      </c>
    </row>
    <row r="200" spans="1:38" ht="14.25" customHeight="1" x14ac:dyDescent="0.25">
      <c r="A200" s="10" t="s">
        <v>466</v>
      </c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L200" s="65">
        <f t="shared" si="3"/>
        <v>0</v>
      </c>
    </row>
    <row r="201" spans="1:38" ht="14.25" customHeight="1" x14ac:dyDescent="0.25">
      <c r="A201" s="10" t="s">
        <v>467</v>
      </c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L201" s="65">
        <f t="shared" si="3"/>
        <v>0</v>
      </c>
    </row>
    <row r="202" spans="1:38" ht="14.25" customHeight="1" x14ac:dyDescent="0.25">
      <c r="A202" s="10" t="s">
        <v>468</v>
      </c>
      <c r="B202" s="21">
        <v>4.7760824833301099</v>
      </c>
      <c r="C202" s="21">
        <v>5.3088333551764704</v>
      </c>
      <c r="D202" s="21">
        <v>5.5529174679449795</v>
      </c>
      <c r="E202" s="21">
        <v>5.7865620802780402</v>
      </c>
      <c r="F202" s="21">
        <v>5.2130058838542803</v>
      </c>
      <c r="G202" s="21">
        <v>5.8852808452860703</v>
      </c>
      <c r="H202" s="21">
        <v>5.4085499055758692</v>
      </c>
      <c r="I202" s="21">
        <v>2.2827706010550699</v>
      </c>
      <c r="J202" s="21">
        <v>2.5459999999999998</v>
      </c>
      <c r="K202" s="21">
        <v>3.0110000000000001</v>
      </c>
      <c r="L202" s="21">
        <v>3.0659999999999998</v>
      </c>
      <c r="M202" s="21">
        <v>3.234</v>
      </c>
      <c r="N202" s="21">
        <v>3.8761000000000001</v>
      </c>
      <c r="O202" s="21">
        <v>3.9998999999999998</v>
      </c>
      <c r="P202" s="21">
        <v>4.306</v>
      </c>
      <c r="Q202" s="21">
        <v>4.109</v>
      </c>
      <c r="R202" s="21">
        <v>3.7070123278336702</v>
      </c>
      <c r="S202" s="21">
        <v>3.7070123278336702</v>
      </c>
      <c r="T202" s="21">
        <v>4.1840703415937401</v>
      </c>
      <c r="U202" s="21">
        <v>4.1840703415937401</v>
      </c>
      <c r="V202" s="21">
        <v>4.1840703415937401</v>
      </c>
      <c r="W202" s="21">
        <v>4.1840703415937401</v>
      </c>
      <c r="X202" s="21">
        <v>4.4260849723427098</v>
      </c>
      <c r="Y202" s="21">
        <v>4.4260849723427098</v>
      </c>
      <c r="Z202" s="21">
        <v>4.4260849723427098</v>
      </c>
      <c r="AA202" s="21">
        <v>4.4260849723427098</v>
      </c>
      <c r="AB202" s="21">
        <v>4.6024171841744694</v>
      </c>
      <c r="AC202" s="21">
        <v>4.6024171841744694</v>
      </c>
      <c r="AD202" s="21"/>
      <c r="AE202" s="21"/>
      <c r="AF202" s="21"/>
      <c r="AG202" s="21"/>
      <c r="AH202" s="21"/>
      <c r="AI202" s="21"/>
      <c r="AL202" s="65">
        <f t="shared" si="3"/>
        <v>0</v>
      </c>
    </row>
    <row r="203" spans="1:38" ht="14.25" customHeight="1" x14ac:dyDescent="0.25">
      <c r="A203" s="10" t="s">
        <v>469</v>
      </c>
      <c r="B203" s="19">
        <v>154</v>
      </c>
      <c r="C203" s="19">
        <v>249</v>
      </c>
      <c r="D203" s="19">
        <v>247</v>
      </c>
      <c r="E203" s="19">
        <v>198</v>
      </c>
      <c r="F203" s="19">
        <v>150</v>
      </c>
      <c r="G203" s="19">
        <v>155</v>
      </c>
      <c r="H203" s="19">
        <v>204</v>
      </c>
      <c r="I203" s="19">
        <v>143</v>
      </c>
      <c r="J203" s="19">
        <v>106</v>
      </c>
      <c r="K203" s="19">
        <v>142</v>
      </c>
      <c r="L203" s="19">
        <v>187</v>
      </c>
      <c r="M203" s="19">
        <v>145</v>
      </c>
      <c r="N203" s="19">
        <v>117</v>
      </c>
      <c r="O203" s="19">
        <v>166</v>
      </c>
      <c r="P203" s="19">
        <v>214</v>
      </c>
      <c r="Q203" s="19">
        <v>148</v>
      </c>
      <c r="R203" s="19">
        <v>137</v>
      </c>
      <c r="S203" s="19">
        <v>179</v>
      </c>
      <c r="T203" s="19">
        <v>271</v>
      </c>
      <c r="U203" s="19">
        <v>171</v>
      </c>
      <c r="V203" s="19">
        <v>147</v>
      </c>
      <c r="W203" s="19">
        <v>211</v>
      </c>
      <c r="X203" s="19">
        <v>270</v>
      </c>
      <c r="Y203" s="19">
        <v>196</v>
      </c>
      <c r="Z203" s="19">
        <v>162</v>
      </c>
      <c r="AA203" s="19">
        <v>251</v>
      </c>
      <c r="AB203" s="19">
        <v>336</v>
      </c>
      <c r="AC203" s="19">
        <v>226</v>
      </c>
      <c r="AD203" s="19">
        <v>148</v>
      </c>
      <c r="AE203" s="19">
        <v>22</v>
      </c>
      <c r="AF203" s="19">
        <v>70</v>
      </c>
      <c r="AG203" s="19">
        <v>73</v>
      </c>
      <c r="AH203" s="19">
        <v>76</v>
      </c>
      <c r="AI203" s="19"/>
      <c r="AL203" s="65">
        <f t="shared" si="3"/>
        <v>1</v>
      </c>
    </row>
    <row r="204" spans="1:38" ht="14.25" customHeight="1" x14ac:dyDescent="0.25">
      <c r="A204" s="10" t="s">
        <v>470</v>
      </c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L204" s="65">
        <f t="shared" si="3"/>
        <v>0</v>
      </c>
    </row>
    <row r="205" spans="1:38" ht="14.25" customHeight="1" x14ac:dyDescent="0.25">
      <c r="A205" s="10" t="s">
        <v>471</v>
      </c>
      <c r="B205" s="19">
        <v>9844</v>
      </c>
      <c r="C205" s="19">
        <v>9982</v>
      </c>
      <c r="D205" s="19">
        <v>12226</v>
      </c>
      <c r="E205" s="19">
        <v>10072</v>
      </c>
      <c r="F205" s="19">
        <v>9650</v>
      </c>
      <c r="G205" s="19">
        <v>10501</v>
      </c>
      <c r="H205" s="19">
        <v>12300</v>
      </c>
      <c r="I205" s="19">
        <v>10031</v>
      </c>
      <c r="J205" s="19">
        <v>9079</v>
      </c>
      <c r="K205" s="19">
        <v>9259</v>
      </c>
      <c r="L205" s="19">
        <v>10895</v>
      </c>
      <c r="M205" s="19">
        <v>8739</v>
      </c>
      <c r="N205" s="19">
        <v>8152</v>
      </c>
      <c r="O205" s="19">
        <v>8584</v>
      </c>
      <c r="P205" s="19">
        <v>10487</v>
      </c>
      <c r="Q205" s="19">
        <v>8460</v>
      </c>
      <c r="R205" s="19">
        <v>8262</v>
      </c>
      <c r="S205" s="19">
        <v>8979</v>
      </c>
      <c r="T205" s="19">
        <v>10764</v>
      </c>
      <c r="U205" s="19">
        <v>9285</v>
      </c>
      <c r="V205" s="19">
        <v>9549</v>
      </c>
      <c r="W205" s="19">
        <v>10190</v>
      </c>
      <c r="X205" s="19">
        <v>11717</v>
      </c>
      <c r="Y205" s="19">
        <v>9806</v>
      </c>
      <c r="Z205" s="19">
        <v>9291</v>
      </c>
      <c r="AA205" s="19">
        <v>10025</v>
      </c>
      <c r="AB205" s="19">
        <v>11114</v>
      </c>
      <c r="AC205" s="19">
        <v>9652</v>
      </c>
      <c r="AD205" s="19">
        <v>7650</v>
      </c>
      <c r="AE205" s="19">
        <v>989</v>
      </c>
      <c r="AF205" s="19">
        <v>1335</v>
      </c>
      <c r="AG205" s="19">
        <v>1419</v>
      </c>
      <c r="AH205" s="19">
        <v>1432</v>
      </c>
      <c r="AI205" s="19"/>
      <c r="AL205" s="65">
        <f t="shared" si="3"/>
        <v>1</v>
      </c>
    </row>
    <row r="206" spans="1:38" ht="14.25" customHeight="1" x14ac:dyDescent="0.25">
      <c r="A206" s="10" t="s">
        <v>472</v>
      </c>
      <c r="B206" s="21">
        <v>29.747201428003603</v>
      </c>
      <c r="C206" s="21">
        <v>20.759548309668197</v>
      </c>
      <c r="D206" s="21">
        <v>17.246653747609297</v>
      </c>
      <c r="E206" s="21">
        <v>25.561660616789201</v>
      </c>
      <c r="F206" s="21">
        <v>27.759420191998501</v>
      </c>
      <c r="G206" s="21">
        <v>28.337139163937501</v>
      </c>
      <c r="H206" s="21">
        <v>27.091237999230501</v>
      </c>
      <c r="I206" s="21">
        <v>28.811340370973799</v>
      </c>
      <c r="J206" s="21">
        <v>26.759422757986002</v>
      </c>
      <c r="K206" s="21">
        <v>23.118830858809602</v>
      </c>
      <c r="L206" s="21">
        <v>24.173655674132803</v>
      </c>
      <c r="M206" s="21">
        <v>25.498105709071599</v>
      </c>
      <c r="N206" s="21">
        <v>29.7381701246414</v>
      </c>
      <c r="O206" s="21">
        <v>17.778506842363001</v>
      </c>
      <c r="P206" s="21">
        <v>34.249410815754501</v>
      </c>
      <c r="Q206" s="21">
        <v>29.202936217241103</v>
      </c>
      <c r="R206" s="21">
        <v>27.1372123490947</v>
      </c>
      <c r="S206" s="21">
        <v>17.289287319602199</v>
      </c>
      <c r="T206" s="21">
        <v>28.060294727775599</v>
      </c>
      <c r="U206" s="21">
        <v>28.4613686035275</v>
      </c>
      <c r="V206" s="21">
        <v>26.593230256388399</v>
      </c>
      <c r="W206" s="21">
        <v>10.9467178455411</v>
      </c>
      <c r="X206" s="21">
        <v>17.8054286719088</v>
      </c>
      <c r="Y206" s="21">
        <v>32.476140226161597</v>
      </c>
      <c r="Z206" s="21">
        <v>27.053113989094101</v>
      </c>
      <c r="AA206" s="21">
        <v>14.023293629241801</v>
      </c>
      <c r="AB206" s="21">
        <v>16.194727961064999</v>
      </c>
      <c r="AC206" s="21">
        <v>28.995774420598998</v>
      </c>
      <c r="AD206" s="21">
        <v>18.830439815667397</v>
      </c>
      <c r="AE206" s="21">
        <v>2.7572715642802601</v>
      </c>
      <c r="AF206" s="21">
        <v>2.7213956736170997</v>
      </c>
      <c r="AG206" s="21">
        <v>5.3533931591745505</v>
      </c>
      <c r="AH206" s="21">
        <v>5.4907491589907504</v>
      </c>
      <c r="AI206" s="21"/>
      <c r="AL206" s="65">
        <f t="shared" si="3"/>
        <v>1</v>
      </c>
    </row>
    <row r="207" spans="1:38" ht="14.25" customHeight="1" x14ac:dyDescent="0.25">
      <c r="A207" s="10" t="s">
        <v>473</v>
      </c>
      <c r="B207" s="19">
        <v>23.7937056311616</v>
      </c>
      <c r="C207" s="19">
        <v>38.274548777372701</v>
      </c>
      <c r="D207" s="19">
        <v>67.226496937745495</v>
      </c>
      <c r="E207" s="19">
        <v>45.695427730706498</v>
      </c>
      <c r="F207" s="19">
        <v>23.865292224995301</v>
      </c>
      <c r="G207" s="19">
        <v>43.6041657025199</v>
      </c>
      <c r="H207" s="19">
        <v>51.468205542008896</v>
      </c>
      <c r="I207" s="19">
        <v>39.6636792771681</v>
      </c>
      <c r="J207" s="19">
        <v>25.282432061882599</v>
      </c>
      <c r="K207" s="19">
        <v>36.249014702963102</v>
      </c>
      <c r="L207" s="19">
        <v>55.706832808710395</v>
      </c>
      <c r="M207" s="19">
        <v>49.326856223472902</v>
      </c>
      <c r="N207" s="19">
        <v>20.6</v>
      </c>
      <c r="O207" s="19">
        <v>28.9287274230736</v>
      </c>
      <c r="P207" s="19">
        <v>36.9370023913715</v>
      </c>
      <c r="Q207" s="19">
        <v>34.811216634663595</v>
      </c>
      <c r="R207" s="19">
        <v>21.516278339299198</v>
      </c>
      <c r="S207" s="19">
        <v>30.899532620620199</v>
      </c>
      <c r="T207" s="19">
        <v>48.649096345737398</v>
      </c>
      <c r="U207" s="19">
        <v>44.612463972318402</v>
      </c>
      <c r="V207" s="19">
        <v>26.700149260359002</v>
      </c>
      <c r="W207" s="19">
        <v>41.731534887737801</v>
      </c>
      <c r="X207" s="19">
        <v>55.541141855886799</v>
      </c>
      <c r="Y207" s="19">
        <v>46.169865362218296</v>
      </c>
      <c r="Z207" s="19">
        <v>36.494257816570901</v>
      </c>
      <c r="AA207" s="19">
        <v>60.5301473487634</v>
      </c>
      <c r="AB207" s="19">
        <v>57.770467114656498</v>
      </c>
      <c r="AC207" s="19">
        <v>43.412340853852399</v>
      </c>
      <c r="AD207" s="19">
        <v>32.700162888149997</v>
      </c>
      <c r="AE207" s="19">
        <v>1.7842718233807202</v>
      </c>
      <c r="AF207" s="19">
        <v>3.2600868259732603</v>
      </c>
      <c r="AG207" s="19">
        <v>12.659434710559902</v>
      </c>
      <c r="AH207" s="19">
        <v>13.538903762103601</v>
      </c>
      <c r="AI207" s="19"/>
      <c r="AL207" s="65">
        <f t="shared" si="3"/>
        <v>1</v>
      </c>
    </row>
    <row r="208" spans="1:38" ht="14.25" customHeight="1" x14ac:dyDescent="0.25">
      <c r="A208" s="10" t="s">
        <v>474</v>
      </c>
      <c r="B208" s="21">
        <v>6.9053428998069739</v>
      </c>
      <c r="C208" s="21">
        <v>6.5004262574595053</v>
      </c>
      <c r="D208" s="21">
        <v>6.6968885225633628</v>
      </c>
      <c r="E208" s="21">
        <v>6.900920304825771</v>
      </c>
      <c r="F208" s="21">
        <v>6.670337991326492</v>
      </c>
      <c r="G208" s="21">
        <v>6.9123946386624313</v>
      </c>
      <c r="H208" s="21">
        <v>6.7636211815461662</v>
      </c>
      <c r="I208" s="21">
        <v>6.980028242888844</v>
      </c>
      <c r="J208" s="21">
        <v>5.5085815244826026</v>
      </c>
      <c r="K208" s="21">
        <v>6.924516531503409</v>
      </c>
      <c r="L208" s="21">
        <v>6.838222062263811</v>
      </c>
      <c r="M208" s="21">
        <v>6.4115883522811412</v>
      </c>
      <c r="N208" s="21">
        <v>8.8294682738787511</v>
      </c>
      <c r="O208" s="21">
        <v>7.4074820936639112</v>
      </c>
      <c r="P208" s="21">
        <v>8.4719754129129132</v>
      </c>
      <c r="Q208" s="21">
        <v>7.3087685639042572</v>
      </c>
      <c r="R208" s="21">
        <v>7.1065371616478181</v>
      </c>
      <c r="S208" s="21">
        <v>5.724309851352599</v>
      </c>
      <c r="T208" s="21">
        <v>5.9551720904060774</v>
      </c>
      <c r="U208" s="21">
        <v>5.7080474111041619</v>
      </c>
      <c r="V208" s="21">
        <v>8.4694835680751162</v>
      </c>
      <c r="W208" s="21">
        <v>7.2560696289509838</v>
      </c>
      <c r="X208" s="21">
        <v>7.2102466113333517</v>
      </c>
      <c r="Y208" s="21">
        <v>7.1716310388426798</v>
      </c>
      <c r="Z208" s="21">
        <v>6.5878677120792117</v>
      </c>
      <c r="AA208" s="21">
        <v>3.3534934874121682</v>
      </c>
      <c r="AB208" s="21">
        <v>3.7304458407637813</v>
      </c>
      <c r="AC208" s="21">
        <v>3.4998118495741348</v>
      </c>
      <c r="AD208" s="21">
        <v>3.3326376389061143</v>
      </c>
      <c r="AE208" s="21">
        <v>9.7526056259105959E-2</v>
      </c>
      <c r="AF208" s="21">
        <v>0.54643046787421257</v>
      </c>
      <c r="AG208" s="21">
        <v>0.54644430459408422</v>
      </c>
      <c r="AH208" s="21"/>
      <c r="AI208" s="21"/>
      <c r="AL208" s="65">
        <f t="shared" si="3"/>
        <v>1</v>
      </c>
    </row>
    <row r="209" spans="1:38" ht="14.25" customHeight="1" x14ac:dyDescent="0.25">
      <c r="A209" s="10" t="s">
        <v>475</v>
      </c>
      <c r="B209" s="19">
        <v>13</v>
      </c>
      <c r="C209" s="19">
        <v>15</v>
      </c>
      <c r="D209" s="19">
        <v>19</v>
      </c>
      <c r="E209" s="19">
        <v>21</v>
      </c>
      <c r="F209" s="19">
        <v>14</v>
      </c>
      <c r="G209" s="19">
        <v>14</v>
      </c>
      <c r="H209" s="19">
        <v>20</v>
      </c>
      <c r="I209" s="19">
        <v>16</v>
      </c>
      <c r="J209" s="19">
        <v>21</v>
      </c>
      <c r="K209" s="19">
        <v>18</v>
      </c>
      <c r="L209" s="19">
        <v>18</v>
      </c>
      <c r="M209" s="19">
        <v>22</v>
      </c>
      <c r="N209" s="19">
        <v>23</v>
      </c>
      <c r="O209" s="19">
        <v>14</v>
      </c>
      <c r="P209" s="19">
        <v>20</v>
      </c>
      <c r="Q209" s="19">
        <v>16</v>
      </c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L209" s="65">
        <f t="shared" si="3"/>
        <v>0</v>
      </c>
    </row>
    <row r="210" spans="1:38" ht="14.25" customHeight="1" x14ac:dyDescent="0.25">
      <c r="A210" s="10" t="s">
        <v>476</v>
      </c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L210" s="65">
        <f t="shared" si="3"/>
        <v>0</v>
      </c>
    </row>
    <row r="211" spans="1:38" ht="14.25" customHeight="1" x14ac:dyDescent="0.25">
      <c r="A211" s="10" t="s">
        <v>477</v>
      </c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L211" s="65">
        <f t="shared" si="3"/>
        <v>0</v>
      </c>
    </row>
    <row r="212" spans="1:38" ht="14.25" customHeight="1" x14ac:dyDescent="0.25">
      <c r="A212" s="10" t="s">
        <v>478</v>
      </c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L212" s="65">
        <f t="shared" si="3"/>
        <v>0</v>
      </c>
    </row>
    <row r="213" spans="1:38" ht="14.25" customHeight="1" x14ac:dyDescent="0.25">
      <c r="A213" s="10" t="s">
        <v>479</v>
      </c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L213" s="65">
        <f t="shared" si="3"/>
        <v>0</v>
      </c>
    </row>
    <row r="214" spans="1:38" ht="14.25" customHeight="1" x14ac:dyDescent="0.25">
      <c r="A214" s="10" t="s">
        <v>480</v>
      </c>
      <c r="B214" s="21">
        <v>39.325000000000003</v>
      </c>
      <c r="C214" s="21">
        <v>39.325000000000003</v>
      </c>
      <c r="D214" s="21">
        <v>39.325000000000003</v>
      </c>
      <c r="E214" s="21">
        <v>39.325000000000003</v>
      </c>
      <c r="F214" s="21">
        <v>43.2575</v>
      </c>
      <c r="G214" s="21">
        <v>43.2575</v>
      </c>
      <c r="H214" s="21">
        <v>43.2575</v>
      </c>
      <c r="I214" s="21">
        <v>43.2575</v>
      </c>
      <c r="J214" s="21">
        <v>3.9325000000000001</v>
      </c>
      <c r="K214" s="21">
        <v>3.9325000000000001</v>
      </c>
      <c r="L214" s="21">
        <v>3.9325000000000001</v>
      </c>
      <c r="M214" s="21">
        <v>3.9325000000000001</v>
      </c>
      <c r="N214" s="21">
        <v>3.9325000000000001</v>
      </c>
      <c r="O214" s="21">
        <v>3.9325000000000001</v>
      </c>
      <c r="P214" s="21">
        <v>3.9325000000000001</v>
      </c>
      <c r="Q214" s="21">
        <v>3.9325000000000001</v>
      </c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L214" s="65">
        <f t="shared" si="3"/>
        <v>0</v>
      </c>
    </row>
    <row r="215" spans="1:38" ht="14.25" customHeight="1" x14ac:dyDescent="0.25">
      <c r="A215" s="10" t="s">
        <v>481</v>
      </c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L215" s="65">
        <f t="shared" si="3"/>
        <v>0</v>
      </c>
    </row>
    <row r="216" spans="1:38" ht="14.25" customHeight="1" x14ac:dyDescent="0.25">
      <c r="A216" s="10" t="s">
        <v>482</v>
      </c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>
        <v>0</v>
      </c>
      <c r="O216" s="21">
        <v>0</v>
      </c>
      <c r="P216" s="21">
        <v>0</v>
      </c>
      <c r="Q216" s="21">
        <v>0</v>
      </c>
      <c r="R216" s="21">
        <v>0</v>
      </c>
      <c r="S216" s="21">
        <v>0</v>
      </c>
      <c r="T216" s="21">
        <v>0</v>
      </c>
      <c r="U216" s="21">
        <v>0</v>
      </c>
      <c r="V216" s="21">
        <v>0</v>
      </c>
      <c r="W216" s="21">
        <v>0</v>
      </c>
      <c r="X216" s="21">
        <v>0</v>
      </c>
      <c r="Y216" s="21">
        <v>0</v>
      </c>
      <c r="Z216" s="21">
        <v>0</v>
      </c>
      <c r="AA216" s="21">
        <v>0</v>
      </c>
      <c r="AB216" s="21">
        <v>0</v>
      </c>
      <c r="AC216" s="21">
        <v>0</v>
      </c>
      <c r="AD216" s="21">
        <v>0</v>
      </c>
      <c r="AE216" s="21">
        <v>0</v>
      </c>
      <c r="AF216" s="21">
        <v>0</v>
      </c>
      <c r="AG216" s="21">
        <v>0</v>
      </c>
      <c r="AH216" s="21">
        <v>0</v>
      </c>
      <c r="AI216" s="21"/>
      <c r="AL216" s="65">
        <f t="shared" si="3"/>
        <v>1</v>
      </c>
    </row>
    <row r="217" spans="1:38" ht="14.25" customHeight="1" x14ac:dyDescent="0.25">
      <c r="A217" s="13" t="s">
        <v>483</v>
      </c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>
        <v>1.9650000000000001</v>
      </c>
      <c r="S217" s="19">
        <v>1.64</v>
      </c>
      <c r="T217" s="19">
        <v>3.0249999999999999</v>
      </c>
      <c r="U217" s="19">
        <v>2.21</v>
      </c>
      <c r="V217" s="19">
        <v>2.0534249999999998</v>
      </c>
      <c r="W217" s="19">
        <v>1.7138</v>
      </c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L217" s="65">
        <f t="shared" si="3"/>
        <v>0</v>
      </c>
    </row>
    <row r="218" spans="1:38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L218" s="42"/>
    </row>
    <row r="219" spans="1:38" ht="14.25" customHeight="1" x14ac:dyDescent="0.25">
      <c r="A219" s="50" t="s">
        <v>484</v>
      </c>
      <c r="B219" s="50"/>
      <c r="C219" s="50"/>
      <c r="D219" s="50"/>
      <c r="E219" s="50"/>
      <c r="F219" s="50"/>
      <c r="G219" s="50"/>
      <c r="H219" s="50"/>
      <c r="I219" s="50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L219" s="42"/>
    </row>
    <row r="220" spans="1:38" ht="14.25" customHeight="1" x14ac:dyDescent="0.25">
      <c r="A220" s="1" t="s">
        <v>485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L220" s="42"/>
    </row>
    <row r="221" spans="1:38" ht="14.25" customHeight="1" x14ac:dyDescent="0.25">
      <c r="A221" s="50" t="s">
        <v>486</v>
      </c>
      <c r="B221" s="50"/>
      <c r="C221" s="50"/>
      <c r="D221" s="50"/>
      <c r="E221" s="50"/>
      <c r="F221" s="50"/>
      <c r="G221" s="50"/>
      <c r="H221" s="5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L221" s="42"/>
    </row>
    <row r="222" spans="1:38" ht="14.25" customHeight="1" x14ac:dyDescent="0.25">
      <c r="A222" s="51" t="s">
        <v>487</v>
      </c>
      <c r="B222" s="51"/>
      <c r="C222" s="51"/>
      <c r="D222" s="51"/>
      <c r="E222" s="51"/>
      <c r="F222" s="5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L222" s="42"/>
    </row>
    <row r="223" spans="1:38" ht="14.25" customHeight="1" x14ac:dyDescent="0.25">
      <c r="A223" s="50" t="s">
        <v>488</v>
      </c>
      <c r="B223" s="50"/>
      <c r="C223" s="50"/>
      <c r="D223" s="50"/>
      <c r="E223" s="50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L223" s="42"/>
    </row>
    <row r="225" spans="1:38" ht="14.5" customHeight="1" x14ac:dyDescent="0.25">
      <c r="A225" s="10" t="s">
        <v>783</v>
      </c>
      <c r="B225" s="11">
        <f>(SUM(B6:B217)-B74-B65-B56)/1000</f>
        <v>35.232321541801042</v>
      </c>
      <c r="C225" s="11">
        <f t="shared" ref="C225:AH225" si="4">(SUM(C6:C217)-C74-C65-C56)/1000</f>
        <v>38.487570596794718</v>
      </c>
      <c r="D225" s="11">
        <f t="shared" si="4"/>
        <v>43.285415804330469</v>
      </c>
      <c r="E225" s="11">
        <f t="shared" si="4"/>
        <v>37.531430563713428</v>
      </c>
      <c r="F225" s="11">
        <f t="shared" si="4"/>
        <v>37.12322944338441</v>
      </c>
      <c r="G225" s="11">
        <f t="shared" si="4"/>
        <v>40.763055484909273</v>
      </c>
      <c r="H225" s="11">
        <f t="shared" si="4"/>
        <v>44.901769677005213</v>
      </c>
      <c r="I225" s="11">
        <f t="shared" si="4"/>
        <v>36.3614885688635</v>
      </c>
      <c r="J225" s="11">
        <f t="shared" si="4"/>
        <v>32.701544163772219</v>
      </c>
      <c r="K225" s="11">
        <f t="shared" si="4"/>
        <v>36.74512124328966</v>
      </c>
      <c r="L225" s="11">
        <f t="shared" si="4"/>
        <v>40.647852266204069</v>
      </c>
      <c r="M225" s="11">
        <f t="shared" si="4"/>
        <v>33.949900205440152</v>
      </c>
      <c r="N225" s="11">
        <f t="shared" si="4"/>
        <v>33.083303068889101</v>
      </c>
      <c r="O225" s="11">
        <f t="shared" si="4"/>
        <v>36.784446755713653</v>
      </c>
      <c r="P225" s="11">
        <f t="shared" si="4"/>
        <v>42.51595431825114</v>
      </c>
      <c r="Q225" s="11">
        <f t="shared" si="4"/>
        <v>34.692843747447689</v>
      </c>
      <c r="R225" s="11">
        <f t="shared" si="4"/>
        <v>31.36023991972705</v>
      </c>
      <c r="S225" s="11">
        <f t="shared" si="4"/>
        <v>36.364763264010705</v>
      </c>
      <c r="T225" s="11">
        <f t="shared" si="4"/>
        <v>43.420319441353669</v>
      </c>
      <c r="U225" s="11">
        <f t="shared" si="4"/>
        <v>36.505112358397362</v>
      </c>
      <c r="V225" s="11">
        <f t="shared" si="4"/>
        <v>36.456465934363095</v>
      </c>
      <c r="W225" s="11">
        <f t="shared" si="4"/>
        <v>40.273866576631995</v>
      </c>
      <c r="X225" s="11">
        <f t="shared" si="4"/>
        <v>46.005871469119263</v>
      </c>
      <c r="Y225" s="11">
        <f t="shared" si="4"/>
        <v>38.153927576938791</v>
      </c>
      <c r="Z225" s="11">
        <f t="shared" si="4"/>
        <v>35.836498503748722</v>
      </c>
      <c r="AA225" s="11">
        <f t="shared" si="4"/>
        <v>40.394427484724744</v>
      </c>
      <c r="AB225" s="11">
        <f t="shared" si="4"/>
        <v>46.060037403964664</v>
      </c>
      <c r="AC225" s="11">
        <f t="shared" si="4"/>
        <v>38.971288046627031</v>
      </c>
      <c r="AD225" s="11">
        <f t="shared" si="4"/>
        <v>30.541724529732246</v>
      </c>
      <c r="AE225" s="11">
        <f t="shared" si="4"/>
        <v>7.0614031946170828</v>
      </c>
      <c r="AF225" s="11">
        <f t="shared" si="4"/>
        <v>10.646699654371846</v>
      </c>
      <c r="AG225" s="11">
        <f t="shared" si="4"/>
        <v>10.854101854268224</v>
      </c>
      <c r="AH225" s="11">
        <f t="shared" si="4"/>
        <v>9.1115406590348922</v>
      </c>
      <c r="AL225" s="11"/>
    </row>
    <row r="226" spans="1:38" ht="14.5" customHeight="1" x14ac:dyDescent="0.25">
      <c r="A226" s="10" t="s">
        <v>790</v>
      </c>
      <c r="B226" s="11">
        <f>SUMPRODUCT(B6:B217,$AL6:$AL217)/1000</f>
        <v>30.143612409574875</v>
      </c>
      <c r="C226" s="11">
        <f t="shared" ref="C226:AH226" si="5">SUMPRODUCT(C6:C217,$AL6:$AL217)/1000</f>
        <v>32.254747979628341</v>
      </c>
      <c r="D226" s="11">
        <f t="shared" si="5"/>
        <v>36.266641137539708</v>
      </c>
      <c r="E226" s="11">
        <f t="shared" si="5"/>
        <v>31.966731121494284</v>
      </c>
      <c r="F226" s="11">
        <f t="shared" si="5"/>
        <v>31.569458905616315</v>
      </c>
      <c r="G226" s="11">
        <f t="shared" si="5"/>
        <v>33.762183059196786</v>
      </c>
      <c r="H226" s="11">
        <f t="shared" si="5"/>
        <v>37.343828386252007</v>
      </c>
      <c r="I226" s="11">
        <f t="shared" si="5"/>
        <v>30.862666071658644</v>
      </c>
      <c r="J226" s="11">
        <f t="shared" si="5"/>
        <v>27.822543000194198</v>
      </c>
      <c r="K226" s="11">
        <f t="shared" si="5"/>
        <v>30.316585108216085</v>
      </c>
      <c r="L226" s="11">
        <f t="shared" si="5"/>
        <v>33.391646260998279</v>
      </c>
      <c r="M226" s="11">
        <f t="shared" si="5"/>
        <v>28.439089553860118</v>
      </c>
      <c r="N226" s="11">
        <f t="shared" si="5"/>
        <v>27.525442787753789</v>
      </c>
      <c r="O226" s="11">
        <f t="shared" si="5"/>
        <v>29.766769849721918</v>
      </c>
      <c r="P226" s="11">
        <f t="shared" si="5"/>
        <v>34.655712850466124</v>
      </c>
      <c r="Q226" s="11">
        <f t="shared" si="5"/>
        <v>29.086901173493274</v>
      </c>
      <c r="R226" s="11">
        <f t="shared" si="5"/>
        <v>29.289040722647009</v>
      </c>
      <c r="S226" s="11">
        <f t="shared" si="5"/>
        <v>33.065448483538439</v>
      </c>
      <c r="T226" s="11">
        <f t="shared" si="5"/>
        <v>38.833527138607295</v>
      </c>
      <c r="U226" s="11">
        <f t="shared" si="5"/>
        <v>33.663658456544624</v>
      </c>
      <c r="V226" s="11">
        <f t="shared" si="5"/>
        <v>34.095944822271754</v>
      </c>
      <c r="W226" s="11">
        <f t="shared" si="5"/>
        <v>36.853559995005206</v>
      </c>
      <c r="X226" s="11">
        <f t="shared" si="5"/>
        <v>41.73916684124746</v>
      </c>
      <c r="Y226" s="11">
        <f t="shared" si="5"/>
        <v>35.453646890068939</v>
      </c>
      <c r="Z226" s="11">
        <f t="shared" si="5"/>
        <v>33.668068239717826</v>
      </c>
      <c r="AA226" s="11">
        <f t="shared" si="5"/>
        <v>37.171262545901783</v>
      </c>
      <c r="AB226" s="11">
        <f t="shared" si="5"/>
        <v>41.8266723615194</v>
      </c>
      <c r="AC226" s="11">
        <f t="shared" si="5"/>
        <v>36.163917642685703</v>
      </c>
      <c r="AD226" s="11">
        <f t="shared" si="5"/>
        <v>28.669192102383953</v>
      </c>
      <c r="AE226" s="11">
        <f t="shared" si="5"/>
        <v>6.8471773915621474</v>
      </c>
      <c r="AF226" s="11">
        <f t="shared" si="5"/>
        <v>9.780957929428892</v>
      </c>
      <c r="AG226" s="11">
        <f t="shared" si="5"/>
        <v>10.854101854268224</v>
      </c>
      <c r="AH226" s="11">
        <f t="shared" si="5"/>
        <v>9.1115406590348922</v>
      </c>
    </row>
  </sheetData>
  <mergeCells count="6">
    <mergeCell ref="A223:E223"/>
    <mergeCell ref="A222:F222"/>
    <mergeCell ref="A1:M1"/>
    <mergeCell ref="A219:I219"/>
    <mergeCell ref="A221:H221"/>
    <mergeCell ref="A4:B4"/>
  </mergeCells>
  <pageMargins left="0.39" right="0.39" top="0.39" bottom="0.39" header="0.39" footer="0.39"/>
  <pageSetup paperSize="9"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9618-2622-4DE5-9CCE-136AC2CAE8DC}">
  <dimension ref="A1:AL226"/>
  <sheetViews>
    <sheetView showGridLines="0" workbookViewId="0">
      <pane xSplit="1" ySplit="5" topLeftCell="Z216" activePane="bottomRight" state="frozen"/>
      <selection pane="topRight"/>
      <selection pane="bottomLeft"/>
      <selection pane="bottomRight" activeCell="AE217" sqref="AE217"/>
    </sheetView>
  </sheetViews>
  <sheetFormatPr defaultColWidth="10.1796875" defaultRowHeight="14.5" customHeight="1" x14ac:dyDescent="0.25"/>
  <cols>
    <col min="1" max="1" width="34" style="15" customWidth="1"/>
    <col min="2" max="6" width="8.26953125" style="15" customWidth="1"/>
    <col min="7" max="8" width="8.81640625" style="15" customWidth="1"/>
    <col min="9" max="21" width="8.26953125" style="15" customWidth="1"/>
    <col min="22" max="33" width="8.81640625" style="15" customWidth="1"/>
    <col min="34" max="34" width="8.26953125" style="15" customWidth="1"/>
    <col min="35" max="37" width="10.1796875" style="15"/>
    <col min="38" max="38" width="8.26953125" customWidth="1"/>
    <col min="39" max="16384" width="10.1796875" style="15"/>
  </cols>
  <sheetData>
    <row r="1" spans="1:38" ht="19.5" customHeight="1" x14ac:dyDescent="0.25">
      <c r="A1" s="47" t="s">
        <v>490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L1" s="42"/>
    </row>
    <row r="2" spans="1:38" ht="16.5" customHeight="1" x14ac:dyDescent="0.25">
      <c r="A2" s="30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L2" s="42"/>
    </row>
    <row r="3" spans="1:38" ht="11.25" customHeight="1" x14ac:dyDescent="0.25">
      <c r="A3" s="30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L3" s="42"/>
    </row>
    <row r="4" spans="1:38" ht="17.25" customHeight="1" x14ac:dyDescent="0.25">
      <c r="A4" s="48" t="s">
        <v>2</v>
      </c>
      <c r="B4" s="48"/>
      <c r="C4" s="29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L4" s="4" t="s">
        <v>789</v>
      </c>
    </row>
    <row r="5" spans="1:38" ht="14.25" customHeight="1" x14ac:dyDescent="0.25">
      <c r="A5" s="27"/>
      <c r="B5" s="26" t="s">
        <v>239</v>
      </c>
      <c r="C5" s="25" t="s">
        <v>240</v>
      </c>
      <c r="D5" s="25" t="s">
        <v>241</v>
      </c>
      <c r="E5" s="25" t="s">
        <v>242</v>
      </c>
      <c r="F5" s="25" t="s">
        <v>243</v>
      </c>
      <c r="G5" s="25" t="s">
        <v>244</v>
      </c>
      <c r="H5" s="25" t="s">
        <v>245</v>
      </c>
      <c r="I5" s="25" t="s">
        <v>246</v>
      </c>
      <c r="J5" s="25" t="s">
        <v>247</v>
      </c>
      <c r="K5" s="25" t="s">
        <v>248</v>
      </c>
      <c r="L5" s="25" t="s">
        <v>249</v>
      </c>
      <c r="M5" s="25" t="s">
        <v>250</v>
      </c>
      <c r="N5" s="25" t="s">
        <v>251</v>
      </c>
      <c r="O5" s="25" t="s">
        <v>252</v>
      </c>
      <c r="P5" s="25" t="s">
        <v>253</v>
      </c>
      <c r="Q5" s="25" t="s">
        <v>254</v>
      </c>
      <c r="R5" s="25" t="s">
        <v>255</v>
      </c>
      <c r="S5" s="25" t="s">
        <v>256</v>
      </c>
      <c r="T5" s="25" t="s">
        <v>257</v>
      </c>
      <c r="U5" s="25" t="s">
        <v>258</v>
      </c>
      <c r="V5" s="25" t="s">
        <v>259</v>
      </c>
      <c r="W5" s="25" t="s">
        <v>260</v>
      </c>
      <c r="X5" s="25" t="s">
        <v>261</v>
      </c>
      <c r="Y5" s="25" t="s">
        <v>262</v>
      </c>
      <c r="Z5" s="25" t="s">
        <v>263</v>
      </c>
      <c r="AA5" s="25" t="s">
        <v>264</v>
      </c>
      <c r="AB5" s="25" t="s">
        <v>265</v>
      </c>
      <c r="AC5" s="25" t="s">
        <v>266</v>
      </c>
      <c r="AD5" s="25" t="s">
        <v>267</v>
      </c>
      <c r="AE5" s="25" t="s">
        <v>268</v>
      </c>
      <c r="AF5" s="25" t="s">
        <v>269</v>
      </c>
      <c r="AG5" s="25" t="s">
        <v>270</v>
      </c>
      <c r="AH5" s="25" t="s">
        <v>271</v>
      </c>
      <c r="AI5" s="24" t="s">
        <v>788</v>
      </c>
      <c r="AL5" s="25" t="s">
        <v>270</v>
      </c>
    </row>
    <row r="6" spans="1:38" ht="14.25" customHeight="1" x14ac:dyDescent="0.25">
      <c r="A6" s="23" t="s">
        <v>19</v>
      </c>
      <c r="B6" s="21">
        <v>37.596557288099994</v>
      </c>
      <c r="C6" s="21">
        <v>22.448076560231101</v>
      </c>
      <c r="D6" s="21">
        <v>22.093063100507599</v>
      </c>
      <c r="E6" s="21">
        <v>32.907409605503204</v>
      </c>
      <c r="F6" s="21">
        <v>49.846200845428896</v>
      </c>
      <c r="G6" s="21">
        <v>17.259622782647199</v>
      </c>
      <c r="H6" s="21">
        <v>6.5689887537692595</v>
      </c>
      <c r="I6" s="21">
        <v>20.7457806394522</v>
      </c>
      <c r="J6" s="21">
        <v>2.9441484550922099</v>
      </c>
      <c r="K6" s="21">
        <v>1.3268132123638201</v>
      </c>
      <c r="L6" s="21">
        <v>8.3146614041873601</v>
      </c>
      <c r="M6" s="21">
        <v>0.43981535612893402</v>
      </c>
      <c r="N6" s="21">
        <v>1.5077944299999999</v>
      </c>
      <c r="O6" s="21">
        <v>0</v>
      </c>
      <c r="P6" s="21">
        <v>2.7550000000000001E-3</v>
      </c>
      <c r="Q6" s="21">
        <v>0.469842717406455</v>
      </c>
      <c r="R6" s="21">
        <v>0</v>
      </c>
      <c r="S6" s="21">
        <v>0.16464000000000001</v>
      </c>
      <c r="T6" s="21">
        <v>0.17876007999999999</v>
      </c>
      <c r="U6" s="21">
        <v>0</v>
      </c>
      <c r="V6" s="21">
        <v>0</v>
      </c>
      <c r="W6" s="21">
        <v>0</v>
      </c>
      <c r="X6" s="21">
        <v>2.7036877125460999</v>
      </c>
      <c r="Y6" s="21">
        <v>3.0225216858237598E-2</v>
      </c>
      <c r="Z6" s="21">
        <v>0.61596183693269502</v>
      </c>
      <c r="AA6" s="21">
        <v>0</v>
      </c>
      <c r="AB6" s="21">
        <v>0</v>
      </c>
      <c r="AC6" s="21">
        <v>5.8972325566952699E-2</v>
      </c>
      <c r="AD6" s="21">
        <v>0</v>
      </c>
      <c r="AE6" s="21">
        <v>9.3010864553468506E-2</v>
      </c>
      <c r="AF6" s="21">
        <v>0</v>
      </c>
      <c r="AG6" s="21">
        <v>0</v>
      </c>
      <c r="AH6" s="21">
        <v>0</v>
      </c>
      <c r="AI6" s="21"/>
      <c r="AL6" s="65">
        <f>IF(AG6="", 0, 1)</f>
        <v>1</v>
      </c>
    </row>
    <row r="7" spans="1:38" ht="14.25" customHeight="1" x14ac:dyDescent="0.25">
      <c r="A7" s="22" t="s">
        <v>20</v>
      </c>
      <c r="B7" s="19">
        <v>7.7917112903225574</v>
      </c>
      <c r="C7" s="19">
        <v>4.9506183174603358</v>
      </c>
      <c r="D7" s="19">
        <v>14.301130909090935</v>
      </c>
      <c r="E7" s="19">
        <v>10.438714203124993</v>
      </c>
      <c r="F7" s="19">
        <v>2.7666561269841363</v>
      </c>
      <c r="G7" s="19">
        <v>1.5081798387096765</v>
      </c>
      <c r="H7" s="19">
        <v>0.43743449999999984</v>
      </c>
      <c r="I7" s="19">
        <v>0.52491796875000007</v>
      </c>
      <c r="J7" s="19">
        <v>3.4347357142857233</v>
      </c>
      <c r="K7" s="19">
        <v>8.4884810322581021</v>
      </c>
      <c r="L7" s="19">
        <v>5.8028130000000004</v>
      </c>
      <c r="M7" s="19">
        <v>2.8038931692307698</v>
      </c>
      <c r="N7" s="19">
        <v>2.4574528064516179</v>
      </c>
      <c r="O7" s="19">
        <v>6.9335052615384347</v>
      </c>
      <c r="P7" s="19">
        <v>5.7171393939394033</v>
      </c>
      <c r="Q7" s="19">
        <v>3.5928878906250001</v>
      </c>
      <c r="R7" s="19">
        <v>12.128036953846125</v>
      </c>
      <c r="S7" s="19">
        <v>5.9625267903225794</v>
      </c>
      <c r="T7" s="19">
        <v>8.1517773846153734</v>
      </c>
      <c r="U7" s="19">
        <v>17.99045371428565</v>
      </c>
      <c r="V7" s="19">
        <v>16.618977142857201</v>
      </c>
      <c r="W7" s="19">
        <v>20.731934285714342</v>
      </c>
      <c r="X7" s="19">
        <v>20.12982563076925</v>
      </c>
      <c r="Y7" s="19">
        <v>13.308869750000003</v>
      </c>
      <c r="Z7" s="19">
        <v>9.0066674285714345</v>
      </c>
      <c r="AA7" s="19">
        <v>8.1243510000000025</v>
      </c>
      <c r="AB7" s="19">
        <v>9.028972484848536</v>
      </c>
      <c r="AC7" s="19">
        <v>13.395985624999996</v>
      </c>
      <c r="AD7" s="19">
        <v>8.5897287031249974</v>
      </c>
      <c r="AE7" s="19">
        <v>1.6300910967741986</v>
      </c>
      <c r="AF7" s="19">
        <v>8.0421049696969948</v>
      </c>
      <c r="AG7" s="19">
        <v>8.6365848615384522</v>
      </c>
      <c r="AH7" s="19">
        <v>9.9279443809523844</v>
      </c>
      <c r="AI7" s="19"/>
      <c r="AL7" s="65">
        <f t="shared" ref="AL7:AL70" si="0">IF(AG7="", 0, 1)</f>
        <v>1</v>
      </c>
    </row>
    <row r="8" spans="1:38" ht="14.25" customHeight="1" x14ac:dyDescent="0.25">
      <c r="A8" s="22" t="s">
        <v>21</v>
      </c>
      <c r="B8" s="21"/>
      <c r="C8" s="21"/>
      <c r="D8" s="21"/>
      <c r="E8" s="21"/>
      <c r="F8" s="21">
        <v>79.318168480065296</v>
      </c>
      <c r="G8" s="21">
        <v>39.558672110699533</v>
      </c>
      <c r="H8" s="21">
        <v>62.990494767439678</v>
      </c>
      <c r="I8" s="21">
        <v>21.16081465961966</v>
      </c>
      <c r="J8" s="21">
        <v>73.017554922118265</v>
      </c>
      <c r="K8" s="21">
        <v>10.919914719239296</v>
      </c>
      <c r="L8" s="21">
        <v>12.024299496839186</v>
      </c>
      <c r="M8" s="21">
        <v>30.369319127889511</v>
      </c>
      <c r="N8" s="21">
        <v>46.15198825460709</v>
      </c>
      <c r="O8" s="21">
        <v>7.2748669142716622</v>
      </c>
      <c r="P8" s="21">
        <v>13.165319653981792</v>
      </c>
      <c r="Q8" s="21">
        <v>34.136150831377591</v>
      </c>
      <c r="R8" s="21">
        <v>60.713795762715492</v>
      </c>
      <c r="S8" s="21">
        <v>65.65469618187106</v>
      </c>
      <c r="T8" s="21">
        <v>30.863910470257007</v>
      </c>
      <c r="U8" s="21">
        <v>38.996405956348561</v>
      </c>
      <c r="V8" s="21">
        <v>34.578831433601422</v>
      </c>
      <c r="W8" s="21">
        <v>45.137882904005316</v>
      </c>
      <c r="X8" s="21">
        <v>7.2963279085768997</v>
      </c>
      <c r="Y8" s="21">
        <v>46.798568814320539</v>
      </c>
      <c r="Z8" s="21">
        <v>23.117345832833237</v>
      </c>
      <c r="AA8" s="21">
        <v>34.665104903671946</v>
      </c>
      <c r="AB8" s="21">
        <v>21.048091338191782</v>
      </c>
      <c r="AC8" s="21">
        <v>22.752777105056897</v>
      </c>
      <c r="AD8" s="21">
        <v>40.380735586693483</v>
      </c>
      <c r="AE8" s="21">
        <v>3.7803471736719088</v>
      </c>
      <c r="AF8" s="21">
        <v>24.281765984971063</v>
      </c>
      <c r="AG8" s="21">
        <v>19.165280853842049</v>
      </c>
      <c r="AH8" s="21"/>
      <c r="AI8" s="21"/>
      <c r="AL8" s="65">
        <f t="shared" si="0"/>
        <v>1</v>
      </c>
    </row>
    <row r="9" spans="1:38" ht="14.25" customHeight="1" x14ac:dyDescent="0.25">
      <c r="A9" s="22" t="s">
        <v>22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L9" s="65">
        <f t="shared" si="0"/>
        <v>0</v>
      </c>
    </row>
    <row r="10" spans="1:38" ht="14.25" customHeight="1" x14ac:dyDescent="0.25">
      <c r="A10" s="22" t="s">
        <v>23</v>
      </c>
      <c r="B10" s="21">
        <v>0</v>
      </c>
      <c r="C10" s="21">
        <v>0</v>
      </c>
      <c r="D10" s="21">
        <v>0</v>
      </c>
      <c r="E10" s="21">
        <v>0</v>
      </c>
      <c r="F10" s="21">
        <v>0.119154</v>
      </c>
      <c r="G10" s="21">
        <v>0</v>
      </c>
      <c r="H10" s="21">
        <v>0.13303799999999999</v>
      </c>
      <c r="I10" s="21">
        <v>0.36180000000000001</v>
      </c>
      <c r="J10" s="21">
        <v>0</v>
      </c>
      <c r="K10" s="21">
        <v>0</v>
      </c>
      <c r="L10" s="21">
        <v>0</v>
      </c>
      <c r="M10" s="21">
        <v>0</v>
      </c>
      <c r="N10" s="21">
        <v>6.5360000000000001E-3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2.0052E-2</v>
      </c>
      <c r="Y10" s="21">
        <v>0.26821800000000001</v>
      </c>
      <c r="Z10" s="21">
        <v>0</v>
      </c>
      <c r="AA10" s="21">
        <v>6.6222000000000003E-2</v>
      </c>
      <c r="AB10" s="21">
        <v>6.4239000000000004E-2</v>
      </c>
      <c r="AC10" s="21">
        <v>0.237371</v>
      </c>
      <c r="AD10" s="21">
        <v>9.3600000000000003E-3</v>
      </c>
      <c r="AE10" s="21">
        <v>0</v>
      </c>
      <c r="AF10" s="21">
        <v>0</v>
      </c>
      <c r="AG10" s="21">
        <v>0</v>
      </c>
      <c r="AH10" s="21">
        <v>0</v>
      </c>
      <c r="AI10" s="21"/>
      <c r="AL10" s="65">
        <f t="shared" si="0"/>
        <v>1</v>
      </c>
    </row>
    <row r="11" spans="1:38" ht="14.25" customHeight="1" x14ac:dyDescent="0.25">
      <c r="A11" s="22" t="s">
        <v>24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L11" s="65">
        <f t="shared" si="0"/>
        <v>0</v>
      </c>
    </row>
    <row r="12" spans="1:38" ht="14.25" customHeight="1" x14ac:dyDescent="0.25">
      <c r="A12" s="22" t="s">
        <v>25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L12" s="65">
        <f t="shared" si="0"/>
        <v>0</v>
      </c>
    </row>
    <row r="13" spans="1:38" ht="14.25" customHeight="1" x14ac:dyDescent="0.25">
      <c r="A13" s="22" t="s">
        <v>26</v>
      </c>
      <c r="B13" s="19">
        <v>120.407749640169</v>
      </c>
      <c r="C13" s="19">
        <v>143.04514552983599</v>
      </c>
      <c r="D13" s="19">
        <v>129.517017914002</v>
      </c>
      <c r="E13" s="19">
        <v>112.199731526756</v>
      </c>
      <c r="F13" s="19">
        <v>103.92897960509899</v>
      </c>
      <c r="G13" s="19">
        <v>99.2474986394582</v>
      </c>
      <c r="H13" s="19">
        <v>100.77794499835201</v>
      </c>
      <c r="I13" s="19">
        <v>116.165774999644</v>
      </c>
      <c r="J13" s="19">
        <v>80.940144296126604</v>
      </c>
      <c r="K13" s="19">
        <v>83.871789460095798</v>
      </c>
      <c r="L13" s="19">
        <v>78.473701508963202</v>
      </c>
      <c r="M13" s="19">
        <v>80.487357369591805</v>
      </c>
      <c r="N13" s="19">
        <v>64.154348737024591</v>
      </c>
      <c r="O13" s="19">
        <v>70.28632084991311</v>
      </c>
      <c r="P13" s="19">
        <v>71.202145709715495</v>
      </c>
      <c r="Q13" s="19">
        <v>84.807413142075603</v>
      </c>
      <c r="R13" s="19">
        <v>74.702977104399096</v>
      </c>
      <c r="S13" s="19">
        <v>63.808667517376996</v>
      </c>
      <c r="T13" s="19">
        <v>73.591375584601806</v>
      </c>
      <c r="U13" s="19">
        <v>76.924262291155202</v>
      </c>
      <c r="V13" s="19">
        <v>68.7460743809946</v>
      </c>
      <c r="W13" s="19">
        <v>79.298861694419102</v>
      </c>
      <c r="X13" s="19">
        <v>80.702056003672595</v>
      </c>
      <c r="Y13" s="19">
        <v>82.149522814684403</v>
      </c>
      <c r="Z13" s="19">
        <v>73.851110609224392</v>
      </c>
      <c r="AA13" s="19">
        <v>69.394781120791791</v>
      </c>
      <c r="AB13" s="19">
        <v>72.008365532172689</v>
      </c>
      <c r="AC13" s="19">
        <v>80.942371780621897</v>
      </c>
      <c r="AD13" s="19">
        <v>66.457256187563601</v>
      </c>
      <c r="AE13" s="19">
        <v>62.232884408658599</v>
      </c>
      <c r="AF13" s="19">
        <v>74.458041445759108</v>
      </c>
      <c r="AG13" s="19">
        <v>95.772416027921196</v>
      </c>
      <c r="AH13" s="19">
        <v>102.969383377734</v>
      </c>
      <c r="AI13" s="19"/>
      <c r="AL13" s="65">
        <f t="shared" si="0"/>
        <v>1</v>
      </c>
    </row>
    <row r="14" spans="1:38" ht="14.25" customHeight="1" x14ac:dyDescent="0.25">
      <c r="A14" s="22" t="s">
        <v>27</v>
      </c>
      <c r="B14" s="21">
        <v>29.296582374068301</v>
      </c>
      <c r="C14" s="21">
        <v>31.9851701613957</v>
      </c>
      <c r="D14" s="21">
        <v>33.823898325527495</v>
      </c>
      <c r="E14" s="21">
        <v>34.687654119411995</v>
      </c>
      <c r="F14" s="21">
        <v>29.886090286705798</v>
      </c>
      <c r="G14" s="21">
        <v>32.626976771729396</v>
      </c>
      <c r="H14" s="21">
        <v>36.1715517780735</v>
      </c>
      <c r="I14" s="21">
        <v>37.26874224094</v>
      </c>
      <c r="J14" s="21">
        <v>25.868049349546297</v>
      </c>
      <c r="K14" s="21">
        <v>34.565428306962602</v>
      </c>
      <c r="L14" s="21">
        <v>32.862051540518898</v>
      </c>
      <c r="M14" s="21">
        <v>34.264413663342204</v>
      </c>
      <c r="N14" s="21">
        <v>31.5515308552731</v>
      </c>
      <c r="O14" s="21">
        <v>36.965130920846406</v>
      </c>
      <c r="P14" s="21">
        <v>41.170049987902594</v>
      </c>
      <c r="Q14" s="21">
        <v>42.969951677718697</v>
      </c>
      <c r="R14" s="21">
        <v>40.299221219389295</v>
      </c>
      <c r="S14" s="21">
        <v>43.993453403498101</v>
      </c>
      <c r="T14" s="21">
        <v>52.466589227732598</v>
      </c>
      <c r="U14" s="21">
        <v>54.051891565228999</v>
      </c>
      <c r="V14" s="21">
        <v>50.258762688686701</v>
      </c>
      <c r="W14" s="21">
        <v>49.545022443296794</v>
      </c>
      <c r="X14" s="21">
        <v>50.692413976865595</v>
      </c>
      <c r="Y14" s="21">
        <v>55.444500049349799</v>
      </c>
      <c r="Z14" s="21">
        <v>45.885483507902201</v>
      </c>
      <c r="AA14" s="21">
        <v>54.412162567737994</v>
      </c>
      <c r="AB14" s="21">
        <v>63.3403097861775</v>
      </c>
      <c r="AC14" s="21">
        <v>63.888637905836298</v>
      </c>
      <c r="AD14" s="21">
        <v>46.426929442364404</v>
      </c>
      <c r="AE14" s="21">
        <v>47.184483708359501</v>
      </c>
      <c r="AF14" s="21">
        <v>61.400453083288603</v>
      </c>
      <c r="AG14" s="21">
        <v>57.2898090647058</v>
      </c>
      <c r="AH14" s="21">
        <v>47.546889985346503</v>
      </c>
      <c r="AI14" s="21"/>
      <c r="AL14" s="65">
        <f t="shared" si="0"/>
        <v>1</v>
      </c>
    </row>
    <row r="15" spans="1:38" ht="14.25" customHeight="1" x14ac:dyDescent="0.25">
      <c r="A15" s="22" t="s">
        <v>28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0.18640451493693014</v>
      </c>
      <c r="W15" s="19">
        <v>0.30509204195289996</v>
      </c>
      <c r="X15" s="19">
        <v>0.18747767385474856</v>
      </c>
      <c r="Y15" s="19">
        <v>9.9823213069872074E-2</v>
      </c>
      <c r="Z15" s="19">
        <v>4.051481954641413E-2</v>
      </c>
      <c r="AA15" s="19">
        <v>9.5427546424580997E-2</v>
      </c>
      <c r="AB15" s="19">
        <v>2.0116656292064522E-2</v>
      </c>
      <c r="AC15" s="19">
        <v>0.26983517346368713</v>
      </c>
      <c r="AD15" s="19">
        <v>0.11232520439283798</v>
      </c>
      <c r="AE15" s="19">
        <v>4.1845606536312849E-2</v>
      </c>
      <c r="AF15" s="19">
        <v>3.5128794198972066E-2</v>
      </c>
      <c r="AG15" s="19">
        <v>9.0159189329608924E-2</v>
      </c>
      <c r="AH15" s="19">
        <v>0.22061676011173187</v>
      </c>
      <c r="AI15" s="19"/>
      <c r="AL15" s="65">
        <f t="shared" si="0"/>
        <v>1</v>
      </c>
    </row>
    <row r="16" spans="1:38" ht="14.25" customHeight="1" x14ac:dyDescent="0.25">
      <c r="A16" s="22" t="s">
        <v>29</v>
      </c>
      <c r="B16" s="21">
        <v>84.093802122172917</v>
      </c>
      <c r="C16" s="21">
        <v>102.93695269602378</v>
      </c>
      <c r="D16" s="21">
        <v>78.80270787324217</v>
      </c>
      <c r="E16" s="21">
        <v>74.176956425260116</v>
      </c>
      <c r="F16" s="21">
        <v>67.241781742153478</v>
      </c>
      <c r="G16" s="21">
        <v>75.569974645546949</v>
      </c>
      <c r="H16" s="21">
        <v>57.351731410931187</v>
      </c>
      <c r="I16" s="21">
        <v>53.884263494541237</v>
      </c>
      <c r="J16" s="21">
        <v>44.790972864025171</v>
      </c>
      <c r="K16" s="21">
        <v>45.917003943272007</v>
      </c>
      <c r="L16" s="21">
        <v>39.904108604392889</v>
      </c>
      <c r="M16" s="21">
        <v>54.733277285580741</v>
      </c>
      <c r="N16" s="21">
        <v>58.388245922618246</v>
      </c>
      <c r="O16" s="21">
        <v>54.43893872509819</v>
      </c>
      <c r="P16" s="21">
        <v>53.829619094690422</v>
      </c>
      <c r="Q16" s="21">
        <v>62.234658823586841</v>
      </c>
      <c r="R16" s="21">
        <v>58.350980570465985</v>
      </c>
      <c r="S16" s="21">
        <v>48.815069278722696</v>
      </c>
      <c r="T16" s="21">
        <v>51.309037477286843</v>
      </c>
      <c r="U16" s="21">
        <v>53.034408590579702</v>
      </c>
      <c r="V16" s="21">
        <v>56.607699134137718</v>
      </c>
      <c r="W16" s="21">
        <v>49.216616063111623</v>
      </c>
      <c r="X16" s="21">
        <v>59.215167468378397</v>
      </c>
      <c r="Y16" s="21">
        <v>52.399170128796584</v>
      </c>
      <c r="Z16" s="21">
        <v>44.873911662014777</v>
      </c>
      <c r="AA16" s="21">
        <v>42.020952220943208</v>
      </c>
      <c r="AB16" s="21">
        <v>52.092960752322369</v>
      </c>
      <c r="AC16" s="21">
        <v>45.10344184203165</v>
      </c>
      <c r="AD16" s="21">
        <v>48.033459164769432</v>
      </c>
      <c r="AE16" s="21">
        <v>44.590256331844898</v>
      </c>
      <c r="AF16" s="21">
        <v>43.639490898539556</v>
      </c>
      <c r="AG16" s="21">
        <v>38.693101989949255</v>
      </c>
      <c r="AH16" s="21">
        <v>46.382181210190005</v>
      </c>
      <c r="AI16" s="21"/>
      <c r="AL16" s="65">
        <f t="shared" si="0"/>
        <v>1</v>
      </c>
    </row>
    <row r="17" spans="1:38" ht="14.25" customHeight="1" x14ac:dyDescent="0.25">
      <c r="A17" s="22" t="s">
        <v>30</v>
      </c>
      <c r="B17" s="19"/>
      <c r="C17" s="19"/>
      <c r="D17" s="19"/>
      <c r="E17" s="19"/>
      <c r="F17" s="19"/>
      <c r="G17" s="19"/>
      <c r="H17" s="19"/>
      <c r="I17" s="19"/>
      <c r="J17" s="19">
        <v>2399.8104285714348</v>
      </c>
      <c r="K17" s="19">
        <v>2504.5440129032368</v>
      </c>
      <c r="L17" s="19">
        <v>2511.2173499999999</v>
      </c>
      <c r="M17" s="19">
        <v>2518.0274984615389</v>
      </c>
      <c r="N17" s="19">
        <v>2480.5947387096821</v>
      </c>
      <c r="O17" s="19">
        <v>2642.4107999999901</v>
      </c>
      <c r="P17" s="19">
        <v>2543.680378787883</v>
      </c>
      <c r="Q17" s="19">
        <v>2587.3108593749998</v>
      </c>
      <c r="R17" s="19">
        <v>2507.5967538461477</v>
      </c>
      <c r="S17" s="19">
        <v>2683.6881209677413</v>
      </c>
      <c r="T17" s="19">
        <v>2898.9317846153804</v>
      </c>
      <c r="U17" s="19">
        <v>3087.1053428571317</v>
      </c>
      <c r="V17" s="19">
        <v>3021.4087142857247</v>
      </c>
      <c r="W17" s="19">
        <v>3021.6198476190557</v>
      </c>
      <c r="X17" s="19">
        <v>2986.3311507692338</v>
      </c>
      <c r="Y17" s="19">
        <v>3150.2985000000008</v>
      </c>
      <c r="Z17" s="19">
        <v>2982.5357714285738</v>
      </c>
      <c r="AA17" s="19">
        <v>2998.0316000000003</v>
      </c>
      <c r="AB17" s="19">
        <v>2952.2071363636533</v>
      </c>
      <c r="AC17" s="19">
        <v>3041.2208687499992</v>
      </c>
      <c r="AD17" s="19">
        <v>2827.2226437499994</v>
      </c>
      <c r="AE17" s="19">
        <v>2491.3959870967819</v>
      </c>
      <c r="AF17" s="19">
        <v>2949.161459090918</v>
      </c>
      <c r="AG17" s="19">
        <v>3281.663667692304</v>
      </c>
      <c r="AH17" s="19">
        <v>3185.6171047619055</v>
      </c>
      <c r="AI17" s="19"/>
      <c r="AL17" s="65">
        <f t="shared" si="0"/>
        <v>1</v>
      </c>
    </row>
    <row r="18" spans="1:38" ht="14.25" customHeight="1" x14ac:dyDescent="0.25">
      <c r="A18" s="22" t="s">
        <v>31</v>
      </c>
      <c r="B18" s="21">
        <v>94.8</v>
      </c>
      <c r="C18" s="21">
        <v>82.613</v>
      </c>
      <c r="D18" s="21">
        <v>103.943</v>
      </c>
      <c r="E18" s="21">
        <v>130.036</v>
      </c>
      <c r="F18" s="21">
        <v>100.69</v>
      </c>
      <c r="G18" s="21">
        <v>100.735</v>
      </c>
      <c r="H18" s="21">
        <v>115.08799999999999</v>
      </c>
      <c r="I18" s="21">
        <v>209.316</v>
      </c>
      <c r="J18" s="21">
        <v>123.316</v>
      </c>
      <c r="K18" s="21">
        <v>411.55</v>
      </c>
      <c r="L18" s="21">
        <v>227.38399999999999</v>
      </c>
      <c r="M18" s="21">
        <v>281.31099999999998</v>
      </c>
      <c r="N18" s="21">
        <v>189.00200000000001</v>
      </c>
      <c r="O18" s="21">
        <v>213.78100000000001</v>
      </c>
      <c r="P18" s="21">
        <v>196.43100000000001</v>
      </c>
      <c r="Q18" s="21">
        <v>157.59</v>
      </c>
      <c r="R18" s="21">
        <v>116.04</v>
      </c>
      <c r="S18" s="21">
        <v>122.27200000000001</v>
      </c>
      <c r="T18" s="21">
        <v>132.36600000000001</v>
      </c>
      <c r="U18" s="21">
        <v>171.55</v>
      </c>
      <c r="V18" s="21">
        <v>181.48500000000001</v>
      </c>
      <c r="W18" s="21">
        <v>185.91300000000001</v>
      </c>
      <c r="X18" s="21">
        <v>207.505</v>
      </c>
      <c r="Y18" s="21">
        <v>229.00700000000001</v>
      </c>
      <c r="Z18" s="21">
        <v>205.166</v>
      </c>
      <c r="AA18" s="21">
        <v>143.02500000000001</v>
      </c>
      <c r="AB18" s="21">
        <v>151.726</v>
      </c>
      <c r="AC18" s="21">
        <v>196.40199999999999</v>
      </c>
      <c r="AD18" s="21">
        <v>228.00800000000001</v>
      </c>
      <c r="AE18" s="21">
        <v>369.68</v>
      </c>
      <c r="AF18" s="21">
        <v>440.97300000000001</v>
      </c>
      <c r="AG18" s="21">
        <v>445.16800000000001</v>
      </c>
      <c r="AH18" s="21">
        <v>511.78399999999999</v>
      </c>
      <c r="AI18" s="21"/>
      <c r="AL18" s="65">
        <f t="shared" si="0"/>
        <v>1</v>
      </c>
    </row>
    <row r="19" spans="1:38" ht="14.25" customHeight="1" x14ac:dyDescent="0.25">
      <c r="A19" s="22" t="s">
        <v>32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/>
      <c r="AI19" s="19"/>
      <c r="AL19" s="65">
        <f t="shared" si="0"/>
        <v>1</v>
      </c>
    </row>
    <row r="20" spans="1:38" ht="14.25" customHeight="1" x14ac:dyDescent="0.25">
      <c r="A20" s="22" t="s">
        <v>33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L20" s="65">
        <f t="shared" si="0"/>
        <v>0</v>
      </c>
    </row>
    <row r="21" spans="1:38" ht="14.25" customHeight="1" x14ac:dyDescent="0.25">
      <c r="A21" s="22" t="s">
        <v>34</v>
      </c>
      <c r="B21" s="19">
        <v>8.906721074137069</v>
      </c>
      <c r="C21" s="19">
        <v>8.6297343146231622</v>
      </c>
      <c r="D21" s="19">
        <v>8.9002139395356519</v>
      </c>
      <c r="E21" s="19">
        <v>6.5594630329242145</v>
      </c>
      <c r="F21" s="19">
        <v>10.587033649529308</v>
      </c>
      <c r="G21" s="19">
        <v>9.9170275362797948</v>
      </c>
      <c r="H21" s="19">
        <v>10.68621504071861</v>
      </c>
      <c r="I21" s="19">
        <v>12.921193588822909</v>
      </c>
      <c r="J21" s="19">
        <v>10.677971981995213</v>
      </c>
      <c r="K21" s="19">
        <v>11.233933161953729</v>
      </c>
      <c r="L21" s="19">
        <v>7.7891997475579524</v>
      </c>
      <c r="M21" s="19">
        <v>4.1217993844949747</v>
      </c>
      <c r="N21" s="19">
        <v>5.8607411459277801</v>
      </c>
      <c r="O21" s="19">
        <v>3.6862244897959182</v>
      </c>
      <c r="P21" s="19">
        <v>5.4974489795918364</v>
      </c>
      <c r="Q21" s="19">
        <v>8.2459533747327693</v>
      </c>
      <c r="R21" s="19">
        <v>8.9637184028926296</v>
      </c>
      <c r="S21" s="19">
        <v>13.498693714971672</v>
      </c>
      <c r="T21" s="19">
        <v>12.815115722312713</v>
      </c>
      <c r="U21" s="19">
        <v>10.005893994746911</v>
      </c>
      <c r="V21" s="19">
        <v>17.816875810223539</v>
      </c>
      <c r="W21" s="19">
        <v>21.342854493895771</v>
      </c>
      <c r="X21" s="19">
        <v>12.501630764299557</v>
      </c>
      <c r="Y21" s="19">
        <v>16.598425449354579</v>
      </c>
      <c r="Z21" s="19">
        <v>18.700186367421395</v>
      </c>
      <c r="AA21" s="19">
        <v>19.23234292688548</v>
      </c>
      <c r="AB21" s="19">
        <v>20.982248520710058</v>
      </c>
      <c r="AC21" s="19">
        <v>40.101560749757283</v>
      </c>
      <c r="AD21" s="19">
        <v>31.742543171114612</v>
      </c>
      <c r="AE21" s="19">
        <v>28.975667189952919</v>
      </c>
      <c r="AF21" s="19">
        <v>49.576409567559288</v>
      </c>
      <c r="AG21" s="19">
        <v>47.971509545953069</v>
      </c>
      <c r="AH21" s="19">
        <v>15.058771720966313</v>
      </c>
      <c r="AI21" s="19"/>
      <c r="AL21" s="65">
        <f t="shared" si="0"/>
        <v>1</v>
      </c>
    </row>
    <row r="22" spans="1:38" ht="14.25" customHeight="1" x14ac:dyDescent="0.25">
      <c r="A22" s="22" t="s">
        <v>35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L22" s="65">
        <f t="shared" si="0"/>
        <v>0</v>
      </c>
    </row>
    <row r="23" spans="1:38" ht="14.25" customHeight="1" x14ac:dyDescent="0.25">
      <c r="A23" s="22" t="s">
        <v>36</v>
      </c>
      <c r="B23" s="19">
        <v>791.9</v>
      </c>
      <c r="C23" s="19">
        <v>827.6</v>
      </c>
      <c r="D23" s="19">
        <v>763.8</v>
      </c>
      <c r="E23" s="19">
        <v>830.7</v>
      </c>
      <c r="F23" s="19">
        <v>758.1</v>
      </c>
      <c r="G23" s="19">
        <v>831.2</v>
      </c>
      <c r="H23" s="19">
        <v>791</v>
      </c>
      <c r="I23" s="19">
        <v>763.8</v>
      </c>
      <c r="J23" s="19">
        <v>583.70000000000005</v>
      </c>
      <c r="K23" s="19">
        <v>635.70000000000005</v>
      </c>
      <c r="L23" s="19">
        <v>613</v>
      </c>
      <c r="M23" s="19">
        <v>616.4</v>
      </c>
      <c r="N23" s="19">
        <v>547.6</v>
      </c>
      <c r="O23" s="19">
        <v>584.1</v>
      </c>
      <c r="P23" s="19">
        <v>602.6</v>
      </c>
      <c r="Q23" s="19">
        <v>675.4</v>
      </c>
      <c r="R23" s="19">
        <v>637.6</v>
      </c>
      <c r="S23" s="19">
        <v>715.8</v>
      </c>
      <c r="T23" s="19">
        <v>708.2</v>
      </c>
      <c r="U23" s="19">
        <v>814.8</v>
      </c>
      <c r="V23" s="19">
        <v>775.9</v>
      </c>
      <c r="W23" s="19">
        <v>808.9</v>
      </c>
      <c r="X23" s="19">
        <v>793.7</v>
      </c>
      <c r="Y23" s="19">
        <v>855.7</v>
      </c>
      <c r="Z23" s="19">
        <v>796.5</v>
      </c>
      <c r="AA23" s="19">
        <v>781</v>
      </c>
      <c r="AB23" s="19">
        <v>820.7</v>
      </c>
      <c r="AC23" s="19">
        <v>863.5</v>
      </c>
      <c r="AD23" s="19">
        <v>746.7</v>
      </c>
      <c r="AE23" s="19">
        <v>732.2</v>
      </c>
      <c r="AF23" s="19">
        <v>816</v>
      </c>
      <c r="AG23" s="19">
        <v>920</v>
      </c>
      <c r="AH23" s="19">
        <v>836.8116</v>
      </c>
      <c r="AI23" s="19"/>
      <c r="AL23" s="65">
        <f t="shared" si="0"/>
        <v>1</v>
      </c>
    </row>
    <row r="24" spans="1:38" ht="14.25" customHeight="1" x14ac:dyDescent="0.25">
      <c r="A24" s="22" t="s">
        <v>37</v>
      </c>
      <c r="B24" s="21">
        <v>3646.256758064505</v>
      </c>
      <c r="C24" s="21">
        <v>3490.251225396838</v>
      </c>
      <c r="D24" s="21">
        <v>3066.7980727272784</v>
      </c>
      <c r="E24" s="21">
        <v>3244.5755749999976</v>
      </c>
      <c r="F24" s="21">
        <v>3535.0195365079485</v>
      </c>
      <c r="G24" s="21">
        <v>3512.6879516129015</v>
      </c>
      <c r="H24" s="21">
        <v>3561.7772772727258</v>
      </c>
      <c r="I24" s="21">
        <v>3445.711523437501</v>
      </c>
      <c r="J24" s="21">
        <v>2741.0317142857211</v>
      </c>
      <c r="K24" s="21">
        <v>3001.9159483871103</v>
      </c>
      <c r="L24" s="21">
        <v>2976.9987000000001</v>
      </c>
      <c r="M24" s="21">
        <v>2970.3743261538466</v>
      </c>
      <c r="N24" s="21">
        <v>2708.7080709677471</v>
      </c>
      <c r="O24" s="21">
        <v>2727.1034538461436</v>
      </c>
      <c r="P24" s="21">
        <v>2674.3259469697009</v>
      </c>
      <c r="Q24" s="21">
        <v>2814.9683203125001</v>
      </c>
      <c r="R24" s="21">
        <v>2949.4874769230701</v>
      </c>
      <c r="S24" s="21">
        <v>2952.6079983870959</v>
      </c>
      <c r="T24" s="21">
        <v>3338.2350615384571</v>
      </c>
      <c r="U24" s="21">
        <v>3575.7204142857017</v>
      </c>
      <c r="V24" s="21">
        <v>3226.6875000000109</v>
      </c>
      <c r="W24" s="21">
        <v>3231.3221714285801</v>
      </c>
      <c r="X24" s="21">
        <v>3164.2550861538493</v>
      </c>
      <c r="Y24" s="21">
        <v>3474.4596500000011</v>
      </c>
      <c r="Z24" s="21">
        <v>3173.3453714285738</v>
      </c>
      <c r="AA24" s="21">
        <v>2973.3102000000003</v>
      </c>
      <c r="AB24" s="21">
        <v>3076.7446878788051</v>
      </c>
      <c r="AC24" s="21">
        <v>3418.744099999999</v>
      </c>
      <c r="AD24" s="21">
        <v>3206.5380062499989</v>
      </c>
      <c r="AE24" s="21">
        <v>3140.1281870967837</v>
      </c>
      <c r="AF24" s="21">
        <v>2912.9252303030394</v>
      </c>
      <c r="AG24" s="21">
        <v>2940.4947076923045</v>
      </c>
      <c r="AH24" s="21"/>
      <c r="AI24" s="21"/>
      <c r="AL24" s="65">
        <f t="shared" si="0"/>
        <v>1</v>
      </c>
    </row>
    <row r="25" spans="1:38" ht="14.25" customHeight="1" x14ac:dyDescent="0.25">
      <c r="A25" s="22" t="s">
        <v>38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L25" s="65">
        <f t="shared" si="0"/>
        <v>0</v>
      </c>
    </row>
    <row r="26" spans="1:38" ht="14.25" customHeight="1" x14ac:dyDescent="0.25">
      <c r="A26" s="22" t="s">
        <v>39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/>
      <c r="AL26" s="65">
        <f t="shared" si="0"/>
        <v>1</v>
      </c>
    </row>
    <row r="27" spans="1:38" ht="14.25" customHeight="1" x14ac:dyDescent="0.25">
      <c r="A27" s="22" t="s">
        <v>40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L27" s="65">
        <f t="shared" si="0"/>
        <v>0</v>
      </c>
    </row>
    <row r="28" spans="1:38" ht="14.25" customHeight="1" x14ac:dyDescent="0.25">
      <c r="A28" s="22" t="s">
        <v>41</v>
      </c>
      <c r="B28" s="21">
        <v>1.7949999999999999E-3</v>
      </c>
      <c r="C28" s="21">
        <v>9.6878000000000006E-2</v>
      </c>
      <c r="D28" s="21">
        <v>2.578E-3</v>
      </c>
      <c r="E28" s="21">
        <v>3.1963999999999999E-2</v>
      </c>
      <c r="F28" s="21">
        <v>2.8192999999999999E-2</v>
      </c>
      <c r="G28" s="21">
        <v>2.2849999999999999E-2</v>
      </c>
      <c r="H28" s="21">
        <v>0</v>
      </c>
      <c r="I28" s="21">
        <v>0</v>
      </c>
      <c r="J28" s="21">
        <v>4.1576000000000002E-2</v>
      </c>
      <c r="K28" s="21">
        <v>3.1571000000000002E-2</v>
      </c>
      <c r="L28" s="21">
        <v>4.0319000000000001E-2</v>
      </c>
      <c r="M28" s="21">
        <v>4.5779E-2</v>
      </c>
      <c r="N28" s="21">
        <v>7.5394000000000003E-2</v>
      </c>
      <c r="O28" s="21">
        <v>4.7668000000000002E-2</v>
      </c>
      <c r="P28" s="21">
        <v>2.1252E-2</v>
      </c>
      <c r="Q28" s="21">
        <v>1.2979999999999999E-3</v>
      </c>
      <c r="R28" s="21">
        <v>4.9778199999999995E-2</v>
      </c>
      <c r="S28" s="21">
        <v>2.5500000000000002E-4</v>
      </c>
      <c r="T28" s="21">
        <v>4.5600000000000003E-4</v>
      </c>
      <c r="U28" s="21">
        <v>0.10437</v>
      </c>
      <c r="V28" s="21">
        <v>1.7215000000000001E-2</v>
      </c>
      <c r="W28" s="21">
        <v>2.1121000000000001E-2</v>
      </c>
      <c r="X28" s="21">
        <v>3.4804000000000002E-2</v>
      </c>
      <c r="Y28" s="21">
        <v>0.96710200000000002</v>
      </c>
      <c r="Z28" s="21">
        <v>0.426981</v>
      </c>
      <c r="AA28" s="21">
        <v>3.02373</v>
      </c>
      <c r="AB28" s="21">
        <v>1.3389489999999999</v>
      </c>
      <c r="AC28" s="21">
        <v>1.1337520000000001</v>
      </c>
      <c r="AD28" s="21">
        <v>1.2264189999999999</v>
      </c>
      <c r="AE28" s="21"/>
      <c r="AF28" s="21"/>
      <c r="AG28" s="21"/>
      <c r="AH28" s="21"/>
      <c r="AI28" s="21"/>
      <c r="AL28" s="65">
        <f t="shared" si="0"/>
        <v>0</v>
      </c>
    </row>
    <row r="29" spans="1:38" ht="14.25" customHeight="1" x14ac:dyDescent="0.25">
      <c r="A29" s="22" t="s">
        <v>42</v>
      </c>
      <c r="B29" s="19">
        <v>1.6615885648244174E-2</v>
      </c>
      <c r="C29" s="19">
        <v>2.5389817133716144E-2</v>
      </c>
      <c r="D29" s="19"/>
      <c r="E29" s="19"/>
      <c r="F29" s="19">
        <v>1.8017942312672661E-2</v>
      </c>
      <c r="G29" s="19">
        <v>2.2962731497232183E-2</v>
      </c>
      <c r="H29" s="19">
        <v>2.4615939518980459E-2</v>
      </c>
      <c r="I29" s="19">
        <v>4.1264503809844012E-2</v>
      </c>
      <c r="J29" s="19">
        <v>7.6844679105300073E-2</v>
      </c>
      <c r="K29" s="19">
        <v>3.7427652701716281E-2</v>
      </c>
      <c r="L29" s="19">
        <v>3.7307292271423209E-2</v>
      </c>
      <c r="M29" s="19">
        <v>5.0715841837277342E-2</v>
      </c>
      <c r="N29" s="19">
        <v>8.7654876860692819E-3</v>
      </c>
      <c r="O29" s="19">
        <v>1.7162238195803169E-2</v>
      </c>
      <c r="P29" s="19">
        <v>4.2705949632153038E-2</v>
      </c>
      <c r="Q29" s="19">
        <v>0.12571976717658753</v>
      </c>
      <c r="R29" s="19">
        <v>7.7897862485827481E-3</v>
      </c>
      <c r="S29" s="19">
        <v>2.0245645357823614E-2</v>
      </c>
      <c r="T29" s="19">
        <v>2.6987759501131105E-2</v>
      </c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L29" s="65">
        <f t="shared" si="0"/>
        <v>0</v>
      </c>
    </row>
    <row r="30" spans="1:38" ht="14.25" customHeight="1" x14ac:dyDescent="0.25">
      <c r="A30" s="22" t="s">
        <v>43</v>
      </c>
      <c r="B30" s="21">
        <v>28.573925625000001</v>
      </c>
      <c r="C30" s="21">
        <v>33.928337899839995</v>
      </c>
      <c r="D30" s="21">
        <v>35.012138465625</v>
      </c>
      <c r="E30" s="21">
        <v>35.693967999999998</v>
      </c>
      <c r="F30" s="21">
        <v>7.6</v>
      </c>
      <c r="G30" s="21">
        <v>5.9883212384822198</v>
      </c>
      <c r="H30" s="21">
        <v>6.2921977862721894</v>
      </c>
      <c r="I30" s="21">
        <v>5.7038938720713306</v>
      </c>
      <c r="J30" s="21">
        <v>8.3747791065033805</v>
      </c>
      <c r="K30" s="21">
        <v>8.75</v>
      </c>
      <c r="L30" s="21">
        <v>7.63032613003418</v>
      </c>
      <c r="M30" s="21">
        <v>7.1899028063804007</v>
      </c>
      <c r="N30" s="21">
        <v>9.40460055196918</v>
      </c>
      <c r="O30" s="21">
        <v>8.2128738850903602</v>
      </c>
      <c r="P30" s="21">
        <v>8.2128738850903602</v>
      </c>
      <c r="Q30" s="21">
        <v>4.9444665045634792</v>
      </c>
      <c r="R30" s="21">
        <v>17.224043035170599</v>
      </c>
      <c r="S30" s="21">
        <v>19.1208639536239</v>
      </c>
      <c r="T30" s="21">
        <v>17.6260036390638</v>
      </c>
      <c r="U30" s="21">
        <v>16.187344238217499</v>
      </c>
      <c r="V30" s="21">
        <v>17.279807667721499</v>
      </c>
      <c r="W30" s="21">
        <v>21.467992636694401</v>
      </c>
      <c r="X30" s="21">
        <v>21.142972235302103</v>
      </c>
      <c r="Y30" s="21">
        <v>12.8556667579311</v>
      </c>
      <c r="Z30" s="21">
        <v>17.747464269999998</v>
      </c>
      <c r="AA30" s="21">
        <v>24.349601969999998</v>
      </c>
      <c r="AB30" s="21">
        <v>26.014880000000002</v>
      </c>
      <c r="AC30" s="21">
        <v>3.1714564100000002</v>
      </c>
      <c r="AD30" s="21">
        <v>17.644839556279997</v>
      </c>
      <c r="AE30" s="21">
        <v>14.01131582425</v>
      </c>
      <c r="AF30" s="21">
        <v>24.227503038927999</v>
      </c>
      <c r="AG30" s="21">
        <v>19.139165081196698</v>
      </c>
      <c r="AH30" s="21"/>
      <c r="AI30" s="21"/>
      <c r="AL30" s="65">
        <f t="shared" si="0"/>
        <v>1</v>
      </c>
    </row>
    <row r="31" spans="1:38" ht="14.25" customHeight="1" x14ac:dyDescent="0.25">
      <c r="A31" s="22" t="s">
        <v>44</v>
      </c>
      <c r="B31" s="19">
        <v>52.019928293968484</v>
      </c>
      <c r="C31" s="19">
        <v>61.912137457940332</v>
      </c>
      <c r="D31" s="19">
        <v>67.428045747327815</v>
      </c>
      <c r="E31" s="19">
        <v>67.285353158469661</v>
      </c>
      <c r="F31" s="19">
        <v>58.509344753587889</v>
      </c>
      <c r="G31" s="19">
        <v>72.090979526969903</v>
      </c>
      <c r="H31" s="19">
        <v>72.611372922026149</v>
      </c>
      <c r="I31" s="19">
        <v>66.446158404595366</v>
      </c>
      <c r="J31" s="19">
        <v>53.674460404758385</v>
      </c>
      <c r="K31" s="19">
        <v>64.838676765247953</v>
      </c>
      <c r="L31" s="19">
        <v>68.066134796294534</v>
      </c>
      <c r="M31" s="19">
        <v>64.492758819754144</v>
      </c>
      <c r="N31" s="19">
        <v>53.34253729363418</v>
      </c>
      <c r="O31" s="19">
        <v>67.672110900396717</v>
      </c>
      <c r="P31" s="19">
        <v>69.078540321145553</v>
      </c>
      <c r="Q31" s="19">
        <v>64.039653144070016</v>
      </c>
      <c r="R31" s="19">
        <v>59.431346526450774</v>
      </c>
      <c r="S31" s="19">
        <v>77.240306929145063</v>
      </c>
      <c r="T31" s="19">
        <v>85.082426120207913</v>
      </c>
      <c r="U31" s="19">
        <v>80.988977737811723</v>
      </c>
      <c r="V31" s="19">
        <v>76.0796722653144</v>
      </c>
      <c r="W31" s="19">
        <v>92.05811054371226</v>
      </c>
      <c r="X31" s="19">
        <v>92.98445484336132</v>
      </c>
      <c r="Y31" s="19">
        <v>87.99336815223846</v>
      </c>
      <c r="Z31" s="19">
        <v>82.120154757350249</v>
      </c>
      <c r="AA31" s="19">
        <v>90.030089241621482</v>
      </c>
      <c r="AB31" s="19">
        <v>83.803756457553334</v>
      </c>
      <c r="AC31" s="19">
        <v>83.412780810464326</v>
      </c>
      <c r="AD31" s="19">
        <v>60.665780894937015</v>
      </c>
      <c r="AE31" s="19">
        <v>63.929572262810872</v>
      </c>
      <c r="AF31" s="19">
        <v>79.340629753244599</v>
      </c>
      <c r="AG31" s="19">
        <v>87.788238538549706</v>
      </c>
      <c r="AH31" s="19">
        <v>73.319248015122199</v>
      </c>
      <c r="AI31" s="19"/>
      <c r="AL31" s="65">
        <f t="shared" si="0"/>
        <v>1</v>
      </c>
    </row>
    <row r="32" spans="1:38" ht="14.25" customHeight="1" x14ac:dyDescent="0.25">
      <c r="A32" s="22" t="s">
        <v>45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L32" s="65">
        <f t="shared" si="0"/>
        <v>0</v>
      </c>
    </row>
    <row r="33" spans="1:38" ht="14.25" customHeight="1" x14ac:dyDescent="0.25">
      <c r="A33" s="22" t="s">
        <v>46</v>
      </c>
      <c r="B33" s="19">
        <v>443.16866044</v>
      </c>
      <c r="C33" s="19">
        <v>538.57893521000005</v>
      </c>
      <c r="D33" s="19">
        <v>531.53723711999999</v>
      </c>
      <c r="E33" s="19">
        <v>520.37552154000002</v>
      </c>
      <c r="F33" s="19">
        <v>437.85698260999999</v>
      </c>
      <c r="G33" s="19">
        <v>530.19573186000002</v>
      </c>
      <c r="H33" s="19">
        <v>518.92168400000003</v>
      </c>
      <c r="I33" s="19">
        <v>451.01937688999999</v>
      </c>
      <c r="J33" s="19">
        <v>379.81082103</v>
      </c>
      <c r="K33" s="19">
        <v>442.85265552999999</v>
      </c>
      <c r="L33" s="19">
        <v>424.45699108999997</v>
      </c>
      <c r="M33" s="19">
        <v>401.18021494999999</v>
      </c>
      <c r="N33" s="19">
        <v>358.80355799</v>
      </c>
      <c r="O33" s="19">
        <v>425.28591695999995</v>
      </c>
      <c r="P33" s="19">
        <v>412.25346783999998</v>
      </c>
      <c r="Q33" s="19">
        <v>389.12222025</v>
      </c>
      <c r="R33" s="19">
        <v>453.53185400000001</v>
      </c>
      <c r="S33" s="19">
        <v>499.78656383999999</v>
      </c>
      <c r="T33" s="19">
        <v>481.87439033999999</v>
      </c>
      <c r="U33" s="19">
        <v>477.20765839999996</v>
      </c>
      <c r="V33" s="19">
        <v>491.90138582999998</v>
      </c>
      <c r="W33" s="19">
        <v>538.50314228000002</v>
      </c>
      <c r="X33" s="19">
        <v>535.18171036000001</v>
      </c>
      <c r="Y33" s="19">
        <v>541.62877168</v>
      </c>
      <c r="Z33" s="19">
        <v>451.10250851999996</v>
      </c>
      <c r="AA33" s="19">
        <v>515.36726486999999</v>
      </c>
      <c r="AB33" s="19">
        <v>511.52272402</v>
      </c>
      <c r="AC33" s="19">
        <v>498.41566168000003</v>
      </c>
      <c r="AD33" s="19">
        <v>435.96606298</v>
      </c>
      <c r="AE33" s="19">
        <v>471.49305074</v>
      </c>
      <c r="AF33" s="19">
        <v>480.63212082000001</v>
      </c>
      <c r="AG33" s="19">
        <v>475.81964770999997</v>
      </c>
      <c r="AH33" s="19">
        <v>500.91927972000002</v>
      </c>
      <c r="AI33" s="19">
        <v>710.53917449000005</v>
      </c>
      <c r="AL33" s="65">
        <f t="shared" si="0"/>
        <v>1</v>
      </c>
    </row>
    <row r="34" spans="1:38" ht="14.25" customHeight="1" x14ac:dyDescent="0.25">
      <c r="A34" s="22" t="s">
        <v>47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L34" s="65">
        <f t="shared" si="0"/>
        <v>0</v>
      </c>
    </row>
    <row r="35" spans="1:38" ht="14.25" customHeight="1" x14ac:dyDescent="0.25">
      <c r="A35" s="22" t="s">
        <v>48</v>
      </c>
      <c r="B35" s="19">
        <v>212.44</v>
      </c>
      <c r="C35" s="19">
        <v>216.7</v>
      </c>
      <c r="D35" s="19">
        <v>222.28</v>
      </c>
      <c r="E35" s="19">
        <v>229.64</v>
      </c>
      <c r="F35" s="19">
        <v>246.96</v>
      </c>
      <c r="G35" s="19">
        <v>252.26</v>
      </c>
      <c r="H35" s="19">
        <v>262.58</v>
      </c>
      <c r="I35" s="19">
        <v>253.63</v>
      </c>
      <c r="J35" s="19">
        <v>210.15</v>
      </c>
      <c r="K35" s="19">
        <v>213.48</v>
      </c>
      <c r="L35" s="19">
        <v>211.09</v>
      </c>
      <c r="M35" s="19">
        <v>211.58</v>
      </c>
      <c r="N35" s="19">
        <v>218.13</v>
      </c>
      <c r="O35" s="19">
        <v>240.62</v>
      </c>
      <c r="P35" s="19">
        <v>229.68</v>
      </c>
      <c r="Q35" s="19">
        <v>234.12</v>
      </c>
      <c r="R35" s="19">
        <v>218.62</v>
      </c>
      <c r="S35" s="19">
        <v>225.17</v>
      </c>
      <c r="T35" s="19">
        <v>245.05</v>
      </c>
      <c r="U35" s="19">
        <v>251.3</v>
      </c>
      <c r="V35" s="19">
        <v>273.51</v>
      </c>
      <c r="W35" s="19">
        <v>267.61</v>
      </c>
      <c r="X35" s="19">
        <v>253.5</v>
      </c>
      <c r="Y35" s="19">
        <v>261.45999999999998</v>
      </c>
      <c r="Z35" s="19">
        <v>293.86</v>
      </c>
      <c r="AA35" s="19">
        <v>282.52</v>
      </c>
      <c r="AB35" s="19">
        <v>275.58999999999997</v>
      </c>
      <c r="AC35" s="19">
        <v>284.82</v>
      </c>
      <c r="AD35" s="19">
        <v>286.75</v>
      </c>
      <c r="AE35" s="19">
        <v>261.79000000000002</v>
      </c>
      <c r="AF35" s="19">
        <v>304.92</v>
      </c>
      <c r="AG35" s="19">
        <v>319.92</v>
      </c>
      <c r="AH35" s="19">
        <v>344.86</v>
      </c>
      <c r="AI35" s="19"/>
      <c r="AL35" s="65">
        <f t="shared" si="0"/>
        <v>1</v>
      </c>
    </row>
    <row r="36" spans="1:38" ht="14.25" customHeight="1" x14ac:dyDescent="0.25">
      <c r="A36" s="22" t="s">
        <v>49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L36" s="65">
        <f t="shared" si="0"/>
        <v>0</v>
      </c>
    </row>
    <row r="37" spans="1:38" ht="14.25" customHeight="1" x14ac:dyDescent="0.25">
      <c r="A37" s="22" t="s">
        <v>50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L37" s="65">
        <f t="shared" si="0"/>
        <v>0</v>
      </c>
    </row>
    <row r="38" spans="1:38" ht="14.25" customHeight="1" x14ac:dyDescent="0.25">
      <c r="A38" s="22" t="s">
        <v>51</v>
      </c>
      <c r="B38" s="21">
        <v>0</v>
      </c>
      <c r="C38" s="21">
        <v>2.0365473418321026E-2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3.4704716031224367E-2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1"/>
      <c r="AL38" s="65">
        <f t="shared" si="0"/>
        <v>1</v>
      </c>
    </row>
    <row r="39" spans="1:38" ht="14.25" customHeight="1" x14ac:dyDescent="0.25">
      <c r="A39" s="22" t="s">
        <v>52</v>
      </c>
      <c r="B39" s="19">
        <v>2.5026211697399998</v>
      </c>
      <c r="C39" s="19">
        <v>2.6873951379399998</v>
      </c>
      <c r="D39" s="19">
        <v>3.9635033990399999</v>
      </c>
      <c r="E39" s="19">
        <v>2.7531910204988601</v>
      </c>
      <c r="F39" s="19">
        <v>4.2758067970277303</v>
      </c>
      <c r="G39" s="19">
        <v>3.6950463806477303</v>
      </c>
      <c r="H39" s="19">
        <v>3.7392334834832801</v>
      </c>
      <c r="I39" s="19">
        <v>3.5992494317127601</v>
      </c>
      <c r="J39" s="19">
        <v>4.45094662117822</v>
      </c>
      <c r="K39" s="19">
        <v>4.1392402173713903</v>
      </c>
      <c r="L39" s="19">
        <v>4.6545971071624201</v>
      </c>
      <c r="M39" s="19">
        <v>4.5997760834095898</v>
      </c>
      <c r="N39" s="19">
        <v>3.1450697987799998</v>
      </c>
      <c r="O39" s="19">
        <v>3.4363247441694202</v>
      </c>
      <c r="P39" s="19">
        <v>4.80020928190965</v>
      </c>
      <c r="Q39" s="19">
        <v>5.21475864872719</v>
      </c>
      <c r="R39" s="19">
        <v>6.20264524206</v>
      </c>
      <c r="S39" s="19">
        <v>5.8301347448399996</v>
      </c>
      <c r="T39" s="19">
        <v>6.2077777045799998</v>
      </c>
      <c r="U39" s="19">
        <v>5.7148356925200003</v>
      </c>
      <c r="V39" s="19">
        <v>5.7527969321989296</v>
      </c>
      <c r="W39" s="19">
        <v>8.2594249347834996</v>
      </c>
      <c r="X39" s="19">
        <v>10.451189047847601</v>
      </c>
      <c r="Y39" s="19">
        <v>9.0836964795497099</v>
      </c>
      <c r="Z39" s="19">
        <v>7.6950774082837494</v>
      </c>
      <c r="AA39" s="19">
        <v>9.8366491510111391</v>
      </c>
      <c r="AB39" s="19">
        <v>10.1372122646031</v>
      </c>
      <c r="AC39" s="19">
        <v>12.271480229392299</v>
      </c>
      <c r="AD39" s="19">
        <v>11.2610571596881</v>
      </c>
      <c r="AE39" s="19">
        <v>11.033868490691098</v>
      </c>
      <c r="AF39" s="19">
        <v>13.214943182232499</v>
      </c>
      <c r="AG39" s="19">
        <v>18.7404835561717</v>
      </c>
      <c r="AH39" s="19"/>
      <c r="AI39" s="19"/>
      <c r="AL39" s="65">
        <f t="shared" si="0"/>
        <v>1</v>
      </c>
    </row>
    <row r="40" spans="1:38" ht="14.25" customHeight="1" x14ac:dyDescent="0.25">
      <c r="A40" s="22" t="s">
        <v>53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>
        <v>76.7</v>
      </c>
      <c r="O40" s="21">
        <v>35.194286501749836</v>
      </c>
      <c r="P40" s="21">
        <v>197.70038942044812</v>
      </c>
      <c r="Q40" s="21">
        <v>88.332619589568424</v>
      </c>
      <c r="R40" s="21">
        <v>92.754058837172309</v>
      </c>
      <c r="S40" s="21">
        <v>60.878227789518228</v>
      </c>
      <c r="T40" s="21">
        <v>157.29227857154336</v>
      </c>
      <c r="U40" s="21">
        <v>128.99805122041829</v>
      </c>
      <c r="V40" s="21">
        <v>108.31202464264652</v>
      </c>
      <c r="W40" s="21">
        <v>87.593005689905823</v>
      </c>
      <c r="X40" s="21">
        <v>126.7544782346455</v>
      </c>
      <c r="Y40" s="21">
        <v>147.79851438744382</v>
      </c>
      <c r="Z40" s="21">
        <v>104.7706120441993</v>
      </c>
      <c r="AA40" s="21">
        <v>90.003819727917687</v>
      </c>
      <c r="AB40" s="21">
        <v>119.29291722758144</v>
      </c>
      <c r="AC40" s="21">
        <v>149.79301474542297</v>
      </c>
      <c r="AD40" s="21"/>
      <c r="AE40" s="21"/>
      <c r="AF40" s="21"/>
      <c r="AG40" s="21"/>
      <c r="AH40" s="21"/>
      <c r="AI40" s="21"/>
      <c r="AL40" s="65">
        <f t="shared" si="0"/>
        <v>0</v>
      </c>
    </row>
    <row r="41" spans="1:38" ht="14.25" customHeight="1" x14ac:dyDescent="0.25">
      <c r="A41" s="22" t="s">
        <v>54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L41" s="65">
        <f t="shared" si="0"/>
        <v>0</v>
      </c>
    </row>
    <row r="42" spans="1:38" ht="14.25" customHeight="1" x14ac:dyDescent="0.25">
      <c r="A42" s="22" t="s">
        <v>55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L42" s="65">
        <f t="shared" si="0"/>
        <v>0</v>
      </c>
    </row>
    <row r="43" spans="1:38" ht="14.25" customHeight="1" x14ac:dyDescent="0.25">
      <c r="A43" s="22" t="s">
        <v>56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L43" s="65">
        <f t="shared" si="0"/>
        <v>0</v>
      </c>
    </row>
    <row r="44" spans="1:38" ht="14.25" customHeight="1" x14ac:dyDescent="0.25">
      <c r="A44" s="22" t="s">
        <v>57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L44" s="65">
        <f t="shared" si="0"/>
        <v>0</v>
      </c>
    </row>
    <row r="45" spans="1:38" ht="14.25" customHeight="1" x14ac:dyDescent="0.25">
      <c r="A45" s="22" t="s">
        <v>58</v>
      </c>
      <c r="B45" s="19">
        <v>847.994018257383</v>
      </c>
      <c r="C45" s="19">
        <v>807.68744873625099</v>
      </c>
      <c r="D45" s="19">
        <v>867.47291449401109</v>
      </c>
      <c r="E45" s="19">
        <v>823.82413119729995</v>
      </c>
      <c r="F45" s="19">
        <v>775.57558855454806</v>
      </c>
      <c r="G45" s="19">
        <v>781.08274571297295</v>
      </c>
      <c r="H45" s="19">
        <v>413.89200144069201</v>
      </c>
      <c r="I45" s="19">
        <v>449.825037180241</v>
      </c>
      <c r="J45" s="19">
        <v>330.71616152310298</v>
      </c>
      <c r="K45" s="19">
        <v>266.155450144349</v>
      </c>
      <c r="L45" s="19">
        <v>217.70649616909699</v>
      </c>
      <c r="M45" s="19">
        <v>236.81356613961199</v>
      </c>
      <c r="N45" s="19">
        <v>188.443956030099</v>
      </c>
      <c r="O45" s="19">
        <v>171.35939681937199</v>
      </c>
      <c r="P45" s="19">
        <v>182.711124349648</v>
      </c>
      <c r="Q45" s="19">
        <v>235.77570797584798</v>
      </c>
      <c r="R45" s="19">
        <v>179.08123877617899</v>
      </c>
      <c r="S45" s="19">
        <v>188.914869491768</v>
      </c>
      <c r="T45" s="19">
        <v>194.70805515933498</v>
      </c>
      <c r="U45" s="19">
        <v>229.82027785909401</v>
      </c>
      <c r="V45" s="19">
        <v>200.086168209184</v>
      </c>
      <c r="W45" s="19">
        <v>208.13746484623101</v>
      </c>
      <c r="X45" s="19">
        <v>198.49680797196601</v>
      </c>
      <c r="Y45" s="19">
        <v>206.59475573174399</v>
      </c>
      <c r="Z45" s="19">
        <v>239.25876415359102</v>
      </c>
      <c r="AA45" s="19">
        <v>245.74637346305701</v>
      </c>
      <c r="AB45" s="19">
        <v>236.758268525517</v>
      </c>
      <c r="AC45" s="19">
        <v>265.62485421968</v>
      </c>
      <c r="AD45" s="19">
        <v>200.75430261175799</v>
      </c>
      <c r="AE45" s="19">
        <v>258.96101999008101</v>
      </c>
      <c r="AF45" s="19">
        <v>228.783886866774</v>
      </c>
      <c r="AG45" s="19">
        <v>270.222880764911</v>
      </c>
      <c r="AH45" s="19"/>
      <c r="AI45" s="19"/>
      <c r="AL45" s="65">
        <f t="shared" si="0"/>
        <v>1</v>
      </c>
    </row>
    <row r="46" spans="1:38" ht="14.25" customHeight="1" x14ac:dyDescent="0.25">
      <c r="A46" s="22" t="s">
        <v>59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L46" s="65">
        <f t="shared" si="0"/>
        <v>0</v>
      </c>
    </row>
    <row r="47" spans="1:38" ht="14.25" customHeight="1" x14ac:dyDescent="0.25">
      <c r="A47" s="22" t="s">
        <v>60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L47" s="65">
        <f t="shared" si="0"/>
        <v>0</v>
      </c>
    </row>
    <row r="48" spans="1:38" ht="14.25" customHeight="1" x14ac:dyDescent="0.25">
      <c r="A48" s="22" t="s">
        <v>61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L48" s="65">
        <f t="shared" si="0"/>
        <v>0</v>
      </c>
    </row>
    <row r="49" spans="1:38" ht="14.25" customHeight="1" x14ac:dyDescent="0.25">
      <c r="A49" s="22" t="s">
        <v>62</v>
      </c>
      <c r="B49" s="19">
        <v>77.308408749999998</v>
      </c>
      <c r="C49" s="19">
        <v>76.425525781250002</v>
      </c>
      <c r="D49" s="19">
        <v>74.620633749999996</v>
      </c>
      <c r="E49" s="19">
        <v>81.045339999999996</v>
      </c>
      <c r="F49" s="19">
        <v>75.522682968750004</v>
      </c>
      <c r="G49" s="19">
        <v>80.177143906249995</v>
      </c>
      <c r="H49" s="19">
        <v>78.294461874999996</v>
      </c>
      <c r="I49" s="19">
        <v>86.035512812500002</v>
      </c>
      <c r="J49" s="19">
        <v>103.8089353125</v>
      </c>
      <c r="K49" s="19">
        <v>91.238495</v>
      </c>
      <c r="L49" s="19">
        <v>78.813273124999995</v>
      </c>
      <c r="M49" s="19">
        <v>83.388923750000004</v>
      </c>
      <c r="N49" s="19">
        <v>74.796195156249993</v>
      </c>
      <c r="O49" s="19">
        <v>73.918587031249999</v>
      </c>
      <c r="P49" s="19">
        <v>78.572464687500002</v>
      </c>
      <c r="Q49" s="19">
        <v>84.253100312499996</v>
      </c>
      <c r="R49" s="19">
        <v>86.8913878125</v>
      </c>
      <c r="S49" s="19">
        <v>95.298870937499998</v>
      </c>
      <c r="T49" s="19">
        <v>84.35327375</v>
      </c>
      <c r="U49" s="19">
        <v>82.7346225</v>
      </c>
      <c r="V49" s="19">
        <v>94.134689062500001</v>
      </c>
      <c r="W49" s="19">
        <v>99.109308437500005</v>
      </c>
      <c r="X49" s="19">
        <v>91.076440000000005</v>
      </c>
      <c r="Y49" s="19">
        <v>99.926545312499996</v>
      </c>
      <c r="Z49" s="19">
        <v>97.247221562500002</v>
      </c>
      <c r="AA49" s="19">
        <v>99.360960000000006</v>
      </c>
      <c r="AB49" s="19">
        <v>94.85842375</v>
      </c>
      <c r="AC49" s="19">
        <v>92.312134062499993</v>
      </c>
      <c r="AD49" s="19">
        <v>89.331927500000006</v>
      </c>
      <c r="AE49" s="19">
        <v>107.0999290625</v>
      </c>
      <c r="AF49" s="19">
        <v>100.2041453125</v>
      </c>
      <c r="AG49" s="19">
        <v>122.769214375</v>
      </c>
      <c r="AH49" s="19">
        <v>91.076880765448308</v>
      </c>
      <c r="AI49" s="19"/>
      <c r="AL49" s="65">
        <f t="shared" si="0"/>
        <v>1</v>
      </c>
    </row>
    <row r="50" spans="1:38" ht="14.25" customHeight="1" x14ac:dyDescent="0.25">
      <c r="A50" s="22" t="s">
        <v>63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L50" s="65">
        <f t="shared" si="0"/>
        <v>0</v>
      </c>
    </row>
    <row r="51" spans="1:38" ht="14.25" customHeight="1" x14ac:dyDescent="0.25">
      <c r="A51" s="22" t="s">
        <v>64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L51" s="65">
        <f t="shared" si="0"/>
        <v>0</v>
      </c>
    </row>
    <row r="52" spans="1:38" ht="14.25" customHeight="1" x14ac:dyDescent="0.25">
      <c r="A52" s="22" t="s">
        <v>65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L52" s="65">
        <f t="shared" si="0"/>
        <v>0</v>
      </c>
    </row>
    <row r="53" spans="1:38" ht="14.25" customHeight="1" x14ac:dyDescent="0.25">
      <c r="A53" s="22" t="s">
        <v>66</v>
      </c>
      <c r="B53" s="19">
        <v>11.0090407145856</v>
      </c>
      <c r="C53" s="19">
        <v>12.300494371143701</v>
      </c>
      <c r="D53" s="19">
        <v>11.356937227363201</v>
      </c>
      <c r="E53" s="19">
        <v>12.168585972517398</v>
      </c>
      <c r="F53" s="19">
        <v>9.5627118560061994</v>
      </c>
      <c r="G53" s="19">
        <v>11.801229287327001</v>
      </c>
      <c r="H53" s="19">
        <v>8.3274214564401099</v>
      </c>
      <c r="I53" s="19">
        <v>8.7941753571516585</v>
      </c>
      <c r="J53" s="19">
        <v>9.9492482281224</v>
      </c>
      <c r="K53" s="19">
        <v>12.205048584299199</v>
      </c>
      <c r="L53" s="19">
        <v>9.1697789230645501</v>
      </c>
      <c r="M53" s="19">
        <v>9.4846389413486794</v>
      </c>
      <c r="N53" s="19">
        <v>9.6763419630562613</v>
      </c>
      <c r="O53" s="19">
        <v>12.609337551875699</v>
      </c>
      <c r="P53" s="19">
        <v>9.6608706444188392</v>
      </c>
      <c r="Q53" s="19">
        <v>8.7291752427443008</v>
      </c>
      <c r="R53" s="19">
        <v>6.7851327980850007</v>
      </c>
      <c r="S53" s="19">
        <v>7.3157201167789498</v>
      </c>
      <c r="T53" s="19">
        <v>7.8395714184684797</v>
      </c>
      <c r="U53" s="19">
        <v>7.3006300181385502</v>
      </c>
      <c r="V53" s="19">
        <v>21.228243737487499</v>
      </c>
      <c r="W53" s="19">
        <v>20.7920404709776</v>
      </c>
      <c r="X53" s="19">
        <v>21.380721657483601</v>
      </c>
      <c r="Y53" s="19">
        <v>21.252445208852102</v>
      </c>
      <c r="Z53" s="19">
        <v>21.3261369334367</v>
      </c>
      <c r="AA53" s="19">
        <v>20.706311246517199</v>
      </c>
      <c r="AB53" s="19">
        <v>20.857121546882802</v>
      </c>
      <c r="AC53" s="19">
        <v>20.709263195337797</v>
      </c>
      <c r="AD53" s="19">
        <v>19.924362582566999</v>
      </c>
      <c r="AE53" s="19">
        <v>19.250401357011402</v>
      </c>
      <c r="AF53" s="19">
        <v>19.325171157563602</v>
      </c>
      <c r="AG53" s="19">
        <v>19.512707635337801</v>
      </c>
      <c r="AH53" s="19">
        <v>19.462924142567001</v>
      </c>
      <c r="AI53" s="19"/>
      <c r="AL53" s="65">
        <f t="shared" si="0"/>
        <v>1</v>
      </c>
    </row>
    <row r="54" spans="1:38" ht="14.25" customHeight="1" x14ac:dyDescent="0.25">
      <c r="A54" s="22" t="s">
        <v>67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L54" s="65">
        <f t="shared" si="0"/>
        <v>0</v>
      </c>
    </row>
    <row r="55" spans="1:38" ht="14.25" customHeight="1" x14ac:dyDescent="0.25">
      <c r="A55" s="22" t="s">
        <v>68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L55" s="65">
        <f t="shared" si="0"/>
        <v>0</v>
      </c>
    </row>
    <row r="56" spans="1:38" ht="14.25" customHeight="1" x14ac:dyDescent="0.25">
      <c r="A56" s="22" t="s">
        <v>69</v>
      </c>
      <c r="B56" s="21">
        <v>0.11173184357541899</v>
      </c>
      <c r="C56" s="21">
        <v>0.10614525139664804</v>
      </c>
      <c r="D56" s="21">
        <v>8.3798882681564241E-2</v>
      </c>
      <c r="E56" s="21">
        <v>0.17877094972067037</v>
      </c>
      <c r="F56" s="21">
        <v>0.19553072625698323</v>
      </c>
      <c r="G56" s="21">
        <v>0.15642458100558659</v>
      </c>
      <c r="H56" s="21">
        <v>0.13407821229050279</v>
      </c>
      <c r="I56" s="21">
        <v>0.3016759776536313</v>
      </c>
      <c r="J56" s="21">
        <v>0.12290502793296089</v>
      </c>
      <c r="K56" s="21">
        <v>0.24022346368715083</v>
      </c>
      <c r="L56" s="21">
        <v>0.17877094972067037</v>
      </c>
      <c r="M56" s="21">
        <v>0.2011173184357542</v>
      </c>
      <c r="N56" s="21">
        <v>0.27374301675977653</v>
      </c>
      <c r="O56" s="21">
        <v>0.16759776536312848</v>
      </c>
      <c r="P56" s="21">
        <v>0.33519553072625696</v>
      </c>
      <c r="Q56" s="21">
        <v>6.1452513966480445E-2</v>
      </c>
      <c r="R56" s="21">
        <v>0.27374301675977653</v>
      </c>
      <c r="S56" s="21">
        <v>0.22346368715083798</v>
      </c>
      <c r="T56" s="21">
        <v>0.22905027932960892</v>
      </c>
      <c r="U56" s="21">
        <v>0.18435754189944134</v>
      </c>
      <c r="V56" s="21">
        <v>0.42951459217877092</v>
      </c>
      <c r="W56" s="21">
        <v>0.30346119553072626</v>
      </c>
      <c r="X56" s="21">
        <v>0.27517636312849164</v>
      </c>
      <c r="Y56" s="21">
        <v>0.16071686592178772</v>
      </c>
      <c r="Z56" s="21">
        <v>0.71204084916201116</v>
      </c>
      <c r="AA56" s="21">
        <v>0.68481831843575414</v>
      </c>
      <c r="AB56" s="21">
        <v>0.26156948603351954</v>
      </c>
      <c r="AC56" s="21">
        <v>0.26788055865921789</v>
      </c>
      <c r="AD56" s="21">
        <v>0.29717650837988824</v>
      </c>
      <c r="AE56" s="21">
        <v>0.18806033519553073</v>
      </c>
      <c r="AF56" s="21">
        <v>5.3140681564245812E-2</v>
      </c>
      <c r="AG56" s="21">
        <v>0.12211490502793296</v>
      </c>
      <c r="AH56" s="21"/>
      <c r="AI56" s="21"/>
      <c r="AL56" s="66">
        <v>0</v>
      </c>
    </row>
    <row r="57" spans="1:38" ht="14.25" customHeight="1" x14ac:dyDescent="0.25">
      <c r="A57" s="22" t="s">
        <v>70</v>
      </c>
      <c r="B57" s="19">
        <v>5.027932960893855E-2</v>
      </c>
      <c r="C57" s="19">
        <v>7.2625698324022353E-2</v>
      </c>
      <c r="D57" s="19">
        <v>1.1173184357541898E-2</v>
      </c>
      <c r="E57" s="19">
        <v>8.3798882681564241E-2</v>
      </c>
      <c r="F57" s="19">
        <v>5.027932960893855E-2</v>
      </c>
      <c r="G57" s="19">
        <v>1.6759776536312849E-2</v>
      </c>
      <c r="H57" s="19">
        <v>6.1452513966480445E-2</v>
      </c>
      <c r="I57" s="19">
        <v>0.20670391061452514</v>
      </c>
      <c r="J57" s="19">
        <v>8.3798882681564241E-2</v>
      </c>
      <c r="K57" s="19">
        <v>0.17877094972067037</v>
      </c>
      <c r="L57" s="19">
        <v>0.11731843575418993</v>
      </c>
      <c r="M57" s="19">
        <v>0.12849162011173185</v>
      </c>
      <c r="N57" s="19">
        <v>0.24581005586592178</v>
      </c>
      <c r="O57" s="19">
        <v>0.11173184357541899</v>
      </c>
      <c r="P57" s="19">
        <v>0.25139664804469275</v>
      </c>
      <c r="Q57" s="19">
        <v>0</v>
      </c>
      <c r="R57" s="19">
        <v>0.17104568715083801</v>
      </c>
      <c r="S57" s="19">
        <v>0.13847364804469273</v>
      </c>
      <c r="T57" s="19">
        <v>0.16878774860335197</v>
      </c>
      <c r="U57" s="19">
        <v>0.11713402793296089</v>
      </c>
      <c r="V57" s="19">
        <v>0.21186892737430169</v>
      </c>
      <c r="W57" s="19">
        <v>0.21306003351955308</v>
      </c>
      <c r="X57" s="19">
        <v>0.1731002905027933</v>
      </c>
      <c r="Y57" s="19">
        <v>7.0862541899441328E-2</v>
      </c>
      <c r="Z57" s="19">
        <v>0.31994683798882678</v>
      </c>
      <c r="AA57" s="19">
        <v>0.25264362011173186</v>
      </c>
      <c r="AB57" s="19">
        <v>0.15518544692737432</v>
      </c>
      <c r="AC57" s="19">
        <v>9.7549960893854745E-2</v>
      </c>
      <c r="AD57" s="19">
        <v>0.18367714525139667</v>
      </c>
      <c r="AE57" s="19">
        <v>7.5344586592178769E-2</v>
      </c>
      <c r="AF57" s="19">
        <v>2.9471446927374301E-2</v>
      </c>
      <c r="AG57" s="19">
        <v>0.10648046927374302</v>
      </c>
      <c r="AH57" s="19"/>
      <c r="AI57" s="19"/>
      <c r="AL57" s="65">
        <f t="shared" si="0"/>
        <v>1</v>
      </c>
    </row>
    <row r="58" spans="1:38" ht="14.25" customHeight="1" x14ac:dyDescent="0.25">
      <c r="A58" s="22" t="s">
        <v>71</v>
      </c>
      <c r="B58" s="21">
        <v>751.36187861807491</v>
      </c>
      <c r="C58" s="21">
        <v>740.72309152766888</v>
      </c>
      <c r="D58" s="21">
        <v>752.25585274745197</v>
      </c>
      <c r="E58" s="21">
        <v>772.44277463417768</v>
      </c>
      <c r="F58" s="21">
        <v>747.9131469318512</v>
      </c>
      <c r="G58" s="21">
        <v>747.01527043477051</v>
      </c>
      <c r="H58" s="21">
        <v>720.3268157319111</v>
      </c>
      <c r="I58" s="21">
        <v>680.20870919243578</v>
      </c>
      <c r="J58" s="21">
        <v>687.268700078189</v>
      </c>
      <c r="K58" s="21">
        <v>674.93964047189604</v>
      </c>
      <c r="L58" s="21">
        <v>675.87796635180007</v>
      </c>
      <c r="M58" s="21">
        <v>748.65735647992312</v>
      </c>
      <c r="N58" s="21">
        <v>693.14985929363354</v>
      </c>
      <c r="O58" s="21">
        <v>728.9216620993634</v>
      </c>
      <c r="P58" s="21">
        <v>704.94257926829653</v>
      </c>
      <c r="Q58" s="21">
        <v>780.7989009575391</v>
      </c>
      <c r="R58" s="21">
        <v>720.39047405917665</v>
      </c>
      <c r="S58" s="21">
        <v>761.7508672604547</v>
      </c>
      <c r="T58" s="21">
        <v>818.49511249046043</v>
      </c>
      <c r="U58" s="21">
        <v>848.73094299678269</v>
      </c>
      <c r="V58" s="21">
        <v>882.28193602736019</v>
      </c>
      <c r="W58" s="21">
        <v>872.00344524531636</v>
      </c>
      <c r="X58" s="21">
        <v>876.11549676251161</v>
      </c>
      <c r="Y58" s="21">
        <v>854.33058706185022</v>
      </c>
      <c r="Z58" s="21">
        <v>816.01228747062908</v>
      </c>
      <c r="AA58" s="21">
        <v>835.30200619980019</v>
      </c>
      <c r="AB58" s="21">
        <v>832.98045725468626</v>
      </c>
      <c r="AC58" s="21">
        <v>828.67292509471565</v>
      </c>
      <c r="AD58" s="21">
        <v>718.96240845790135</v>
      </c>
      <c r="AE58" s="21">
        <v>738.56748628234425</v>
      </c>
      <c r="AF58" s="21">
        <v>786.66797870530695</v>
      </c>
      <c r="AG58" s="21">
        <v>843.57399870533561</v>
      </c>
      <c r="AH58" s="21">
        <v>812.08714871716211</v>
      </c>
      <c r="AI58" s="21"/>
      <c r="AL58" s="65">
        <f t="shared" si="0"/>
        <v>1</v>
      </c>
    </row>
    <row r="59" spans="1:38" ht="14.25" customHeight="1" x14ac:dyDescent="0.25">
      <c r="A59" s="22" t="s">
        <v>72</v>
      </c>
      <c r="B59" s="19">
        <v>918.78452088029474</v>
      </c>
      <c r="C59" s="19">
        <v>887.16012339227768</v>
      </c>
      <c r="D59" s="19">
        <v>903.94042393290715</v>
      </c>
      <c r="E59" s="19">
        <v>964.52599388379201</v>
      </c>
      <c r="F59" s="19">
        <v>969.15552006388498</v>
      </c>
      <c r="G59" s="19">
        <v>979.67337561803924</v>
      </c>
      <c r="H59" s="19">
        <v>949.88970940826698</v>
      </c>
      <c r="I59" s="19">
        <v>954.01727178188719</v>
      </c>
      <c r="J59" s="19">
        <v>920.521703688608</v>
      </c>
      <c r="K59" s="19">
        <v>955.63621697922952</v>
      </c>
      <c r="L59" s="19">
        <v>987.55544603252838</v>
      </c>
      <c r="M59" s="19">
        <v>1025.0839503175953</v>
      </c>
      <c r="N59" s="19">
        <v>976.9961977186299</v>
      </c>
      <c r="O59" s="19">
        <v>1040.1915607467513</v>
      </c>
      <c r="P59" s="19">
        <v>930.35517621145516</v>
      </c>
      <c r="Q59" s="19">
        <v>1030.7311621966794</v>
      </c>
      <c r="R59" s="19">
        <v>1032.9528887954912</v>
      </c>
      <c r="S59" s="19">
        <v>1039.6404606080689</v>
      </c>
      <c r="T59" s="19">
        <v>1117.5057431570112</v>
      </c>
      <c r="U59" s="19">
        <v>1245.4475899005374</v>
      </c>
      <c r="V59" s="19">
        <v>1253.0610269563954</v>
      </c>
      <c r="W59" s="19">
        <v>1245.6869802656095</v>
      </c>
      <c r="X59" s="19">
        <v>1155.5790108564518</v>
      </c>
      <c r="Y59" s="19">
        <v>1277.009736153188</v>
      </c>
      <c r="Z59" s="19">
        <v>1189.5385340977775</v>
      </c>
      <c r="AA59" s="19">
        <v>1187.240187283945</v>
      </c>
      <c r="AB59" s="19">
        <v>1150.1295336787564</v>
      </c>
      <c r="AC59" s="19">
        <v>1200.1471882711135</v>
      </c>
      <c r="AD59" s="19">
        <v>1148.9251860668567</v>
      </c>
      <c r="AE59" s="19">
        <v>940.48715725588079</v>
      </c>
      <c r="AF59" s="19">
        <v>1153.7339814405657</v>
      </c>
      <c r="AG59" s="19">
        <v>1319.4651481724427</v>
      </c>
      <c r="AH59" s="19">
        <v>1278.777227951718</v>
      </c>
      <c r="AI59" s="19"/>
      <c r="AL59" s="65">
        <f t="shared" si="0"/>
        <v>1</v>
      </c>
    </row>
    <row r="60" spans="1:38" ht="14.25" customHeight="1" x14ac:dyDescent="0.25">
      <c r="A60" s="22" t="s">
        <v>73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L60" s="65">
        <f t="shared" si="0"/>
        <v>0</v>
      </c>
    </row>
    <row r="61" spans="1:38" ht="14.25" customHeight="1" x14ac:dyDescent="0.25">
      <c r="A61" s="22" t="s">
        <v>74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L61" s="65">
        <f t="shared" si="0"/>
        <v>0</v>
      </c>
    </row>
    <row r="62" spans="1:38" ht="14.25" customHeight="1" x14ac:dyDescent="0.25">
      <c r="A62" s="22" t="s">
        <v>75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>
        <v>158.06235616500021</v>
      </c>
      <c r="AA62" s="21">
        <v>148.71624625114646</v>
      </c>
      <c r="AB62" s="21">
        <v>155.5978190534602</v>
      </c>
      <c r="AC62" s="21">
        <v>153.09952115957034</v>
      </c>
      <c r="AD62" s="21">
        <v>125.10778129765193</v>
      </c>
      <c r="AE62" s="21">
        <v>135.53342973912311</v>
      </c>
      <c r="AF62" s="21">
        <v>145.95907818059376</v>
      </c>
      <c r="AG62" s="21">
        <v>104.25648441471012</v>
      </c>
      <c r="AH62" s="21"/>
      <c r="AI62" s="21"/>
      <c r="AL62" s="65">
        <f t="shared" si="0"/>
        <v>1</v>
      </c>
    </row>
    <row r="63" spans="1:38" ht="14.25" customHeight="1" x14ac:dyDescent="0.25">
      <c r="A63" s="22" t="s">
        <v>76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L63" s="65">
        <f t="shared" si="0"/>
        <v>0</v>
      </c>
    </row>
    <row r="64" spans="1:38" ht="14.25" customHeight="1" x14ac:dyDescent="0.25">
      <c r="A64" s="22" t="s">
        <v>77</v>
      </c>
      <c r="B64" s="21">
        <v>0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/>
      <c r="AL64" s="65">
        <f t="shared" si="0"/>
        <v>1</v>
      </c>
    </row>
    <row r="65" spans="1:38" ht="14.25" customHeight="1" x14ac:dyDescent="0.25">
      <c r="A65" s="22" t="s">
        <v>78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L65" s="66">
        <v>0</v>
      </c>
    </row>
    <row r="66" spans="1:38" ht="14.25" customHeight="1" x14ac:dyDescent="0.25">
      <c r="A66" s="22" t="s">
        <v>79</v>
      </c>
      <c r="B66" s="21">
        <v>78.531958887829902</v>
      </c>
      <c r="C66" s="21">
        <v>87.359495055807798</v>
      </c>
      <c r="D66" s="21">
        <v>93.531288583668697</v>
      </c>
      <c r="E66" s="21">
        <v>91.205159124539904</v>
      </c>
      <c r="F66" s="21">
        <v>78.521696930814301</v>
      </c>
      <c r="G66" s="21">
        <v>87.16616027384201</v>
      </c>
      <c r="H66" s="21">
        <v>93.300451510330504</v>
      </c>
      <c r="I66" s="21">
        <v>90.402831749765795</v>
      </c>
      <c r="J66" s="21">
        <v>84.932609764241604</v>
      </c>
      <c r="K66" s="21">
        <v>94.944170911802601</v>
      </c>
      <c r="L66" s="21">
        <v>101.00925751167</v>
      </c>
      <c r="M66" s="21">
        <v>98.037616367918702</v>
      </c>
      <c r="N66" s="21">
        <v>78.2</v>
      </c>
      <c r="O66" s="21">
        <v>87.340967578790497</v>
      </c>
      <c r="P66" s="21">
        <v>93.423102389981409</v>
      </c>
      <c r="Q66" s="21">
        <v>90.761895610565801</v>
      </c>
      <c r="R66" s="21">
        <v>76.297802232115501</v>
      </c>
      <c r="S66" s="21">
        <v>85.863567478244306</v>
      </c>
      <c r="T66" s="21">
        <v>91.071968686911902</v>
      </c>
      <c r="U66" s="21">
        <v>90.377704689021201</v>
      </c>
      <c r="V66" s="21">
        <v>78.222617171582598</v>
      </c>
      <c r="W66" s="21">
        <v>88.371690381365994</v>
      </c>
      <c r="X66" s="21">
        <v>94.169548006431398</v>
      </c>
      <c r="Y66" s="21">
        <v>91.944905776244994</v>
      </c>
      <c r="Z66" s="21">
        <v>79.2349646679899</v>
      </c>
      <c r="AA66" s="21">
        <v>88.403602988054686</v>
      </c>
      <c r="AB66" s="21">
        <v>93.822934246873999</v>
      </c>
      <c r="AC66" s="21">
        <v>92.322430324412409</v>
      </c>
      <c r="AD66" s="21">
        <v>85.728768327194601</v>
      </c>
      <c r="AE66" s="21">
        <v>71.832959006350094</v>
      </c>
      <c r="AF66" s="21">
        <v>85.049548751618289</v>
      </c>
      <c r="AG66" s="21">
        <v>83.652703974014187</v>
      </c>
      <c r="AH66" s="21">
        <v>72.181886939128802</v>
      </c>
      <c r="AI66" s="21"/>
      <c r="AL66" s="65">
        <f t="shared" si="0"/>
        <v>1</v>
      </c>
    </row>
    <row r="67" spans="1:38" ht="14.25" customHeight="1" x14ac:dyDescent="0.25">
      <c r="A67" s="22" t="s">
        <v>80</v>
      </c>
      <c r="B67" s="19">
        <v>646.79999999999995</v>
      </c>
      <c r="C67" s="19">
        <v>803.5</v>
      </c>
      <c r="D67" s="19">
        <v>743.4</v>
      </c>
      <c r="E67" s="19">
        <v>705.3</v>
      </c>
      <c r="F67" s="19">
        <v>640</v>
      </c>
      <c r="G67" s="19">
        <v>639.70000000000005</v>
      </c>
      <c r="H67" s="19">
        <v>791</v>
      </c>
      <c r="I67" s="19">
        <v>709.6</v>
      </c>
      <c r="J67" s="19">
        <v>653.5</v>
      </c>
      <c r="K67" s="19">
        <v>718.4</v>
      </c>
      <c r="L67" s="19">
        <v>834.3</v>
      </c>
      <c r="M67" s="19">
        <v>752.9</v>
      </c>
      <c r="N67" s="19">
        <v>687.3</v>
      </c>
      <c r="O67" s="19">
        <v>646.20000000000005</v>
      </c>
      <c r="P67" s="19">
        <v>241.7</v>
      </c>
      <c r="Q67" s="19">
        <v>233.1</v>
      </c>
      <c r="R67" s="19">
        <v>305.8</v>
      </c>
      <c r="S67" s="19">
        <v>768.1</v>
      </c>
      <c r="T67" s="19">
        <v>463.6</v>
      </c>
      <c r="U67" s="19">
        <v>352.1</v>
      </c>
      <c r="V67" s="19">
        <v>1705.6</v>
      </c>
      <c r="W67" s="19">
        <v>1893.2</v>
      </c>
      <c r="X67" s="19">
        <v>1764.3</v>
      </c>
      <c r="Y67" s="19">
        <v>1839.2</v>
      </c>
      <c r="Z67" s="19">
        <v>1585.1</v>
      </c>
      <c r="AA67" s="19">
        <v>1669.3</v>
      </c>
      <c r="AB67" s="19">
        <v>1744.8</v>
      </c>
      <c r="AC67" s="19">
        <v>1759</v>
      </c>
      <c r="AD67" s="19">
        <v>1614.8</v>
      </c>
      <c r="AE67" s="19">
        <v>1488.4</v>
      </c>
      <c r="AF67" s="19">
        <v>1623.1</v>
      </c>
      <c r="AG67" s="19">
        <v>1750</v>
      </c>
      <c r="AH67" s="19"/>
      <c r="AI67" s="19"/>
      <c r="AL67" s="65">
        <f t="shared" si="0"/>
        <v>1</v>
      </c>
    </row>
    <row r="68" spans="1:38" ht="14.25" customHeight="1" x14ac:dyDescent="0.25">
      <c r="A68" s="22" t="s">
        <v>81</v>
      </c>
      <c r="B68" s="21">
        <v>2.040225</v>
      </c>
      <c r="C68" s="21">
        <v>2.1374666499999999</v>
      </c>
      <c r="D68" s="21">
        <v>2.3566509999999998</v>
      </c>
      <c r="E68" s="21">
        <v>2.31657745</v>
      </c>
      <c r="F68" s="21">
        <v>1.8616240500000001</v>
      </c>
      <c r="G68" s="21">
        <v>1.9980048000000001</v>
      </c>
      <c r="H68" s="21">
        <v>2.0180083</v>
      </c>
      <c r="I68" s="21">
        <v>1.9829298500000001</v>
      </c>
      <c r="J68" s="21">
        <v>1.8506686000000001</v>
      </c>
      <c r="K68" s="21">
        <v>1.9110421000000002</v>
      </c>
      <c r="L68" s="21">
        <v>1.8141508</v>
      </c>
      <c r="M68" s="21">
        <v>1.80649865</v>
      </c>
      <c r="N68" s="21">
        <v>1.62722835</v>
      </c>
      <c r="O68" s="21">
        <v>1.4960011000000002</v>
      </c>
      <c r="P68" s="21">
        <v>0.82811190000000001</v>
      </c>
      <c r="Q68" s="21">
        <v>0.95868517799999997</v>
      </c>
      <c r="R68" s="21">
        <v>0.62354836499999999</v>
      </c>
      <c r="S68" s="21">
        <v>0.70893335150000003</v>
      </c>
      <c r="T68" s="21">
        <v>0.51787276199999999</v>
      </c>
      <c r="U68" s="21">
        <v>0.9768496485</v>
      </c>
      <c r="V68" s="21">
        <v>0.49226850750000001</v>
      </c>
      <c r="W68" s="21">
        <v>0.40763020100000003</v>
      </c>
      <c r="X68" s="21">
        <v>0.60281249049999996</v>
      </c>
      <c r="Y68" s="21">
        <v>0.72453645</v>
      </c>
      <c r="Z68" s="21">
        <v>0.3467134</v>
      </c>
      <c r="AA68" s="21">
        <v>0.42984462949999996</v>
      </c>
      <c r="AB68" s="21">
        <v>0.69961418000000009</v>
      </c>
      <c r="AC68" s="21">
        <v>1.07245108</v>
      </c>
      <c r="AD68" s="21">
        <v>0.65947805000000004</v>
      </c>
      <c r="AE68" s="21">
        <v>0.14166239999999999</v>
      </c>
      <c r="AF68" s="21">
        <v>0.3143380295</v>
      </c>
      <c r="AG68" s="21">
        <v>0.3761842205</v>
      </c>
      <c r="AH68" s="21">
        <v>0.68958819049999998</v>
      </c>
      <c r="AI68" s="21"/>
      <c r="AL68" s="65">
        <f t="shared" si="0"/>
        <v>1</v>
      </c>
    </row>
    <row r="69" spans="1:38" ht="14.25" customHeight="1" x14ac:dyDescent="0.25">
      <c r="A69" s="22" t="s">
        <v>82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L69" s="65">
        <f t="shared" si="0"/>
        <v>0</v>
      </c>
    </row>
    <row r="70" spans="1:38" ht="14.25" customHeight="1" x14ac:dyDescent="0.25">
      <c r="A70" s="22" t="s">
        <v>83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L70" s="65">
        <f t="shared" si="0"/>
        <v>0</v>
      </c>
    </row>
    <row r="71" spans="1:38" ht="14.25" customHeight="1" x14ac:dyDescent="0.25">
      <c r="A71" s="22" t="s">
        <v>84</v>
      </c>
      <c r="B71" s="19">
        <v>242.29977043548314</v>
      </c>
      <c r="C71" s="19">
        <v>259.36276302857237</v>
      </c>
      <c r="D71" s="19">
        <v>273.90240973636412</v>
      </c>
      <c r="E71" s="19">
        <v>313.36829500624981</v>
      </c>
      <c r="F71" s="19">
        <v>270.38996003809615</v>
      </c>
      <c r="G71" s="19">
        <v>267.7252296048386</v>
      </c>
      <c r="H71" s="19">
        <v>234.99246451818172</v>
      </c>
      <c r="I71" s="19">
        <v>240.35118925781256</v>
      </c>
      <c r="J71" s="19">
        <v>201.18091685714336</v>
      </c>
      <c r="K71" s="19">
        <v>207.09020014193638</v>
      </c>
      <c r="L71" s="19">
        <v>186.1413459</v>
      </c>
      <c r="M71" s="19">
        <v>177.49410450769233</v>
      </c>
      <c r="N71" s="19">
        <v>156.20473675161321</v>
      </c>
      <c r="O71" s="19">
        <v>199.09436142615309</v>
      </c>
      <c r="P71" s="19">
        <v>179.39199791666692</v>
      </c>
      <c r="Q71" s="19">
        <v>198.49572703125</v>
      </c>
      <c r="R71" s="19">
        <v>187.88874106153801</v>
      </c>
      <c r="S71" s="19">
        <v>214.11202256612896</v>
      </c>
      <c r="T71" s="19">
        <v>231.00422180769201</v>
      </c>
      <c r="U71" s="19">
        <v>234.40925401428487</v>
      </c>
      <c r="V71" s="19">
        <v>244.81769242857226</v>
      </c>
      <c r="W71" s="19">
        <v>239.69809654761971</v>
      </c>
      <c r="X71" s="19">
        <v>257.47919253230793</v>
      </c>
      <c r="Y71" s="19">
        <v>260.84585721250005</v>
      </c>
      <c r="Z71" s="19">
        <v>225.24051085714302</v>
      </c>
      <c r="AA71" s="19">
        <v>234.42404660000005</v>
      </c>
      <c r="AB71" s="19">
        <v>232.57054162727403</v>
      </c>
      <c r="AC71" s="19">
        <v>224.49457694999995</v>
      </c>
      <c r="AD71" s="19">
        <v>187.94524881406244</v>
      </c>
      <c r="AE71" s="19">
        <v>171.8270213806457</v>
      </c>
      <c r="AF71" s="19">
        <v>192.72530508484908</v>
      </c>
      <c r="AG71" s="19">
        <v>216.10309949538438</v>
      </c>
      <c r="AH71" s="19">
        <v>329.0125587238096</v>
      </c>
      <c r="AI71" s="19"/>
      <c r="AL71" s="65">
        <f t="shared" ref="AL71:AL134" si="1">IF(AG71="", 0, 1)</f>
        <v>1</v>
      </c>
    </row>
    <row r="72" spans="1:38" ht="14.25" customHeight="1" x14ac:dyDescent="0.25">
      <c r="A72" s="22" t="s">
        <v>85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/>
      <c r="AE72" s="21"/>
      <c r="AF72" s="21"/>
      <c r="AG72" s="21"/>
      <c r="AH72" s="21"/>
      <c r="AI72" s="21"/>
      <c r="AL72" s="65">
        <f t="shared" si="1"/>
        <v>0</v>
      </c>
    </row>
    <row r="73" spans="1:38" ht="14.25" customHeight="1" x14ac:dyDescent="0.25">
      <c r="A73" s="22" t="s">
        <v>86</v>
      </c>
      <c r="B73" s="19">
        <v>64.100869423661422</v>
      </c>
      <c r="C73" s="19">
        <v>78.788936458815215</v>
      </c>
      <c r="D73" s="19">
        <v>60.588174699467693</v>
      </c>
      <c r="E73" s="19">
        <v>72.494547257779928</v>
      </c>
      <c r="F73" s="19">
        <v>60.730397231422721</v>
      </c>
      <c r="G73" s="19">
        <v>64.87726226735461</v>
      </c>
      <c r="H73" s="19">
        <v>79.468768702920386</v>
      </c>
      <c r="I73" s="19">
        <v>85.676734915924797</v>
      </c>
      <c r="J73" s="19">
        <v>91.007596005414413</v>
      </c>
      <c r="K73" s="19">
        <v>83.811393937714413</v>
      </c>
      <c r="L73" s="19">
        <v>82.799547797936839</v>
      </c>
      <c r="M73" s="19">
        <v>78.585343584325784</v>
      </c>
      <c r="N73" s="19">
        <v>74.49172951867169</v>
      </c>
      <c r="O73" s="19">
        <v>79.692879055371435</v>
      </c>
      <c r="P73" s="19">
        <v>85.528315067081067</v>
      </c>
      <c r="Q73" s="19">
        <v>73.89148563637346</v>
      </c>
      <c r="R73" s="19">
        <v>76.547217153729207</v>
      </c>
      <c r="S73" s="19">
        <v>100.51129420667763</v>
      </c>
      <c r="T73" s="19">
        <v>110.92738787505559</v>
      </c>
      <c r="U73" s="19">
        <v>116.66901794632267</v>
      </c>
      <c r="V73" s="19">
        <v>112.82973006835623</v>
      </c>
      <c r="W73" s="19">
        <v>122.25550908890753</v>
      </c>
      <c r="X73" s="19">
        <v>120.10084531757755</v>
      </c>
      <c r="Y73" s="19">
        <v>152.23440068584804</v>
      </c>
      <c r="Z73" s="19">
        <v>116.86170443196423</v>
      </c>
      <c r="AA73" s="19">
        <v>150.32467905058195</v>
      </c>
      <c r="AB73" s="19">
        <v>160.63924925702494</v>
      </c>
      <c r="AC73" s="19">
        <v>182.79053517403327</v>
      </c>
      <c r="AD73" s="19">
        <v>151.89527363369405</v>
      </c>
      <c r="AE73" s="19">
        <v>286.91834467314931</v>
      </c>
      <c r="AF73" s="19">
        <v>341.23609289182184</v>
      </c>
      <c r="AG73" s="19">
        <v>349.42521423878225</v>
      </c>
      <c r="AH73" s="19"/>
      <c r="AI73" s="19"/>
      <c r="AL73" s="65">
        <f t="shared" si="1"/>
        <v>1</v>
      </c>
    </row>
    <row r="74" spans="1:38" ht="14.25" customHeight="1" x14ac:dyDescent="0.25">
      <c r="A74" s="22" t="s">
        <v>87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L74" s="66">
        <v>0</v>
      </c>
    </row>
    <row r="75" spans="1:38" ht="14.25" customHeight="1" x14ac:dyDescent="0.25">
      <c r="A75" s="22" t="s">
        <v>88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L75" s="65">
        <f t="shared" si="1"/>
        <v>0</v>
      </c>
    </row>
    <row r="76" spans="1:38" ht="14.25" customHeight="1" x14ac:dyDescent="0.25">
      <c r="A76" s="22" t="s">
        <v>89</v>
      </c>
      <c r="B76" s="21">
        <v>3.0262374202169804</v>
      </c>
      <c r="C76" s="21">
        <v>5.3089905281737906</v>
      </c>
      <c r="D76" s="21">
        <v>5.5572144253956264</v>
      </c>
      <c r="E76" s="21">
        <v>5.0402488732557833</v>
      </c>
      <c r="F76" s="21">
        <v>3.2879074325268691</v>
      </c>
      <c r="G76" s="21">
        <v>3.2498927156327864</v>
      </c>
      <c r="H76" s="21">
        <v>4.6675670569135326</v>
      </c>
      <c r="I76" s="21">
        <v>4.0951242102361984</v>
      </c>
      <c r="J76" s="21">
        <v>4.1704552018399923</v>
      </c>
      <c r="K76" s="21">
        <v>3.9351751798792534</v>
      </c>
      <c r="L76" s="21">
        <v>4.8893760250737257</v>
      </c>
      <c r="M76" s="21">
        <v>4.8450944541322007</v>
      </c>
      <c r="N76" s="21">
        <v>4.2963909315462896</v>
      </c>
      <c r="O76" s="21">
        <v>3.8693778069024525</v>
      </c>
      <c r="P76" s="21">
        <v>4.4158001380414653</v>
      </c>
      <c r="Q76" s="21">
        <v>3.4080379613032186</v>
      </c>
      <c r="R76" s="21">
        <v>4.5642603770240227</v>
      </c>
      <c r="S76" s="21">
        <v>3.8342537106032752</v>
      </c>
      <c r="T76" s="21">
        <v>4.2844940045140127</v>
      </c>
      <c r="U76" s="21">
        <v>5.0263915253229356</v>
      </c>
      <c r="V76" s="21">
        <v>5.0791591605318853</v>
      </c>
      <c r="W76" s="21">
        <v>4.108602446793598</v>
      </c>
      <c r="X76" s="21">
        <v>4.3413364334446305</v>
      </c>
      <c r="Y76" s="21">
        <v>3.8900815925945134</v>
      </c>
      <c r="Z76" s="21">
        <v>3.7101953137231627</v>
      </c>
      <c r="AA76" s="21">
        <v>5.385963971978847</v>
      </c>
      <c r="AB76" s="21">
        <v>6.4814705323429864</v>
      </c>
      <c r="AC76" s="21">
        <v>5.6341229357772207</v>
      </c>
      <c r="AD76" s="21">
        <v>3.4771566136791425</v>
      </c>
      <c r="AE76" s="21">
        <v>2.1534320323014806</v>
      </c>
      <c r="AF76" s="21">
        <v>6.1879834362059443</v>
      </c>
      <c r="AG76" s="21">
        <v>4.0026684456304205</v>
      </c>
      <c r="AH76" s="21">
        <v>4.26554226318886</v>
      </c>
      <c r="AI76" s="21"/>
      <c r="AL76" s="65">
        <f t="shared" si="1"/>
        <v>1</v>
      </c>
    </row>
    <row r="77" spans="1:38" ht="14.25" customHeight="1" x14ac:dyDescent="0.25">
      <c r="A77" s="22" t="s">
        <v>90</v>
      </c>
      <c r="B77" s="19">
        <v>203.3768709677413</v>
      </c>
      <c r="C77" s="19">
        <v>194.62853015873085</v>
      </c>
      <c r="D77" s="19">
        <v>190.68174545454579</v>
      </c>
      <c r="E77" s="19">
        <v>206.86891249999985</v>
      </c>
      <c r="F77" s="19">
        <v>279.40487619047713</v>
      </c>
      <c r="G77" s="19">
        <v>250.90628225806438</v>
      </c>
      <c r="H77" s="19">
        <v>245.22843181818172</v>
      </c>
      <c r="I77" s="19">
        <v>221.21542968750006</v>
      </c>
      <c r="J77" s="19">
        <v>361.49185714285807</v>
      </c>
      <c r="K77" s="19">
        <v>363.63414838709838</v>
      </c>
      <c r="L77" s="19">
        <v>380.18430000000001</v>
      </c>
      <c r="M77" s="19">
        <v>323.10487692307697</v>
      </c>
      <c r="N77" s="19">
        <v>387.9028645161298</v>
      </c>
      <c r="O77" s="19">
        <v>412.17091538461381</v>
      </c>
      <c r="P77" s="19">
        <v>414.26928030303088</v>
      </c>
      <c r="Q77" s="19">
        <v>425.10445312500002</v>
      </c>
      <c r="R77" s="19">
        <v>426.98356615384512</v>
      </c>
      <c r="S77" s="19">
        <v>468.40552419354827</v>
      </c>
      <c r="T77" s="19">
        <v>487.46219230769162</v>
      </c>
      <c r="U77" s="19">
        <v>513.34017142856965</v>
      </c>
      <c r="V77" s="19">
        <v>547.000357142859</v>
      </c>
      <c r="W77" s="19">
        <v>567.14946666666822</v>
      </c>
      <c r="X77" s="19">
        <v>545.40082153846208</v>
      </c>
      <c r="Y77" s="19">
        <v>541.02952500000015</v>
      </c>
      <c r="Z77" s="19">
        <v>536.08411428571458</v>
      </c>
      <c r="AA77" s="19">
        <v>558.47890000000007</v>
      </c>
      <c r="AB77" s="19">
        <v>572.65034848485175</v>
      </c>
      <c r="AC77" s="19">
        <v>593.40894999999989</v>
      </c>
      <c r="AD77" s="19">
        <v>489.58145624999986</v>
      </c>
      <c r="AE77" s="19">
        <v>480.2160258064531</v>
      </c>
      <c r="AF77" s="19">
        <v>486.2668121212136</v>
      </c>
      <c r="AG77" s="19">
        <v>540.38300307692259</v>
      </c>
      <c r="AH77" s="19">
        <v>514.46993333333353</v>
      </c>
      <c r="AI77" s="19"/>
      <c r="AL77" s="65">
        <f t="shared" si="1"/>
        <v>1</v>
      </c>
    </row>
    <row r="78" spans="1:38" ht="14.25" customHeight="1" x14ac:dyDescent="0.25">
      <c r="A78" s="22" t="s">
        <v>91</v>
      </c>
      <c r="B78" s="21">
        <v>6265.0641290322392</v>
      </c>
      <c r="C78" s="21">
        <v>6460.6222158730388</v>
      </c>
      <c r="D78" s="21">
        <v>6476.5584515151631</v>
      </c>
      <c r="E78" s="21">
        <v>6532.7024999999949</v>
      </c>
      <c r="F78" s="21">
        <v>6885.1387873016101</v>
      </c>
      <c r="G78" s="21">
        <v>7192.6467580645121</v>
      </c>
      <c r="H78" s="21">
        <v>7073.1833090909058</v>
      </c>
      <c r="I78" s="21">
        <v>6800.1873046875016</v>
      </c>
      <c r="J78" s="21">
        <v>5956.169571428587</v>
      </c>
      <c r="K78" s="21">
        <v>5901.0416967742194</v>
      </c>
      <c r="L78" s="21">
        <v>5768.35185</v>
      </c>
      <c r="M78" s="21">
        <v>5516.8788646153853</v>
      </c>
      <c r="N78" s="21">
        <v>5270.299572580655</v>
      </c>
      <c r="O78" s="21">
        <v>5292.1616299999796</v>
      </c>
      <c r="P78" s="21">
        <v>5148.6636780303106</v>
      </c>
      <c r="Q78" s="21">
        <v>5310.3530390625001</v>
      </c>
      <c r="R78" s="21">
        <v>5638.6321061538329</v>
      </c>
      <c r="S78" s="21">
        <v>6120.7927509677402</v>
      </c>
      <c r="T78" s="21">
        <v>6448.9486130769137</v>
      </c>
      <c r="U78" s="21">
        <v>6392.6157357142629</v>
      </c>
      <c r="V78" s="21">
        <v>6624.1128642857375</v>
      </c>
      <c r="W78" s="21">
        <v>6629.0955623809714</v>
      </c>
      <c r="X78" s="21">
        <v>6624.7011941538522</v>
      </c>
      <c r="Y78" s="21">
        <v>6894.1315000000022</v>
      </c>
      <c r="Z78" s="21">
        <v>6874.9380342857194</v>
      </c>
      <c r="AA78" s="21">
        <v>6981.0986200000007</v>
      </c>
      <c r="AB78" s="21">
        <v>6850.0101103030693</v>
      </c>
      <c r="AC78" s="21">
        <v>7113.1576562499977</v>
      </c>
      <c r="AD78" s="21">
        <v>6573.4029128124985</v>
      </c>
      <c r="AE78" s="21">
        <v>6570.9192393548592</v>
      </c>
      <c r="AF78" s="21">
        <v>7352.2139300000226</v>
      </c>
      <c r="AG78" s="21">
        <v>9884.7145218461428</v>
      </c>
      <c r="AH78" s="21">
        <v>11615.092501904766</v>
      </c>
      <c r="AI78" s="21"/>
      <c r="AL78" s="65">
        <f t="shared" si="1"/>
        <v>1</v>
      </c>
    </row>
    <row r="79" spans="1:38" ht="14.25" customHeight="1" x14ac:dyDescent="0.25">
      <c r="A79" s="22" t="s">
        <v>92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L79" s="65">
        <f t="shared" si="1"/>
        <v>0</v>
      </c>
    </row>
    <row r="80" spans="1:38" ht="14.25" customHeight="1" x14ac:dyDescent="0.25">
      <c r="A80" s="22" t="s">
        <v>93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L80" s="65">
        <f t="shared" si="1"/>
        <v>0</v>
      </c>
    </row>
    <row r="81" spans="1:38" ht="14.25" customHeight="1" x14ac:dyDescent="0.25">
      <c r="A81" s="22" t="s">
        <v>94</v>
      </c>
      <c r="B81" s="19">
        <v>3.5091320884392991</v>
      </c>
      <c r="C81" s="19">
        <v>4.3290932722971442</v>
      </c>
      <c r="D81" s="19">
        <v>6.2766679947422048</v>
      </c>
      <c r="E81" s="19">
        <v>3.4476282241696676</v>
      </c>
      <c r="F81" s="19">
        <v>2.8588047581393141</v>
      </c>
      <c r="G81" s="19">
        <v>3.6732439877880774</v>
      </c>
      <c r="H81" s="19">
        <v>4.1124219921332372</v>
      </c>
      <c r="I81" s="19">
        <v>2.8932865514704784</v>
      </c>
      <c r="J81" s="19">
        <v>3.9505209772312275</v>
      </c>
      <c r="K81" s="19">
        <v>4.0637938038356181</v>
      </c>
      <c r="L81" s="19">
        <v>8.2851867591642758</v>
      </c>
      <c r="M81" s="19">
        <v>4.8195238998519105</v>
      </c>
      <c r="N81" s="19">
        <v>3.5181837933792202</v>
      </c>
      <c r="O81" s="19">
        <v>3.03265339597661</v>
      </c>
      <c r="P81" s="19">
        <v>2.4563394376957399</v>
      </c>
      <c r="Q81" s="19">
        <v>1.4382134747755</v>
      </c>
      <c r="R81" s="19">
        <v>3.1562868939388902</v>
      </c>
      <c r="S81" s="19">
        <v>2.9310635177451898</v>
      </c>
      <c r="T81" s="19">
        <v>2.5116381847193998</v>
      </c>
      <c r="U81" s="19">
        <v>3.1188389172730702</v>
      </c>
      <c r="V81" s="19">
        <v>1.01193795305926</v>
      </c>
      <c r="W81" s="19">
        <v>1.0490381529835</v>
      </c>
      <c r="X81" s="19">
        <v>2.8344426853450604</v>
      </c>
      <c r="Y81" s="19">
        <v>9.6313303462157016</v>
      </c>
      <c r="Z81" s="19">
        <v>5.0328028738104003</v>
      </c>
      <c r="AA81" s="19"/>
      <c r="AB81" s="19"/>
      <c r="AC81" s="19"/>
      <c r="AD81" s="19"/>
      <c r="AE81" s="19"/>
      <c r="AF81" s="19"/>
      <c r="AG81" s="19"/>
      <c r="AH81" s="19"/>
      <c r="AI81" s="19"/>
      <c r="AL81" s="65">
        <f t="shared" si="1"/>
        <v>0</v>
      </c>
    </row>
    <row r="82" spans="1:38" ht="14.25" customHeight="1" x14ac:dyDescent="0.25">
      <c r="A82" s="22" t="s">
        <v>95</v>
      </c>
      <c r="B82" s="21">
        <v>130.43999364000001</v>
      </c>
      <c r="C82" s="21">
        <v>120.87375022000001</v>
      </c>
      <c r="D82" s="21">
        <v>132.53258134999999</v>
      </c>
      <c r="E82" s="21">
        <v>145.07093347999998</v>
      </c>
      <c r="F82" s="21">
        <v>137.76272650000001</v>
      </c>
      <c r="G82" s="21">
        <v>132.94621029000001</v>
      </c>
      <c r="H82" s="21">
        <v>136.30036911000002</v>
      </c>
      <c r="I82" s="21">
        <v>144.95198503</v>
      </c>
      <c r="J82" s="21">
        <v>142.54079121000001</v>
      </c>
      <c r="K82" s="21">
        <v>126.97466727</v>
      </c>
      <c r="L82" s="21">
        <v>119.52716045999999</v>
      </c>
      <c r="M82" s="21">
        <v>136.09738816999999</v>
      </c>
      <c r="N82" s="21">
        <v>125.89309278</v>
      </c>
      <c r="O82" s="21">
        <v>113.28797239000001</v>
      </c>
      <c r="P82" s="21">
        <v>119.86420397000001</v>
      </c>
      <c r="Q82" s="21">
        <v>123.23378699</v>
      </c>
      <c r="R82" s="21">
        <v>117.93847801999999</v>
      </c>
      <c r="S82" s="21">
        <v>115.03897418000001</v>
      </c>
      <c r="T82" s="21">
        <v>110.05822973000001</v>
      </c>
      <c r="U82" s="21">
        <v>126.78507764</v>
      </c>
      <c r="V82" s="21">
        <v>110.63258123</v>
      </c>
      <c r="W82" s="21">
        <v>108.20217452</v>
      </c>
      <c r="X82" s="21">
        <v>115.54239468999999</v>
      </c>
      <c r="Y82" s="21">
        <v>123.26597124</v>
      </c>
      <c r="Z82" s="21">
        <v>122.67594789</v>
      </c>
      <c r="AA82" s="21">
        <v>117.05222148999999</v>
      </c>
      <c r="AB82" s="21">
        <v>130.36759710999999</v>
      </c>
      <c r="AC82" s="21">
        <v>139.22879935</v>
      </c>
      <c r="AD82" s="21">
        <v>132.60871599000001</v>
      </c>
      <c r="AE82" s="21">
        <v>120.32856462000001</v>
      </c>
      <c r="AF82" s="21">
        <v>123.21072879</v>
      </c>
      <c r="AG82" s="21">
        <v>133.14902925000001</v>
      </c>
      <c r="AH82" s="21">
        <v>138.66614681000001</v>
      </c>
      <c r="AI82" s="21"/>
      <c r="AL82" s="65">
        <f t="shared" si="1"/>
        <v>1</v>
      </c>
    </row>
    <row r="83" spans="1:38" ht="14.25" customHeight="1" x14ac:dyDescent="0.25">
      <c r="A83" s="22" t="s">
        <v>96</v>
      </c>
      <c r="B83" s="19">
        <v>8080.9290483870727</v>
      </c>
      <c r="C83" s="19">
        <v>8677.2974888889203</v>
      </c>
      <c r="D83" s="19">
        <v>8732.9591060606217</v>
      </c>
      <c r="E83" s="19">
        <v>8174.0440031249946</v>
      </c>
      <c r="F83" s="19">
        <v>8178.0711555555827</v>
      </c>
      <c r="G83" s="19">
        <v>8234.661919354834</v>
      </c>
      <c r="H83" s="19">
        <v>8197.2574181818145</v>
      </c>
      <c r="I83" s="19">
        <v>7999.9998046875016</v>
      </c>
      <c r="J83" s="19">
        <v>7526.0127142857345</v>
      </c>
      <c r="K83" s="19">
        <v>8019.846141935519</v>
      </c>
      <c r="L83" s="19">
        <v>8047.2343499999997</v>
      </c>
      <c r="M83" s="19">
        <v>7505.8905815384624</v>
      </c>
      <c r="N83" s="19">
        <v>7025.229435483885</v>
      </c>
      <c r="O83" s="19">
        <v>7036.2656815384353</v>
      </c>
      <c r="P83" s="19">
        <v>7060.4438257575866</v>
      </c>
      <c r="Q83" s="19">
        <v>7126.4337890625002</v>
      </c>
      <c r="R83" s="19">
        <v>7501.4943230769049</v>
      </c>
      <c r="S83" s="19">
        <v>7971.7109564516104</v>
      </c>
      <c r="T83" s="19">
        <v>8407.8418615384489</v>
      </c>
      <c r="U83" s="19">
        <v>9162.4156285713962</v>
      </c>
      <c r="V83" s="19">
        <v>9329.7364285714611</v>
      </c>
      <c r="W83" s="19">
        <v>9826.2219571428832</v>
      </c>
      <c r="X83" s="19">
        <v>9892.8033876923182</v>
      </c>
      <c r="Y83" s="19">
        <v>9627.8144375000011</v>
      </c>
      <c r="Z83" s="19">
        <v>9117.973028571434</v>
      </c>
      <c r="AA83" s="19">
        <v>9355.9262000000017</v>
      </c>
      <c r="AB83" s="19">
        <v>9703.9215363636922</v>
      </c>
      <c r="AC83" s="19">
        <v>9325.1559437499982</v>
      </c>
      <c r="AD83" s="19">
        <v>9101.3633781249973</v>
      </c>
      <c r="AE83" s="19">
        <v>8201.1204774193793</v>
      </c>
      <c r="AF83" s="19">
        <v>9179.4549893939693</v>
      </c>
      <c r="AG83" s="19">
        <v>9983.3672246153728</v>
      </c>
      <c r="AH83" s="19">
        <v>10985.800590476194</v>
      </c>
      <c r="AI83" s="19"/>
      <c r="AL83" s="65">
        <f t="shared" si="1"/>
        <v>1</v>
      </c>
    </row>
    <row r="84" spans="1:38" ht="14.25" customHeight="1" x14ac:dyDescent="0.25">
      <c r="A84" s="22" t="s">
        <v>97</v>
      </c>
      <c r="B84" s="21">
        <v>82.038791625205988</v>
      </c>
      <c r="C84" s="21">
        <v>73.356750603143198</v>
      </c>
      <c r="D84" s="21">
        <v>61.367965820639</v>
      </c>
      <c r="E84" s="21">
        <v>71.10264897629871</v>
      </c>
      <c r="F84" s="21">
        <v>75.011603906979701</v>
      </c>
      <c r="G84" s="21">
        <v>73.359016760358102</v>
      </c>
      <c r="H84" s="21">
        <v>62.258232566308202</v>
      </c>
      <c r="I84" s="21">
        <v>65.959041490060201</v>
      </c>
      <c r="J84" s="21">
        <v>60.338216403619199</v>
      </c>
      <c r="K84" s="21">
        <v>56.823850223770606</v>
      </c>
      <c r="L84" s="21">
        <v>46.077070031999995</v>
      </c>
      <c r="M84" s="21">
        <v>52.812198431999995</v>
      </c>
      <c r="N84" s="21">
        <v>241.52351263361101</v>
      </c>
      <c r="O84" s="21">
        <v>145.63414399493399</v>
      </c>
      <c r="P84" s="21">
        <v>73.020172861508911</v>
      </c>
      <c r="Q84" s="21">
        <v>65.437867260084602</v>
      </c>
      <c r="R84" s="21">
        <v>82.61</v>
      </c>
      <c r="S84" s="21">
        <v>68.069999999999993</v>
      </c>
      <c r="T84" s="21">
        <v>60.48</v>
      </c>
      <c r="U84" s="21">
        <v>78.45</v>
      </c>
      <c r="V84" s="21">
        <v>84.9993908009005</v>
      </c>
      <c r="W84" s="21">
        <v>79.481104082565992</v>
      </c>
      <c r="X84" s="21">
        <v>72.5665152481251</v>
      </c>
      <c r="Y84" s="21">
        <v>75.745963079600202</v>
      </c>
      <c r="Z84" s="21">
        <v>84.097542086838999</v>
      </c>
      <c r="AA84" s="21">
        <v>84.357867528841297</v>
      </c>
      <c r="AB84" s="21">
        <v>76.731283029144407</v>
      </c>
      <c r="AC84" s="21">
        <v>82.778281471553797</v>
      </c>
      <c r="AD84" s="21">
        <v>81.429307486212707</v>
      </c>
      <c r="AE84" s="21">
        <v>73.389666540297895</v>
      </c>
      <c r="AF84" s="21">
        <v>71.228333068794299</v>
      </c>
      <c r="AG84" s="21">
        <v>76.882274603677402</v>
      </c>
      <c r="AH84" s="21"/>
      <c r="AI84" s="21"/>
      <c r="AL84" s="65">
        <f t="shared" si="1"/>
        <v>1</v>
      </c>
    </row>
    <row r="85" spans="1:38" ht="14.25" customHeight="1" x14ac:dyDescent="0.25">
      <c r="A85" s="22" t="s">
        <v>98</v>
      </c>
      <c r="B85" s="19">
        <v>75.289403290808011</v>
      </c>
      <c r="C85" s="19">
        <v>114.64480957454985</v>
      </c>
      <c r="D85" s="19">
        <v>103.19117572661315</v>
      </c>
      <c r="E85" s="19">
        <v>83.567740953787251</v>
      </c>
      <c r="F85" s="19">
        <v>89.036009264736037</v>
      </c>
      <c r="G85" s="19">
        <v>102.51399240103204</v>
      </c>
      <c r="H85" s="19">
        <v>104.47359479975772</v>
      </c>
      <c r="I85" s="19">
        <v>104.9104349953418</v>
      </c>
      <c r="J85" s="19">
        <v>104.26394303903028</v>
      </c>
      <c r="K85" s="19">
        <v>115.06208022208173</v>
      </c>
      <c r="L85" s="19">
        <v>83.257659723510017</v>
      </c>
      <c r="M85" s="19">
        <v>96.449877218403941</v>
      </c>
      <c r="N85" s="19">
        <v>82.912635890650407</v>
      </c>
      <c r="O85" s="19">
        <v>98.465292022590845</v>
      </c>
      <c r="P85" s="19">
        <v>104.42547962688045</v>
      </c>
      <c r="Q85" s="19">
        <v>109.59793111629142</v>
      </c>
      <c r="R85" s="19">
        <v>89.518355173604007</v>
      </c>
      <c r="S85" s="19">
        <v>102.47986644613081</v>
      </c>
      <c r="T85" s="19">
        <v>112.00561737711551</v>
      </c>
      <c r="U85" s="19">
        <v>113.90072346321274</v>
      </c>
      <c r="V85" s="19">
        <v>105.50978013219607</v>
      </c>
      <c r="W85" s="19">
        <v>97.649263741916116</v>
      </c>
      <c r="X85" s="19">
        <v>110.14934868103875</v>
      </c>
      <c r="Y85" s="19">
        <v>98.493848806977638</v>
      </c>
      <c r="Z85" s="19">
        <v>86.459043754630926</v>
      </c>
      <c r="AA85" s="19">
        <v>99.236976719940017</v>
      </c>
      <c r="AB85" s="19">
        <v>102.93732735797266</v>
      </c>
      <c r="AC85" s="19">
        <v>107.0554780446616</v>
      </c>
      <c r="AD85" s="19">
        <v>91.862841530406413</v>
      </c>
      <c r="AE85" s="19">
        <v>102.39799324348689</v>
      </c>
      <c r="AF85" s="19">
        <v>97.36314033651594</v>
      </c>
      <c r="AG85" s="19">
        <v>104.94267491706698</v>
      </c>
      <c r="AH85" s="19">
        <v>141.84927698579537</v>
      </c>
      <c r="AI85" s="19"/>
      <c r="AL85" s="65">
        <f t="shared" si="1"/>
        <v>1</v>
      </c>
    </row>
    <row r="86" spans="1:38" ht="14.25" customHeight="1" x14ac:dyDescent="0.25">
      <c r="A86" s="22" t="s">
        <v>99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L86" s="65">
        <f t="shared" si="1"/>
        <v>0</v>
      </c>
    </row>
    <row r="87" spans="1:38" ht="14.25" customHeight="1" x14ac:dyDescent="0.25">
      <c r="A87" s="22" t="s">
        <v>100</v>
      </c>
      <c r="B87" s="19">
        <v>22.2285</v>
      </c>
      <c r="C87" s="19">
        <v>22.958819999999999</v>
      </c>
      <c r="D87" s="19">
        <v>22.692699999999999</v>
      </c>
      <c r="E87" s="19">
        <v>23.8644</v>
      </c>
      <c r="F87" s="19">
        <v>22.8413</v>
      </c>
      <c r="G87" s="19">
        <v>25.047899999999998</v>
      </c>
      <c r="H87" s="19">
        <v>24.9346</v>
      </c>
      <c r="I87" s="19">
        <v>24.48471</v>
      </c>
      <c r="J87" s="19">
        <v>24.5</v>
      </c>
      <c r="K87" s="19">
        <v>29.8</v>
      </c>
      <c r="L87" s="19">
        <v>27.5</v>
      </c>
      <c r="M87" s="19">
        <v>25.5</v>
      </c>
      <c r="N87" s="19">
        <v>25.299859999999999</v>
      </c>
      <c r="O87" s="19">
        <v>28.259129999999999</v>
      </c>
      <c r="P87" s="19">
        <v>27.357659999999999</v>
      </c>
      <c r="Q87" s="19">
        <v>27.95628</v>
      </c>
      <c r="R87" s="19">
        <v>25.910309999999999</v>
      </c>
      <c r="S87" s="19">
        <v>26.86675</v>
      </c>
      <c r="T87" s="19">
        <v>21.255299999999998</v>
      </c>
      <c r="U87" s="19">
        <v>19.97983</v>
      </c>
      <c r="V87" s="19">
        <v>20.094149999999999</v>
      </c>
      <c r="W87" s="19">
        <v>23.738330000000001</v>
      </c>
      <c r="X87" s="19">
        <v>22.23029</v>
      </c>
      <c r="Y87" s="19">
        <v>23.229179999999999</v>
      </c>
      <c r="Z87" s="19">
        <v>22.152170000000002</v>
      </c>
      <c r="AA87" s="19">
        <v>22.602180000000001</v>
      </c>
      <c r="AB87" s="19">
        <v>23.971869999999999</v>
      </c>
      <c r="AC87" s="19">
        <v>22.619060000000001</v>
      </c>
      <c r="AD87" s="19">
        <v>23.836860000000001</v>
      </c>
      <c r="AE87" s="19">
        <v>20.535329999999998</v>
      </c>
      <c r="AF87" s="19">
        <v>23.724689999999999</v>
      </c>
      <c r="AG87" s="19">
        <v>25.49211</v>
      </c>
      <c r="AH87" s="19">
        <v>16.228110000000001</v>
      </c>
      <c r="AI87" s="19"/>
      <c r="AL87" s="65">
        <f t="shared" si="1"/>
        <v>1</v>
      </c>
    </row>
    <row r="88" spans="1:38" ht="14.25" customHeight="1" x14ac:dyDescent="0.25">
      <c r="A88" s="22" t="s">
        <v>101</v>
      </c>
      <c r="B88" s="21">
        <v>1.5</v>
      </c>
      <c r="C88" s="21">
        <v>3.92</v>
      </c>
      <c r="D88" s="21">
        <v>2.0499999999999998</v>
      </c>
      <c r="E88" s="21">
        <v>2.2799999999999998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L88" s="65">
        <f t="shared" si="1"/>
        <v>0</v>
      </c>
    </row>
    <row r="89" spans="1:38" ht="14.25" customHeight="1" x14ac:dyDescent="0.25">
      <c r="A89" s="22" t="s">
        <v>102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L89" s="65">
        <f t="shared" si="1"/>
        <v>0</v>
      </c>
    </row>
    <row r="90" spans="1:38" ht="14.25" customHeight="1" x14ac:dyDescent="0.25">
      <c r="A90" s="22" t="s">
        <v>103</v>
      </c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>
        <v>0</v>
      </c>
      <c r="O90" s="21">
        <v>0</v>
      </c>
      <c r="P90" s="21">
        <v>0</v>
      </c>
      <c r="Q90" s="21">
        <v>0</v>
      </c>
      <c r="R90" s="21">
        <v>0</v>
      </c>
      <c r="S90" s="21">
        <v>0</v>
      </c>
      <c r="T90" s="21">
        <v>0</v>
      </c>
      <c r="U90" s="21">
        <v>0</v>
      </c>
      <c r="V90" s="21">
        <v>0</v>
      </c>
      <c r="W90" s="21">
        <v>0</v>
      </c>
      <c r="X90" s="21">
        <v>0</v>
      </c>
      <c r="Y90" s="21">
        <v>0</v>
      </c>
      <c r="Z90" s="21">
        <v>0</v>
      </c>
      <c r="AA90" s="21">
        <v>0</v>
      </c>
      <c r="AB90" s="21">
        <v>0</v>
      </c>
      <c r="AC90" s="21">
        <v>0</v>
      </c>
      <c r="AD90" s="21">
        <v>0</v>
      </c>
      <c r="AE90" s="21">
        <v>0</v>
      </c>
      <c r="AF90" s="21"/>
      <c r="AG90" s="21"/>
      <c r="AH90" s="21"/>
      <c r="AI90" s="21"/>
      <c r="AL90" s="65">
        <f t="shared" si="1"/>
        <v>0</v>
      </c>
    </row>
    <row r="91" spans="1:38" ht="14.25" customHeight="1" x14ac:dyDescent="0.25">
      <c r="A91" s="22" t="s">
        <v>104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>
        <v>0</v>
      </c>
      <c r="AA91" s="19"/>
      <c r="AB91" s="19"/>
      <c r="AC91" s="19"/>
      <c r="AD91" s="19"/>
      <c r="AE91" s="19"/>
      <c r="AF91" s="19"/>
      <c r="AG91" s="19"/>
      <c r="AH91" s="19"/>
      <c r="AI91" s="19"/>
      <c r="AL91" s="65">
        <f t="shared" si="1"/>
        <v>0</v>
      </c>
    </row>
    <row r="92" spans="1:38" ht="14.25" customHeight="1" x14ac:dyDescent="0.25">
      <c r="A92" s="22" t="s">
        <v>105</v>
      </c>
      <c r="B92" s="21">
        <v>3.1473511380336801</v>
      </c>
      <c r="C92" s="21">
        <v>2.56809268038218</v>
      </c>
      <c r="D92" s="21">
        <v>2.9023250665085598</v>
      </c>
      <c r="E92" s="21">
        <v>5.6062511694639499</v>
      </c>
      <c r="F92" s="21">
        <v>4.9487351829986101</v>
      </c>
      <c r="G92" s="21">
        <v>4.2488856363462393</v>
      </c>
      <c r="H92" s="21">
        <v>3.6354560155304299</v>
      </c>
      <c r="I92" s="21">
        <v>4.2936733859318599</v>
      </c>
      <c r="J92" s="21">
        <v>9.1221294868510991</v>
      </c>
      <c r="K92" s="21">
        <v>4.5948875559889899</v>
      </c>
      <c r="L92" s="21">
        <v>3.0047823610944198</v>
      </c>
      <c r="M92" s="21">
        <v>2.9431748002420699</v>
      </c>
      <c r="N92" s="21">
        <v>2.4109591619886301</v>
      </c>
      <c r="O92" s="21">
        <v>2.9835524207920998</v>
      </c>
      <c r="P92" s="21">
        <v>2.9119703512397903</v>
      </c>
      <c r="Q92" s="21">
        <v>2.9188368470116202</v>
      </c>
      <c r="R92" s="21">
        <v>2.7221632673649001</v>
      </c>
      <c r="S92" s="21">
        <v>3.1227112888956299</v>
      </c>
      <c r="T92" s="21">
        <v>4.35985249005547</v>
      </c>
      <c r="U92" s="21">
        <v>2.7374093674834503</v>
      </c>
      <c r="V92" s="21">
        <v>2.7992328300000002</v>
      </c>
      <c r="W92" s="21">
        <v>2.5563368156628101</v>
      </c>
      <c r="X92" s="21">
        <v>2.5464980872077003</v>
      </c>
      <c r="Y92" s="21">
        <v>2.9707721751108203</v>
      </c>
      <c r="Z92" s="21">
        <v>2.18496526601337</v>
      </c>
      <c r="AA92" s="21">
        <v>3.04771635943098</v>
      </c>
      <c r="AB92" s="21">
        <v>2.65749662838157</v>
      </c>
      <c r="AC92" s="21">
        <v>2.7013765578873703</v>
      </c>
      <c r="AD92" s="21">
        <v>2.39785929477158</v>
      </c>
      <c r="AE92" s="21">
        <v>2.02338643784327</v>
      </c>
      <c r="AF92" s="21">
        <v>3.9037531826403802</v>
      </c>
      <c r="AG92" s="21">
        <v>2.9375738133472602</v>
      </c>
      <c r="AH92" s="21">
        <v>2.6640216764912199</v>
      </c>
      <c r="AI92" s="21"/>
      <c r="AL92" s="65">
        <f t="shared" si="1"/>
        <v>1</v>
      </c>
    </row>
    <row r="93" spans="1:38" ht="14.25" customHeight="1" x14ac:dyDescent="0.25">
      <c r="A93" s="22" t="s">
        <v>106</v>
      </c>
      <c r="B93" s="19">
        <v>469.72918748182292</v>
      </c>
      <c r="C93" s="19">
        <v>501.91071440625547</v>
      </c>
      <c r="D93" s="19">
        <v>514.98326937986224</v>
      </c>
      <c r="E93" s="19">
        <v>544.80491012779612</v>
      </c>
      <c r="F93" s="19">
        <v>528.29169217151502</v>
      </c>
      <c r="G93" s="19">
        <v>525.2278603161551</v>
      </c>
      <c r="H93" s="19">
        <v>522.1767398169635</v>
      </c>
      <c r="I93" s="19">
        <v>482.82426040836651</v>
      </c>
      <c r="J93" s="19">
        <v>431.21536475562198</v>
      </c>
      <c r="K93" s="19">
        <v>439.61814079313234</v>
      </c>
      <c r="L93" s="19">
        <v>430.74180831025865</v>
      </c>
      <c r="M93" s="19">
        <v>420.78236488631541</v>
      </c>
      <c r="N93" s="19">
        <v>398.33936732466987</v>
      </c>
      <c r="O93" s="19">
        <v>434.37940697470464</v>
      </c>
      <c r="P93" s="19">
        <v>413.24393040068901</v>
      </c>
      <c r="Q93" s="19">
        <v>410.48962835831259</v>
      </c>
      <c r="R93" s="19">
        <v>367.44602672523689</v>
      </c>
      <c r="S93" s="19">
        <v>387.5174532609467</v>
      </c>
      <c r="T93" s="19">
        <v>423.75868446663884</v>
      </c>
      <c r="U93" s="19">
        <v>461.47221197183927</v>
      </c>
      <c r="V93" s="19">
        <v>477.94132600677045</v>
      </c>
      <c r="W93" s="19">
        <v>478.36341460806614</v>
      </c>
      <c r="X93" s="19">
        <v>419.56027278979047</v>
      </c>
      <c r="Y93" s="19">
        <v>431.72547413135595</v>
      </c>
      <c r="Z93" s="19">
        <v>471.68049676509054</v>
      </c>
      <c r="AA93" s="19">
        <v>472.3807179104478</v>
      </c>
      <c r="AB93" s="19">
        <v>459.56597321281436</v>
      </c>
      <c r="AC93" s="19">
        <v>469.07520216637778</v>
      </c>
      <c r="AD93" s="19">
        <v>447.58411591749177</v>
      </c>
      <c r="AE93" s="19">
        <v>355.72839445029638</v>
      </c>
      <c r="AF93" s="19">
        <v>439.67825144652755</v>
      </c>
      <c r="AG93" s="19">
        <v>496.6549275793306</v>
      </c>
      <c r="AH93" s="19">
        <v>439.57309027054112</v>
      </c>
      <c r="AI93" s="19"/>
      <c r="AL93" s="65">
        <f t="shared" si="1"/>
        <v>1</v>
      </c>
    </row>
    <row r="94" spans="1:38" ht="14.25" customHeight="1" x14ac:dyDescent="0.25">
      <c r="A94" s="22" t="s">
        <v>107</v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L94" s="65">
        <f t="shared" si="1"/>
        <v>0</v>
      </c>
    </row>
    <row r="95" spans="1:38" ht="14.25" customHeight="1" x14ac:dyDescent="0.25">
      <c r="A95" s="22" t="s">
        <v>108</v>
      </c>
      <c r="B95" s="19">
        <v>3861.247036153708</v>
      </c>
      <c r="C95" s="19">
        <v>3458.9686377156754</v>
      </c>
      <c r="D95" s="19">
        <v>3520.4682861530641</v>
      </c>
      <c r="E95" s="19">
        <v>3458.7911171947067</v>
      </c>
      <c r="F95" s="19">
        <v>4222.1768636259894</v>
      </c>
      <c r="G95" s="19">
        <v>3711.5012822762292</v>
      </c>
      <c r="H95" s="19">
        <v>3757.1614831021748</v>
      </c>
      <c r="I95" s="19">
        <v>3596.8778914523828</v>
      </c>
      <c r="J95" s="19">
        <v>3053.6719078332926</v>
      </c>
      <c r="K95" s="19">
        <v>2955.1955289600751</v>
      </c>
      <c r="L95" s="19">
        <v>2919.1682381438213</v>
      </c>
      <c r="M95" s="19">
        <v>2784.2703994642252</v>
      </c>
      <c r="N95" s="19">
        <v>2884.5899522364398</v>
      </c>
      <c r="O95" s="19">
        <v>3064.7102117668378</v>
      </c>
      <c r="P95" s="19">
        <v>3076.644025350231</v>
      </c>
      <c r="Q95" s="19">
        <v>3026.7227403869365</v>
      </c>
      <c r="R95" s="19">
        <v>3408.2252174321884</v>
      </c>
      <c r="S95" s="19">
        <v>3316.2939058893362</v>
      </c>
      <c r="T95" s="19">
        <v>3432.8034864576962</v>
      </c>
      <c r="U95" s="19">
        <v>3541.9150957791117</v>
      </c>
      <c r="V95" s="19">
        <v>3768.6203881255879</v>
      </c>
      <c r="W95" s="19">
        <v>3778.2287139847795</v>
      </c>
      <c r="X95" s="19">
        <v>3805.7316081944714</v>
      </c>
      <c r="Y95" s="19">
        <v>3838.0267544584372</v>
      </c>
      <c r="Z95" s="19">
        <v>3988.0131274609375</v>
      </c>
      <c r="AA95" s="19">
        <v>3820.099496693832</v>
      </c>
      <c r="AB95" s="19">
        <v>3758.7212497149553</v>
      </c>
      <c r="AC95" s="19">
        <v>3983.3854170959339</v>
      </c>
      <c r="AD95" s="19">
        <v>3532.8406642602818</v>
      </c>
      <c r="AE95" s="19">
        <v>3507.4959174197502</v>
      </c>
      <c r="AF95" s="19">
        <v>4080.3787929159857</v>
      </c>
      <c r="AG95" s="19">
        <v>4046.9114448683199</v>
      </c>
      <c r="AH95" s="19">
        <v>4435.2269723431536</v>
      </c>
      <c r="AI95" s="19"/>
      <c r="AL95" s="65">
        <f t="shared" si="1"/>
        <v>1</v>
      </c>
    </row>
    <row r="96" spans="1:38" ht="14.25" customHeight="1" x14ac:dyDescent="0.25">
      <c r="A96" s="22" t="s">
        <v>109</v>
      </c>
      <c r="B96" s="21">
        <v>519.382248237255</v>
      </c>
      <c r="C96" s="21">
        <v>410.42797700315498</v>
      </c>
      <c r="D96" s="21">
        <v>392.93163026521501</v>
      </c>
      <c r="E96" s="21">
        <v>393.87126312536299</v>
      </c>
      <c r="F96" s="21">
        <v>430.41314452393101</v>
      </c>
      <c r="G96" s="21">
        <v>470.51020060624302</v>
      </c>
      <c r="H96" s="21">
        <v>423.64019862565897</v>
      </c>
      <c r="I96" s="21">
        <v>425.95235552640003</v>
      </c>
      <c r="J96" s="21">
        <v>354.37770378613595</v>
      </c>
      <c r="K96" s="21">
        <v>363.52553458659298</v>
      </c>
      <c r="L96" s="21">
        <v>289.332552125625</v>
      </c>
      <c r="M96" s="21">
        <v>398.43644642931497</v>
      </c>
      <c r="N96" s="21">
        <v>411.50966859804498</v>
      </c>
      <c r="O96" s="21">
        <v>496.55038914762901</v>
      </c>
      <c r="P96" s="21">
        <v>402.21822290487802</v>
      </c>
      <c r="Q96" s="21">
        <v>366.19907767504901</v>
      </c>
      <c r="R96" s="21">
        <v>331.39115295430202</v>
      </c>
      <c r="S96" s="21">
        <v>265.45523283417799</v>
      </c>
      <c r="T96" s="21">
        <v>319.06300880029704</v>
      </c>
      <c r="U96" s="21">
        <v>367.36092410638997</v>
      </c>
      <c r="V96" s="21">
        <v>315.456468650391</v>
      </c>
      <c r="W96" s="21">
        <v>388.18303545593</v>
      </c>
      <c r="X96" s="21">
        <v>362.89776346304603</v>
      </c>
      <c r="Y96" s="21">
        <v>460.03965897978696</v>
      </c>
      <c r="Z96" s="21">
        <v>413.32763499084302</v>
      </c>
      <c r="AA96" s="21">
        <v>477.98088920125798</v>
      </c>
      <c r="AB96" s="21">
        <v>445.93608175144703</v>
      </c>
      <c r="AC96" s="21">
        <v>436.38383185390302</v>
      </c>
      <c r="AD96" s="21">
        <v>439.83818932712899</v>
      </c>
      <c r="AE96" s="21">
        <v>358.482596088592</v>
      </c>
      <c r="AF96" s="21">
        <v>384.32668268135001</v>
      </c>
      <c r="AG96" s="21">
        <v>466.860111040199</v>
      </c>
      <c r="AH96" s="21">
        <v>494.28070475717402</v>
      </c>
      <c r="AI96" s="21"/>
      <c r="AL96" s="65">
        <f t="shared" si="1"/>
        <v>1</v>
      </c>
    </row>
    <row r="97" spans="1:38" ht="14.25" customHeight="1" x14ac:dyDescent="0.25">
      <c r="A97" s="22" t="s">
        <v>110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L97" s="65">
        <f t="shared" si="1"/>
        <v>0</v>
      </c>
    </row>
    <row r="98" spans="1:38" ht="14.25" customHeight="1" x14ac:dyDescent="0.25">
      <c r="A98" s="22" t="s">
        <v>111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L98" s="65">
        <f t="shared" si="1"/>
        <v>0</v>
      </c>
    </row>
    <row r="99" spans="1:38" ht="14.25" customHeight="1" x14ac:dyDescent="0.25">
      <c r="A99" s="22" t="s">
        <v>112</v>
      </c>
      <c r="B99" s="19">
        <v>40.939499999999875</v>
      </c>
      <c r="C99" s="19">
        <v>53.555501587301784</v>
      </c>
      <c r="D99" s="19">
        <v>54.291330303030399</v>
      </c>
      <c r="E99" s="19">
        <v>55.800167187499966</v>
      </c>
      <c r="F99" s="19">
        <v>42.5</v>
      </c>
      <c r="G99" s="19">
        <v>43.874322580645135</v>
      </c>
      <c r="H99" s="19">
        <v>42.417890909090893</v>
      </c>
      <c r="I99" s="19">
        <v>29.995312500000008</v>
      </c>
      <c r="J99" s="19">
        <v>38.288857142857246</v>
      </c>
      <c r="K99" s="19">
        <v>37.579212903225972</v>
      </c>
      <c r="L99" s="19">
        <v>37.796100000000003</v>
      </c>
      <c r="M99" s="19">
        <v>36.143935384615389</v>
      </c>
      <c r="N99" s="19">
        <v>38.569887096774266</v>
      </c>
      <c r="O99" s="19">
        <v>38.394003076922928</v>
      </c>
      <c r="P99" s="19">
        <v>37.965378787878848</v>
      </c>
      <c r="Q99" s="19">
        <v>35.605195312500001</v>
      </c>
      <c r="R99" s="19">
        <v>37.267892307692215</v>
      </c>
      <c r="S99" s="19">
        <v>38.574572580645153</v>
      </c>
      <c r="T99" s="19">
        <v>39.936661538461486</v>
      </c>
      <c r="U99" s="19">
        <v>41.208499999999852</v>
      </c>
      <c r="V99" s="19">
        <v>44.251714285714442</v>
      </c>
      <c r="W99" s="19">
        <v>44.085147619047738</v>
      </c>
      <c r="X99" s="19">
        <v>43.027356923076965</v>
      </c>
      <c r="Y99" s="19">
        <v>42.232262500000004</v>
      </c>
      <c r="Z99" s="19">
        <v>42.023542857142886</v>
      </c>
      <c r="AA99" s="19">
        <v>44.948000000000008</v>
      </c>
      <c r="AB99" s="19">
        <v>41.141869696969927</v>
      </c>
      <c r="AC99" s="19">
        <v>40.96293124999999</v>
      </c>
      <c r="AD99" s="19">
        <v>40.798454687499991</v>
      </c>
      <c r="AE99" s="19">
        <v>44.056516129032396</v>
      </c>
      <c r="AF99" s="19">
        <v>43.249692424242554</v>
      </c>
      <c r="AG99" s="19"/>
      <c r="AH99" s="19"/>
      <c r="AI99" s="19"/>
      <c r="AL99" s="65">
        <f t="shared" si="1"/>
        <v>0</v>
      </c>
    </row>
    <row r="100" spans="1:38" ht="14.25" customHeight="1" x14ac:dyDescent="0.25">
      <c r="A100" s="22" t="s">
        <v>113</v>
      </c>
      <c r="B100" s="21">
        <v>757</v>
      </c>
      <c r="C100" s="21">
        <v>784.3</v>
      </c>
      <c r="D100" s="21">
        <v>749.8</v>
      </c>
      <c r="E100" s="21">
        <v>768.6</v>
      </c>
      <c r="F100" s="21">
        <v>733.5</v>
      </c>
      <c r="G100" s="21">
        <v>735.3</v>
      </c>
      <c r="H100" s="21">
        <v>731.6</v>
      </c>
      <c r="I100" s="21">
        <v>706.5</v>
      </c>
      <c r="J100" s="21">
        <v>700</v>
      </c>
      <c r="K100" s="21">
        <v>667.7</v>
      </c>
      <c r="L100" s="21">
        <v>652.6</v>
      </c>
      <c r="M100" s="21">
        <v>592.1</v>
      </c>
      <c r="N100" s="21">
        <v>552.4</v>
      </c>
      <c r="O100" s="21">
        <v>534.20000000000005</v>
      </c>
      <c r="P100" s="21">
        <v>547.70000000000005</v>
      </c>
      <c r="Q100" s="21">
        <v>563.29999999999995</v>
      </c>
      <c r="R100" s="21">
        <v>572.9</v>
      </c>
      <c r="S100" s="21">
        <v>655.20000000000005</v>
      </c>
      <c r="T100" s="21">
        <v>726</v>
      </c>
      <c r="U100" s="21">
        <v>677.4</v>
      </c>
      <c r="V100" s="21">
        <v>675.5</v>
      </c>
      <c r="W100" s="21">
        <v>707.3</v>
      </c>
      <c r="X100" s="21">
        <v>733.7</v>
      </c>
      <c r="Y100" s="21">
        <v>743.8</v>
      </c>
      <c r="Z100" s="21">
        <v>684.2</v>
      </c>
      <c r="AA100" s="21">
        <v>718.5</v>
      </c>
      <c r="AB100" s="21">
        <v>730.3</v>
      </c>
      <c r="AC100" s="21">
        <v>708.1</v>
      </c>
      <c r="AD100" s="21">
        <v>704.3</v>
      </c>
      <c r="AE100" s="21">
        <v>842.7</v>
      </c>
      <c r="AF100" s="21">
        <v>870.4</v>
      </c>
      <c r="AG100" s="21">
        <v>1246.2</v>
      </c>
      <c r="AH100" s="21">
        <v>1598.8</v>
      </c>
      <c r="AI100" s="21"/>
      <c r="AL100" s="65">
        <f t="shared" si="1"/>
        <v>1</v>
      </c>
    </row>
    <row r="101" spans="1:38" ht="14.25" customHeight="1" x14ac:dyDescent="0.25">
      <c r="A101" s="22" t="s">
        <v>114</v>
      </c>
      <c r="B101" s="19">
        <v>1178.00109677419</v>
      </c>
      <c r="C101" s="19">
        <v>1242.2263904761951</v>
      </c>
      <c r="D101" s="19">
        <v>1181.167478787881</v>
      </c>
      <c r="E101" s="19">
        <v>1237.1305359374992</v>
      </c>
      <c r="F101" s="19">
        <v>1140.9032444444483</v>
      </c>
      <c r="G101" s="19">
        <v>1170.8959838709673</v>
      </c>
      <c r="H101" s="19">
        <v>1121.4229909090905</v>
      </c>
      <c r="I101" s="19">
        <v>1127.3238281250003</v>
      </c>
      <c r="J101" s="19">
        <v>1016.9070000000027</v>
      </c>
      <c r="K101" s="19">
        <v>1020.165103225811</v>
      </c>
      <c r="L101" s="19">
        <v>600.29100000000005</v>
      </c>
      <c r="M101" s="19">
        <v>607.87527692307697</v>
      </c>
      <c r="N101" s="19">
        <v>883.8014129032274</v>
      </c>
      <c r="O101" s="19">
        <v>520.57751230769031</v>
      </c>
      <c r="P101" s="19">
        <v>877.67022727272854</v>
      </c>
      <c r="Q101" s="19">
        <v>884.73515625000005</v>
      </c>
      <c r="R101" s="19">
        <v>1033.9178123076897</v>
      </c>
      <c r="S101" s="19">
        <v>1071.270987096774</v>
      </c>
      <c r="T101" s="19">
        <v>1074.7660384615369</v>
      </c>
      <c r="U101" s="19">
        <v>1112.6294999999959</v>
      </c>
      <c r="V101" s="19">
        <v>1170.2120000000041</v>
      </c>
      <c r="W101" s="19">
        <v>1164.0861952380983</v>
      </c>
      <c r="X101" s="19">
        <v>1110.5709692307703</v>
      </c>
      <c r="Y101" s="19">
        <v>1119.7256625000002</v>
      </c>
      <c r="Z101" s="19">
        <v>1138.0429714285722</v>
      </c>
      <c r="AA101" s="19">
        <v>1166.4006000000002</v>
      </c>
      <c r="AB101" s="19">
        <v>1090.8155181818245</v>
      </c>
      <c r="AC101" s="19">
        <v>1113.7488874999997</v>
      </c>
      <c r="AD101" s="19">
        <v>1077.2997359374997</v>
      </c>
      <c r="AE101" s="19">
        <v>1025.415412903229</v>
      </c>
      <c r="AF101" s="19">
        <v>1109.2961651515186</v>
      </c>
      <c r="AG101" s="19">
        <v>1154.7257107692294</v>
      </c>
      <c r="AH101" s="19">
        <v>1114.4840476190479</v>
      </c>
      <c r="AI101" s="19"/>
      <c r="AL101" s="65">
        <f t="shared" si="1"/>
        <v>1</v>
      </c>
    </row>
    <row r="102" spans="1:38" ht="14.25" customHeight="1" x14ac:dyDescent="0.25">
      <c r="A102" s="22" t="s">
        <v>115</v>
      </c>
      <c r="B102" s="21">
        <v>0</v>
      </c>
      <c r="C102" s="21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/>
      <c r="AI102" s="21"/>
      <c r="AL102" s="65">
        <f t="shared" si="1"/>
        <v>1</v>
      </c>
    </row>
    <row r="103" spans="1:38" ht="14.25" customHeight="1" x14ac:dyDescent="0.25">
      <c r="A103" s="22" t="s">
        <v>116</v>
      </c>
      <c r="B103" s="19">
        <v>8100.0067538159719</v>
      </c>
      <c r="C103" s="19">
        <v>8020.309090938902</v>
      </c>
      <c r="D103" s="19">
        <v>8216.1533305753819</v>
      </c>
      <c r="E103" s="19">
        <v>8246.6287728584011</v>
      </c>
      <c r="F103" s="19">
        <v>7804.3043708590594</v>
      </c>
      <c r="G103" s="19">
        <v>8220.3924122297321</v>
      </c>
      <c r="H103" s="19">
        <v>8231.5604097407813</v>
      </c>
      <c r="I103" s="19">
        <v>8292.1171032124912</v>
      </c>
      <c r="J103" s="19"/>
      <c r="K103" s="19"/>
      <c r="L103" s="19"/>
      <c r="M103" s="19"/>
      <c r="N103" s="19">
        <v>5942.597726619113</v>
      </c>
      <c r="O103" s="19">
        <v>5869.1288952937557</v>
      </c>
      <c r="P103" s="19">
        <v>6116.268363981525</v>
      </c>
      <c r="Q103" s="19">
        <v>6573.7369979901941</v>
      </c>
      <c r="R103" s="19">
        <v>6373.8098286562172</v>
      </c>
      <c r="S103" s="19">
        <v>6804.3657474592792</v>
      </c>
      <c r="T103" s="19">
        <v>6916.1704993537815</v>
      </c>
      <c r="U103" s="19">
        <v>6931.3778736724134</v>
      </c>
      <c r="V103" s="19">
        <v>6706.3774992472381</v>
      </c>
      <c r="W103" s="19">
        <v>4966.9399421352055</v>
      </c>
      <c r="X103" s="19">
        <v>4755.0244878058556</v>
      </c>
      <c r="Y103" s="19">
        <v>4885.5660227957096</v>
      </c>
      <c r="Z103" s="19">
        <v>4532.084238880997</v>
      </c>
      <c r="AA103" s="19">
        <v>4397.9060612669455</v>
      </c>
      <c r="AB103" s="19">
        <v>4659.2829253120726</v>
      </c>
      <c r="AC103" s="19">
        <v>4737.0742394729841</v>
      </c>
      <c r="AD103" s="19">
        <v>4349.1887299677001</v>
      </c>
      <c r="AE103" s="19">
        <v>3698.6075926678436</v>
      </c>
      <c r="AF103" s="19">
        <v>3901.8478995707692</v>
      </c>
      <c r="AG103" s="19">
        <v>4490.7272448293188</v>
      </c>
      <c r="AH103" s="19">
        <v>4614.6165817722112</v>
      </c>
      <c r="AI103" s="19"/>
      <c r="AL103" s="65">
        <f t="shared" si="1"/>
        <v>1</v>
      </c>
    </row>
    <row r="104" spans="1:38" ht="14.25" customHeight="1" x14ac:dyDescent="0.25">
      <c r="A104" s="22" t="s">
        <v>117</v>
      </c>
      <c r="B104" s="21">
        <v>7.887323943661972</v>
      </c>
      <c r="C104" s="21">
        <v>15.63380281690141</v>
      </c>
      <c r="D104" s="21">
        <v>7.887323943661972</v>
      </c>
      <c r="E104" s="21">
        <v>7.887323943661972</v>
      </c>
      <c r="F104" s="21">
        <v>21.971830985915492</v>
      </c>
      <c r="G104" s="21">
        <v>22.535211267605636</v>
      </c>
      <c r="H104" s="21">
        <v>22.112676056338032</v>
      </c>
      <c r="I104" s="21">
        <v>17.6056338028169</v>
      </c>
      <c r="J104" s="21">
        <v>7.887323943661972</v>
      </c>
      <c r="K104" s="21">
        <v>7.887323943661972</v>
      </c>
      <c r="L104" s="21">
        <v>7.887323943661972</v>
      </c>
      <c r="M104" s="21">
        <v>7.887323943661972</v>
      </c>
      <c r="N104" s="21">
        <v>13.80281690140845</v>
      </c>
      <c r="O104" s="21">
        <v>13.943661971830986</v>
      </c>
      <c r="P104" s="21">
        <v>12.535211267605634</v>
      </c>
      <c r="Q104" s="21">
        <v>9.1549295774647899</v>
      </c>
      <c r="R104" s="21">
        <v>14.225352112676058</v>
      </c>
      <c r="S104" s="21">
        <v>10.281690140845072</v>
      </c>
      <c r="T104" s="21">
        <v>8.3098591549295779</v>
      </c>
      <c r="U104" s="21">
        <v>9.577464788732394</v>
      </c>
      <c r="V104" s="21">
        <v>9.4366197183098581</v>
      </c>
      <c r="W104" s="21">
        <v>7.3239436619718319</v>
      </c>
      <c r="X104" s="21">
        <v>8.8732394366197198</v>
      </c>
      <c r="Y104" s="21">
        <v>12.253521126760564</v>
      </c>
      <c r="Z104" s="21">
        <v>8.169014084507042</v>
      </c>
      <c r="AA104" s="21">
        <v>9.71830985915493</v>
      </c>
      <c r="AB104" s="21">
        <v>10.422535211267606</v>
      </c>
      <c r="AC104" s="21">
        <v>8.169014084507042</v>
      </c>
      <c r="AD104" s="21">
        <v>11.408450704225352</v>
      </c>
      <c r="AE104" s="21"/>
      <c r="AF104" s="21"/>
      <c r="AG104" s="21"/>
      <c r="AH104" s="21"/>
      <c r="AI104" s="21"/>
      <c r="AL104" s="65">
        <f t="shared" si="1"/>
        <v>0</v>
      </c>
    </row>
    <row r="105" spans="1:38" ht="14.25" customHeight="1" x14ac:dyDescent="0.25">
      <c r="A105" s="22" t="s">
        <v>118</v>
      </c>
      <c r="B105" s="19">
        <v>521.21029077714593</v>
      </c>
      <c r="C105" s="19">
        <v>626.9621175684</v>
      </c>
      <c r="D105" s="19">
        <v>579.24305574569905</v>
      </c>
      <c r="E105" s="19">
        <v>583.48957528559993</v>
      </c>
      <c r="F105" s="19">
        <v>766.01328885290002</v>
      </c>
      <c r="G105" s="19">
        <v>882.01624345899904</v>
      </c>
      <c r="H105" s="19">
        <v>873.9106663467669</v>
      </c>
      <c r="I105" s="19">
        <v>869.48408687387007</v>
      </c>
      <c r="J105" s="19">
        <v>828.43839918524509</v>
      </c>
      <c r="K105" s="19">
        <v>664.93588244179796</v>
      </c>
      <c r="L105" s="19">
        <v>785.58887767718011</v>
      </c>
      <c r="M105" s="19">
        <v>772.29313339936994</v>
      </c>
      <c r="N105" s="19">
        <v>801.54103480168794</v>
      </c>
      <c r="O105" s="19">
        <v>671.00374234464005</v>
      </c>
      <c r="P105" s="19">
        <v>657.91450943769803</v>
      </c>
      <c r="Q105" s="19">
        <v>720.62965987023495</v>
      </c>
      <c r="R105" s="19">
        <v>719.60843233380001</v>
      </c>
      <c r="S105" s="19">
        <v>758.64827877670007</v>
      </c>
      <c r="T105" s="19">
        <v>750.92527983069999</v>
      </c>
      <c r="U105" s="19">
        <v>703.02254336170006</v>
      </c>
      <c r="V105" s="19">
        <v>772.955279043887</v>
      </c>
      <c r="W105" s="19">
        <v>804.52684201584702</v>
      </c>
      <c r="X105" s="19">
        <v>835.07050175622203</v>
      </c>
      <c r="Y105" s="19">
        <v>823.52324560331499</v>
      </c>
      <c r="Z105" s="19">
        <v>750.19770955978095</v>
      </c>
      <c r="AA105" s="19">
        <v>772.97532548290701</v>
      </c>
      <c r="AB105" s="19">
        <v>775.06861748781296</v>
      </c>
      <c r="AC105" s="19">
        <v>836.14917252863393</v>
      </c>
      <c r="AD105" s="19">
        <v>707.734436085129</v>
      </c>
      <c r="AE105" s="19">
        <v>693.511919831299</v>
      </c>
      <c r="AF105" s="19">
        <v>752.88824441209999</v>
      </c>
      <c r="AG105" s="19">
        <v>769.25501356804295</v>
      </c>
      <c r="AH105" s="19">
        <v>716.15956607700002</v>
      </c>
      <c r="AI105" s="19"/>
      <c r="AL105" s="65">
        <f t="shared" si="1"/>
        <v>1</v>
      </c>
    </row>
    <row r="106" spans="1:38" ht="14.25" customHeight="1" x14ac:dyDescent="0.25">
      <c r="A106" s="22" t="s">
        <v>119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L106" s="65">
        <f t="shared" si="1"/>
        <v>0</v>
      </c>
    </row>
    <row r="107" spans="1:38" ht="14.25" customHeight="1" x14ac:dyDescent="0.25">
      <c r="A107" s="22" t="s">
        <v>120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L107" s="65">
        <f t="shared" si="1"/>
        <v>0</v>
      </c>
    </row>
    <row r="108" spans="1:38" ht="14.25" customHeight="1" x14ac:dyDescent="0.25">
      <c r="A108" s="22" t="s">
        <v>121</v>
      </c>
      <c r="B108" s="21">
        <v>7217.5</v>
      </c>
      <c r="C108" s="21">
        <v>7404.5</v>
      </c>
      <c r="D108" s="21">
        <v>6592.5</v>
      </c>
      <c r="E108" s="21">
        <v>6689.9</v>
      </c>
      <c r="F108" s="21">
        <v>7047.8</v>
      </c>
      <c r="G108" s="21">
        <v>7463.3</v>
      </c>
      <c r="H108" s="21">
        <v>7271</v>
      </c>
      <c r="I108" s="21">
        <v>7069.8</v>
      </c>
      <c r="J108" s="21">
        <v>7237.4</v>
      </c>
      <c r="K108" s="21">
        <v>6761.7</v>
      </c>
      <c r="L108" s="21">
        <v>6500.1</v>
      </c>
      <c r="M108" s="21">
        <v>6006</v>
      </c>
      <c r="N108" s="21">
        <v>5333.5</v>
      </c>
      <c r="O108" s="21">
        <v>5059.1000000000004</v>
      </c>
      <c r="P108" s="21">
        <v>4993</v>
      </c>
      <c r="Q108" s="21">
        <v>4352.6000000000004</v>
      </c>
      <c r="R108" s="21">
        <v>3911.2</v>
      </c>
      <c r="S108" s="21">
        <v>4275.3</v>
      </c>
      <c r="T108" s="21">
        <v>4395.5</v>
      </c>
      <c r="U108" s="21">
        <v>4507.1000000000004</v>
      </c>
      <c r="V108" s="21">
        <v>4323.3</v>
      </c>
      <c r="W108" s="21">
        <v>4762.2</v>
      </c>
      <c r="X108" s="21">
        <v>4919.3</v>
      </c>
      <c r="Y108" s="21">
        <v>4925.2</v>
      </c>
      <c r="Z108" s="21">
        <v>4347.8</v>
      </c>
      <c r="AA108" s="21">
        <v>4425.6000000000004</v>
      </c>
      <c r="AB108" s="21">
        <v>4485.3</v>
      </c>
      <c r="AC108" s="21">
        <v>4463.3</v>
      </c>
      <c r="AD108" s="21">
        <v>4149.3</v>
      </c>
      <c r="AE108" s="21">
        <v>4532.2</v>
      </c>
      <c r="AF108" s="21">
        <v>4830</v>
      </c>
      <c r="AG108" s="21">
        <v>6229.4</v>
      </c>
      <c r="AH108" s="21">
        <v>7406.6</v>
      </c>
      <c r="AI108" s="21"/>
      <c r="AL108" s="65">
        <f t="shared" si="1"/>
        <v>1</v>
      </c>
    </row>
    <row r="109" spans="1:38" ht="14.25" customHeight="1" x14ac:dyDescent="0.25">
      <c r="A109" s="22" t="s">
        <v>122</v>
      </c>
      <c r="B109" s="19">
        <v>0</v>
      </c>
      <c r="C109" s="1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3.5089995047575866E-2</v>
      </c>
      <c r="AG109" s="19">
        <v>0</v>
      </c>
      <c r="AH109" s="19">
        <v>0.16476662283542859</v>
      </c>
      <c r="AI109" s="19"/>
      <c r="AL109" s="65">
        <f t="shared" si="1"/>
        <v>1</v>
      </c>
    </row>
    <row r="110" spans="1:38" ht="14.25" customHeight="1" x14ac:dyDescent="0.25">
      <c r="A110" s="22" t="s">
        <v>123</v>
      </c>
      <c r="B110" s="21"/>
      <c r="C110" s="21"/>
      <c r="D110" s="21"/>
      <c r="E110" s="21"/>
      <c r="F110" s="21"/>
      <c r="G110" s="21"/>
      <c r="H110" s="21"/>
      <c r="I110" s="21"/>
      <c r="J110" s="21">
        <v>283.50037861295067</v>
      </c>
      <c r="K110" s="21">
        <v>259.59681598704242</v>
      </c>
      <c r="L110" s="21">
        <v>309.85804938930107</v>
      </c>
      <c r="M110" s="21">
        <v>273.16542312488519</v>
      </c>
      <c r="N110" s="21">
        <v>162.09742963139087</v>
      </c>
      <c r="O110" s="21">
        <v>133.19788372794758</v>
      </c>
      <c r="P110" s="21">
        <v>124.83750095650426</v>
      </c>
      <c r="Q110" s="21">
        <v>158.57235517759176</v>
      </c>
      <c r="R110" s="21">
        <v>140.79048410304262</v>
      </c>
      <c r="S110" s="21">
        <v>129.20349015283958</v>
      </c>
      <c r="T110" s="21">
        <v>137.46517367902811</v>
      </c>
      <c r="U110" s="21">
        <v>125.97942159579465</v>
      </c>
      <c r="V110" s="21">
        <v>114.80650465279271</v>
      </c>
      <c r="W110" s="21">
        <v>115.58022446469685</v>
      </c>
      <c r="X110" s="21">
        <v>77.975250932884137</v>
      </c>
      <c r="Y110" s="21">
        <v>234.46222748354046</v>
      </c>
      <c r="Z110" s="21">
        <v>92.26267909182566</v>
      </c>
      <c r="AA110" s="21">
        <v>85.923410991370616</v>
      </c>
      <c r="AB110" s="21">
        <v>77.415950855046304</v>
      </c>
      <c r="AC110" s="21">
        <v>253.39364472856553</v>
      </c>
      <c r="AD110" s="21">
        <v>138.6345330653597</v>
      </c>
      <c r="AE110" s="21">
        <v>149.88052271132884</v>
      </c>
      <c r="AF110" s="21">
        <v>105.95677670111887</v>
      </c>
      <c r="AG110" s="21">
        <v>148.28732134679575</v>
      </c>
      <c r="AH110" s="21"/>
      <c r="AI110" s="21"/>
      <c r="AL110" s="65">
        <f t="shared" si="1"/>
        <v>1</v>
      </c>
    </row>
    <row r="111" spans="1:38" ht="14.25" customHeight="1" x14ac:dyDescent="0.25">
      <c r="A111" s="22" t="s">
        <v>124</v>
      </c>
      <c r="B111" s="19">
        <v>12.927032000000001</v>
      </c>
      <c r="C111" s="19">
        <v>15.484834640000001</v>
      </c>
      <c r="D111" s="19">
        <v>17.372427085000002</v>
      </c>
      <c r="E111" s="19">
        <v>20.482337940000001</v>
      </c>
      <c r="F111" s="19">
        <v>11.808906935000001</v>
      </c>
      <c r="G111" s="19">
        <v>11.595955765000001</v>
      </c>
      <c r="H111" s="19">
        <v>14.715660975</v>
      </c>
      <c r="I111" s="19">
        <v>11.121247159999999</v>
      </c>
      <c r="J111" s="19">
        <v>17.758750024999998</v>
      </c>
      <c r="K111" s="19">
        <v>16.052861934999999</v>
      </c>
      <c r="L111" s="19">
        <v>22.812340489999997</v>
      </c>
      <c r="M111" s="19">
        <v>24.91087053</v>
      </c>
      <c r="N111" s="19">
        <v>12.694147289999998</v>
      </c>
      <c r="O111" s="19">
        <v>19.276568709999999</v>
      </c>
      <c r="P111" s="19">
        <v>19.543825930000001</v>
      </c>
      <c r="Q111" s="19">
        <v>17.43999805</v>
      </c>
      <c r="R111" s="19">
        <v>14.900181199999999</v>
      </c>
      <c r="S111" s="19">
        <v>15.19275287</v>
      </c>
      <c r="T111" s="19">
        <v>33.001501535000003</v>
      </c>
      <c r="U111" s="19">
        <v>32.984105614999997</v>
      </c>
      <c r="V111" s="19">
        <v>16.949590985</v>
      </c>
      <c r="W111" s="19">
        <v>21.684220704999998</v>
      </c>
      <c r="X111" s="19">
        <v>28.088613855000002</v>
      </c>
      <c r="Y111" s="19">
        <v>25.59783586</v>
      </c>
      <c r="Z111" s="19">
        <v>22.234003234999999</v>
      </c>
      <c r="AA111" s="19">
        <v>28.913297395000001</v>
      </c>
      <c r="AB111" s="19">
        <v>34.949799795000004</v>
      </c>
      <c r="AC111" s="19">
        <v>43.679621340000004</v>
      </c>
      <c r="AD111" s="19">
        <v>16.314236415</v>
      </c>
      <c r="AE111" s="19">
        <v>12.230933199999999</v>
      </c>
      <c r="AF111" s="19">
        <v>16.257557864999999</v>
      </c>
      <c r="AG111" s="19"/>
      <c r="AH111" s="19"/>
      <c r="AI111" s="19"/>
      <c r="AL111" s="65">
        <f t="shared" si="1"/>
        <v>0</v>
      </c>
    </row>
    <row r="112" spans="1:38" ht="14.25" customHeight="1" x14ac:dyDescent="0.25">
      <c r="A112" s="22" t="s">
        <v>125</v>
      </c>
      <c r="B112" s="21">
        <v>0.18169167</v>
      </c>
      <c r="C112" s="21">
        <v>0.17</v>
      </c>
      <c r="D112" s="21">
        <v>0.61</v>
      </c>
      <c r="E112" s="21">
        <v>0.74273206000000003</v>
      </c>
      <c r="F112" s="21">
        <v>1.7608625500000001</v>
      </c>
      <c r="G112" s="21">
        <v>1.38</v>
      </c>
      <c r="H112" s="21">
        <v>1.5890333400000001</v>
      </c>
      <c r="I112" s="21">
        <v>1.1945382</v>
      </c>
      <c r="J112" s="21">
        <v>2.1557099599999998</v>
      </c>
      <c r="K112" s="21">
        <v>0.60716727000000004</v>
      </c>
      <c r="L112" s="21">
        <v>1.2115422199999999</v>
      </c>
      <c r="M112" s="21">
        <v>1.5454268799999999</v>
      </c>
      <c r="N112" s="21">
        <v>2.7553174300000003</v>
      </c>
      <c r="O112" s="21">
        <v>3.4831620999999999</v>
      </c>
      <c r="P112" s="21">
        <v>0.89971629000000009</v>
      </c>
      <c r="Q112" s="21">
        <v>1.4896617299999999</v>
      </c>
      <c r="R112" s="21">
        <v>0.69117375000000003</v>
      </c>
      <c r="S112" s="21">
        <v>0.46617256000000001</v>
      </c>
      <c r="T112" s="21">
        <v>0.90871345290000005</v>
      </c>
      <c r="U112" s="21">
        <v>2.5965197</v>
      </c>
      <c r="V112" s="21">
        <v>1.01105267</v>
      </c>
      <c r="W112" s="21">
        <v>0.19313841000000001</v>
      </c>
      <c r="X112" s="21">
        <v>1.083397E-2</v>
      </c>
      <c r="Y112" s="21">
        <v>2.01426200120651</v>
      </c>
      <c r="Z112" s="21">
        <v>3.9990789100000002</v>
      </c>
      <c r="AA112" s="21">
        <v>8.1727275600000002</v>
      </c>
      <c r="AB112" s="21">
        <v>5.76384395</v>
      </c>
      <c r="AC112" s="21">
        <v>4.0197217400000005</v>
      </c>
      <c r="AD112" s="21">
        <v>3.0412692200000002</v>
      </c>
      <c r="AE112" s="21">
        <v>2.1834940899999999</v>
      </c>
      <c r="AF112" s="21"/>
      <c r="AG112" s="21"/>
      <c r="AH112" s="21"/>
      <c r="AI112" s="21"/>
      <c r="AL112" s="65">
        <f t="shared" si="1"/>
        <v>0</v>
      </c>
    </row>
    <row r="113" spans="1:38" ht="14.25" customHeight="1" x14ac:dyDescent="0.25">
      <c r="A113" s="22" t="s">
        <v>126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L113" s="65">
        <f t="shared" si="1"/>
        <v>0</v>
      </c>
    </row>
    <row r="114" spans="1:38" ht="14.25" customHeight="1" x14ac:dyDescent="0.25">
      <c r="A114" s="22" t="s">
        <v>127</v>
      </c>
      <c r="B114" s="21">
        <v>74.029235079999992</v>
      </c>
      <c r="C114" s="21">
        <v>85.77828559999999</v>
      </c>
      <c r="D114" s="21">
        <v>64.683127119999995</v>
      </c>
      <c r="E114" s="21">
        <v>79.419483420000006</v>
      </c>
      <c r="F114" s="21">
        <v>210.52133900000001</v>
      </c>
      <c r="G114" s="21">
        <v>90.297511159999999</v>
      </c>
      <c r="H114" s="21">
        <v>70.865000260000002</v>
      </c>
      <c r="I114" s="21">
        <v>70.538004540000003</v>
      </c>
      <c r="J114" s="21">
        <v>88.185859450000009</v>
      </c>
      <c r="K114" s="21">
        <v>77.922477709999995</v>
      </c>
      <c r="L114" s="21">
        <v>62.826776649999999</v>
      </c>
      <c r="M114" s="21">
        <v>62.502401119999995</v>
      </c>
      <c r="N114" s="21">
        <v>51.40233954</v>
      </c>
      <c r="O114" s="21">
        <v>40.786936829999995</v>
      </c>
      <c r="P114" s="21">
        <v>33.516062589999997</v>
      </c>
      <c r="Q114" s="21">
        <v>39.378926749999998</v>
      </c>
      <c r="R114" s="21">
        <v>45.814899869999998</v>
      </c>
      <c r="S114" s="21">
        <v>41.636386229999999</v>
      </c>
      <c r="T114" s="21">
        <v>33.581573409999997</v>
      </c>
      <c r="U114" s="21">
        <v>30.794339489999999</v>
      </c>
      <c r="V114" s="21">
        <v>41.9874135625343</v>
      </c>
      <c r="W114" s="21">
        <v>35.543673845956199</v>
      </c>
      <c r="X114" s="21">
        <v>86.517913644728011</v>
      </c>
      <c r="Y114" s="21">
        <v>53.788868307806446</v>
      </c>
      <c r="Z114" s="21">
        <v>37.797187159325198</v>
      </c>
      <c r="AA114" s="21">
        <v>43.050562880766144</v>
      </c>
      <c r="AB114" s="21">
        <v>40.754918916959099</v>
      </c>
      <c r="AC114" s="21">
        <v>14.257691546943443</v>
      </c>
      <c r="AD114" s="21"/>
      <c r="AE114" s="21"/>
      <c r="AF114" s="21"/>
      <c r="AG114" s="21"/>
      <c r="AH114" s="21"/>
      <c r="AI114" s="21"/>
      <c r="AL114" s="65">
        <f t="shared" si="1"/>
        <v>0</v>
      </c>
    </row>
    <row r="115" spans="1:38" ht="14.25" customHeight="1" x14ac:dyDescent="0.25">
      <c r="A115" s="22" t="s">
        <v>128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L115" s="65">
        <f t="shared" si="1"/>
        <v>0</v>
      </c>
    </row>
    <row r="116" spans="1:38" ht="14.25" customHeight="1" x14ac:dyDescent="0.25">
      <c r="A116" s="22" t="s">
        <v>129</v>
      </c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L116" s="65">
        <f t="shared" si="1"/>
        <v>0</v>
      </c>
    </row>
    <row r="117" spans="1:38" ht="14.25" customHeight="1" x14ac:dyDescent="0.25">
      <c r="A117" s="22" t="s">
        <v>130</v>
      </c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L117" s="65">
        <f t="shared" si="1"/>
        <v>0</v>
      </c>
    </row>
    <row r="118" spans="1:38" ht="14.25" customHeight="1" x14ac:dyDescent="0.25">
      <c r="A118" s="22" t="s">
        <v>131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L118" s="65">
        <f t="shared" si="1"/>
        <v>0</v>
      </c>
    </row>
    <row r="119" spans="1:38" ht="14.25" customHeight="1" x14ac:dyDescent="0.25">
      <c r="A119" s="22" t="s">
        <v>132</v>
      </c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L119" s="65">
        <f t="shared" si="1"/>
        <v>0</v>
      </c>
    </row>
    <row r="120" spans="1:38" ht="14.25" customHeight="1" x14ac:dyDescent="0.25">
      <c r="A120" s="22" t="s">
        <v>133</v>
      </c>
      <c r="B120" s="21">
        <v>3.4233683923262563</v>
      </c>
      <c r="C120" s="21">
        <v>3.9100001428096642</v>
      </c>
      <c r="D120" s="21">
        <v>5.4530815958017618</v>
      </c>
      <c r="E120" s="21">
        <v>7.0768429156640149</v>
      </c>
      <c r="F120" s="21">
        <v>6.0166237804846494</v>
      </c>
      <c r="G120" s="21">
        <v>9.2883114115026704</v>
      </c>
      <c r="H120" s="21">
        <v>11.397911330834447</v>
      </c>
      <c r="I120" s="21">
        <v>8.8500963657968992</v>
      </c>
      <c r="J120" s="21">
        <v>9.8600934114957326</v>
      </c>
      <c r="K120" s="21">
        <v>11.470735008570333</v>
      </c>
      <c r="L120" s="21">
        <v>12.007869140383908</v>
      </c>
      <c r="M120" s="21">
        <v>10.533046843260374</v>
      </c>
      <c r="N120" s="21">
        <v>11.011299142444392</v>
      </c>
      <c r="O120" s="21">
        <v>10.339014371101138</v>
      </c>
      <c r="P120" s="21">
        <v>11.078032986195987</v>
      </c>
      <c r="Q120" s="21">
        <v>15.14444539812007</v>
      </c>
      <c r="R120" s="21">
        <v>11.4760145569429</v>
      </c>
      <c r="S120" s="21">
        <v>11.674145058575133</v>
      </c>
      <c r="T120" s="21">
        <v>12.672275063656199</v>
      </c>
      <c r="U120" s="21">
        <v>13.157100963476607</v>
      </c>
      <c r="V120" s="21">
        <v>11.049400482906604</v>
      </c>
      <c r="W120" s="21">
        <v>13.225812611274733</v>
      </c>
      <c r="X120" s="21">
        <v>10.971902051316537</v>
      </c>
      <c r="Y120" s="21">
        <v>14.445611785150399</v>
      </c>
      <c r="Z120" s="21">
        <v>11.397052469071008</v>
      </c>
      <c r="AA120" s="21">
        <v>8.3234718280243225</v>
      </c>
      <c r="AB120" s="21">
        <v>8.8989449963808767</v>
      </c>
      <c r="AC120" s="21">
        <v>10.300602231823797</v>
      </c>
      <c r="AD120" s="21">
        <v>9.1315203986632127</v>
      </c>
      <c r="AE120" s="21">
        <v>7.4524758807067988</v>
      </c>
      <c r="AF120" s="21"/>
      <c r="AG120" s="21"/>
      <c r="AH120" s="21"/>
      <c r="AI120" s="21"/>
      <c r="AL120" s="65">
        <f t="shared" si="1"/>
        <v>0</v>
      </c>
    </row>
    <row r="121" spans="1:38" ht="14.25" customHeight="1" x14ac:dyDescent="0.25">
      <c r="A121" s="22" t="s">
        <v>134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L121" s="65">
        <f t="shared" si="1"/>
        <v>0</v>
      </c>
    </row>
    <row r="122" spans="1:38" ht="14.25" customHeight="1" x14ac:dyDescent="0.25">
      <c r="A122" s="22" t="s">
        <v>135</v>
      </c>
      <c r="B122" s="21">
        <v>332.30116728522063</v>
      </c>
      <c r="C122" s="21">
        <v>339.78629453512741</v>
      </c>
      <c r="D122" s="21">
        <v>292.31011884485133</v>
      </c>
      <c r="E122" s="21">
        <v>329.42870532497341</v>
      </c>
      <c r="F122" s="21">
        <v>293.42562226757821</v>
      </c>
      <c r="G122" s="21">
        <v>307.6541688689594</v>
      </c>
      <c r="H122" s="21">
        <v>297.40832755271225</v>
      </c>
      <c r="I122" s="21">
        <v>277.92740079140128</v>
      </c>
      <c r="J122" s="21">
        <v>268.80100380605757</v>
      </c>
      <c r="K122" s="21">
        <v>286.2758127119277</v>
      </c>
      <c r="L122" s="21">
        <v>252.26494108670852</v>
      </c>
      <c r="M122" s="21">
        <v>251.16417070798198</v>
      </c>
      <c r="N122" s="21">
        <v>251.76704491388335</v>
      </c>
      <c r="O122" s="21">
        <v>274.711639871079</v>
      </c>
      <c r="P122" s="21">
        <v>240.30293508774267</v>
      </c>
      <c r="Q122" s="21">
        <v>226.76918934750216</v>
      </c>
      <c r="R122" s="21">
        <v>178.51482059293662</v>
      </c>
      <c r="S122" s="21">
        <v>184.27227108925629</v>
      </c>
      <c r="T122" s="21">
        <v>187.52101030666836</v>
      </c>
      <c r="U122" s="21">
        <v>184.65172787966387</v>
      </c>
      <c r="V122" s="21">
        <v>198.10243012917837</v>
      </c>
      <c r="W122" s="21">
        <v>204.40284544919285</v>
      </c>
      <c r="X122" s="21">
        <v>203.72678222115027</v>
      </c>
      <c r="Y122" s="21">
        <v>218.52721572652317</v>
      </c>
      <c r="Z122" s="21">
        <v>200.65026355017278</v>
      </c>
      <c r="AA122" s="21">
        <v>200.26810718671553</v>
      </c>
      <c r="AB122" s="21">
        <v>184.98320799051987</v>
      </c>
      <c r="AC122" s="21">
        <v>205.34566681978271</v>
      </c>
      <c r="AD122" s="21">
        <v>185.13335743342873</v>
      </c>
      <c r="AE122" s="21">
        <v>259.3243835854488</v>
      </c>
      <c r="AF122" s="21">
        <v>249.27262447458966</v>
      </c>
      <c r="AG122" s="21">
        <v>273.89018200389262</v>
      </c>
      <c r="AH122" s="21">
        <v>305.04317149350879</v>
      </c>
      <c r="AI122" s="21"/>
      <c r="AL122" s="65">
        <f t="shared" si="1"/>
        <v>1</v>
      </c>
    </row>
    <row r="123" spans="1:38" ht="14.25" customHeight="1" x14ac:dyDescent="0.25">
      <c r="A123" s="22" t="s">
        <v>136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L123" s="65">
        <f t="shared" si="1"/>
        <v>0</v>
      </c>
    </row>
    <row r="124" spans="1:38" ht="14.25" customHeight="1" x14ac:dyDescent="0.25">
      <c r="A124" s="22" t="s">
        <v>137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L124" s="65">
        <f t="shared" si="1"/>
        <v>0</v>
      </c>
    </row>
    <row r="125" spans="1:38" ht="14.25" customHeight="1" x14ac:dyDescent="0.25">
      <c r="A125" s="22" t="s">
        <v>138</v>
      </c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L125" s="65">
        <f t="shared" si="1"/>
        <v>0</v>
      </c>
    </row>
    <row r="126" spans="1:38" ht="14.25" customHeight="1" x14ac:dyDescent="0.25">
      <c r="A126" s="22" t="s">
        <v>139</v>
      </c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L126" s="65">
        <f t="shared" si="1"/>
        <v>0</v>
      </c>
    </row>
    <row r="127" spans="1:38" ht="14.25" customHeight="1" x14ac:dyDescent="0.25">
      <c r="A127" s="22" t="s">
        <v>140</v>
      </c>
      <c r="B127" s="19">
        <v>4.1297009015862507</v>
      </c>
      <c r="C127" s="19">
        <v>6.560374817910521</v>
      </c>
      <c r="D127" s="19">
        <v>3.8146596345596473</v>
      </c>
      <c r="E127" s="19">
        <v>5.2164205180867205</v>
      </c>
      <c r="F127" s="19">
        <v>4.0051188013783818</v>
      </c>
      <c r="G127" s="19">
        <v>6.8436773861936802</v>
      </c>
      <c r="H127" s="19">
        <v>6.1764745528122775</v>
      </c>
      <c r="I127" s="19">
        <v>7.1468402375026434</v>
      </c>
      <c r="J127" s="19">
        <v>5.6546561486787645</v>
      </c>
      <c r="K127" s="19">
        <v>5.0868143796061389</v>
      </c>
      <c r="L127" s="19">
        <v>5.1179075032343011</v>
      </c>
      <c r="M127" s="19">
        <v>4.3763591893626712</v>
      </c>
      <c r="N127" s="19">
        <v>5.7725689146136494</v>
      </c>
      <c r="O127" s="19">
        <v>5.1598722694308492</v>
      </c>
      <c r="P127" s="19">
        <v>5.1179075032342789</v>
      </c>
      <c r="Q127" s="19">
        <v>4.3763591893626828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3.0846407353249203</v>
      </c>
      <c r="AA127" s="19">
        <v>2.62432861218912E-2</v>
      </c>
      <c r="AB127" s="19">
        <v>0.116700515</v>
      </c>
      <c r="AC127" s="19">
        <v>0.36811030709999998</v>
      </c>
      <c r="AD127" s="19"/>
      <c r="AE127" s="19"/>
      <c r="AF127" s="19"/>
      <c r="AG127" s="19"/>
      <c r="AH127" s="19"/>
      <c r="AI127" s="19"/>
      <c r="AL127" s="65">
        <f t="shared" si="1"/>
        <v>0</v>
      </c>
    </row>
    <row r="128" spans="1:38" ht="14.25" customHeight="1" x14ac:dyDescent="0.25">
      <c r="A128" s="22" t="s">
        <v>141</v>
      </c>
      <c r="B128" s="21">
        <v>4.5999999999999996</v>
      </c>
      <c r="C128" s="21">
        <v>4.8088819080610685</v>
      </c>
      <c r="D128" s="21">
        <v>4.700375381702897</v>
      </c>
      <c r="E128" s="21">
        <v>5.8733210440873105</v>
      </c>
      <c r="F128" s="21">
        <v>5.4370708775233476</v>
      </c>
      <c r="G128" s="21">
        <v>5.8707506158207261</v>
      </c>
      <c r="H128" s="21">
        <v>5.5698632397712178</v>
      </c>
      <c r="I128" s="21">
        <v>6.3547003070379304</v>
      </c>
      <c r="J128" s="21">
        <v>5.3621326194415095</v>
      </c>
      <c r="K128" s="21">
        <v>5.0285610970173291</v>
      </c>
      <c r="L128" s="21">
        <v>4.0989051682953921</v>
      </c>
      <c r="M128" s="21">
        <v>5.5454976968071072</v>
      </c>
      <c r="N128" s="21">
        <v>5.1397748741360436</v>
      </c>
      <c r="O128" s="21">
        <v>5.6190616734587309</v>
      </c>
      <c r="P128" s="21">
        <v>4.3561932905194292</v>
      </c>
      <c r="Q128" s="21">
        <v>5.7575458321144417</v>
      </c>
      <c r="R128" s="21">
        <v>4.9995506021930609</v>
      </c>
      <c r="S128" s="21">
        <v>5.8695695744418899</v>
      </c>
      <c r="T128" s="21">
        <v>6.6307121444579229</v>
      </c>
      <c r="U128" s="21">
        <v>7.1942516749731373</v>
      </c>
      <c r="V128" s="21">
        <v>6.1737656523713689</v>
      </c>
      <c r="W128" s="21">
        <v>7.0136747174560554</v>
      </c>
      <c r="X128" s="21">
        <v>6.6219369894982494</v>
      </c>
      <c r="Y128" s="21">
        <v>7.8293568867294745</v>
      </c>
      <c r="Z128" s="21">
        <v>6.5066428057343977</v>
      </c>
      <c r="AA128" s="21">
        <v>7.260737349232925</v>
      </c>
      <c r="AB128" s="21">
        <v>6.9481629983454178</v>
      </c>
      <c r="AC128" s="21">
        <v>7.6943578360143343</v>
      </c>
      <c r="AD128" s="21">
        <v>5.0258017891497895</v>
      </c>
      <c r="AE128" s="21">
        <v>1.173791972428375</v>
      </c>
      <c r="AF128" s="21">
        <v>2.8269128777139221</v>
      </c>
      <c r="AG128" s="21"/>
      <c r="AH128" s="21"/>
      <c r="AI128" s="21"/>
      <c r="AL128" s="65">
        <f t="shared" si="1"/>
        <v>0</v>
      </c>
    </row>
    <row r="129" spans="1:38" ht="14.25" customHeight="1" x14ac:dyDescent="0.25">
      <c r="A129" s="22" t="s">
        <v>142</v>
      </c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>
        <v>2.3818779999999999</v>
      </c>
      <c r="O129" s="19">
        <v>82.869500000000002</v>
      </c>
      <c r="P129" s="19">
        <v>77.480011000000005</v>
      </c>
      <c r="Q129" s="19">
        <v>47.905510999999997</v>
      </c>
      <c r="R129" s="19">
        <v>64.317701999999997</v>
      </c>
      <c r="S129" s="19">
        <v>59.311</v>
      </c>
      <c r="T129" s="19">
        <v>93.445189999999997</v>
      </c>
      <c r="U129" s="19">
        <v>81.027968000000001</v>
      </c>
      <c r="V129" s="19">
        <v>66.117450000000005</v>
      </c>
      <c r="W129" s="19">
        <v>97.320143999999999</v>
      </c>
      <c r="X129" s="19">
        <v>96.736380999999994</v>
      </c>
      <c r="Y129" s="19">
        <v>154.567747</v>
      </c>
      <c r="Z129" s="19">
        <v>129.19916000000001</v>
      </c>
      <c r="AA129" s="19">
        <v>384.31496900000002</v>
      </c>
      <c r="AB129" s="19">
        <v>315.61129899999997</v>
      </c>
      <c r="AC129" s="19">
        <v>326.76019400000001</v>
      </c>
      <c r="AD129" s="19">
        <v>321.19971199999998</v>
      </c>
      <c r="AE129" s="19">
        <v>234.12269900000001</v>
      </c>
      <c r="AF129" s="19">
        <v>331.12000399999999</v>
      </c>
      <c r="AG129" s="19">
        <v>296.27339499999999</v>
      </c>
      <c r="AH129" s="19">
        <v>292.23678799999999</v>
      </c>
      <c r="AI129" s="19"/>
      <c r="AL129" s="65">
        <f t="shared" si="1"/>
        <v>1</v>
      </c>
    </row>
    <row r="130" spans="1:38" ht="14.25" customHeight="1" x14ac:dyDescent="0.25">
      <c r="A130" s="22" t="s">
        <v>143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L130" s="65">
        <f t="shared" si="1"/>
        <v>0</v>
      </c>
    </row>
    <row r="131" spans="1:38" ht="14.25" customHeight="1" x14ac:dyDescent="0.25">
      <c r="A131" s="22" t="s">
        <v>144</v>
      </c>
      <c r="B131" s="19">
        <v>61.21</v>
      </c>
      <c r="C131" s="19">
        <v>64.56</v>
      </c>
      <c r="D131" s="19">
        <v>72.3</v>
      </c>
      <c r="E131" s="19">
        <v>71.66</v>
      </c>
      <c r="F131" s="19">
        <v>60.87</v>
      </c>
      <c r="G131" s="19">
        <v>63.62</v>
      </c>
      <c r="H131" s="19">
        <v>60.83</v>
      </c>
      <c r="I131" s="19">
        <v>62.53</v>
      </c>
      <c r="J131" s="19">
        <v>48.51</v>
      </c>
      <c r="K131" s="19">
        <v>49.17</v>
      </c>
      <c r="L131" s="19">
        <v>51.16</v>
      </c>
      <c r="M131" s="19">
        <v>51.7</v>
      </c>
      <c r="N131" s="19">
        <v>48.17</v>
      </c>
      <c r="O131" s="19">
        <v>52.16</v>
      </c>
      <c r="P131" s="19">
        <v>54.03</v>
      </c>
      <c r="Q131" s="19">
        <v>56.91</v>
      </c>
      <c r="R131" s="19">
        <v>55.82</v>
      </c>
      <c r="S131" s="19">
        <v>55.58</v>
      </c>
      <c r="T131" s="19">
        <v>60.64</v>
      </c>
      <c r="U131" s="19">
        <v>64.48</v>
      </c>
      <c r="V131" s="19">
        <v>60.64</v>
      </c>
      <c r="W131" s="19">
        <v>60.91</v>
      </c>
      <c r="X131" s="19">
        <v>63.37</v>
      </c>
      <c r="Y131" s="19">
        <v>69.5</v>
      </c>
      <c r="Z131" s="19">
        <v>56.47</v>
      </c>
      <c r="AA131" s="19">
        <v>53.77</v>
      </c>
      <c r="AB131" s="19">
        <v>51.79</v>
      </c>
      <c r="AC131" s="19">
        <v>53.56</v>
      </c>
      <c r="AD131" s="19">
        <v>45.74</v>
      </c>
      <c r="AE131" s="19">
        <v>35.950000000000003</v>
      </c>
      <c r="AF131" s="19">
        <v>38.07</v>
      </c>
      <c r="AG131" s="19">
        <v>53.04</v>
      </c>
      <c r="AH131" s="19">
        <v>44.15</v>
      </c>
      <c r="AI131" s="19"/>
      <c r="AL131" s="65">
        <f t="shared" si="1"/>
        <v>1</v>
      </c>
    </row>
    <row r="132" spans="1:38" ht="14.25" customHeight="1" x14ac:dyDescent="0.25">
      <c r="A132" s="22" t="s">
        <v>145</v>
      </c>
      <c r="B132" s="21">
        <v>16.2370088818254</v>
      </c>
      <c r="C132" s="21">
        <v>30.235784369141001</v>
      </c>
      <c r="D132" s="21">
        <v>24.902172360935502</v>
      </c>
      <c r="E132" s="21">
        <v>26.038947109014899</v>
      </c>
      <c r="F132" s="21">
        <v>18.636586769839699</v>
      </c>
      <c r="G132" s="21">
        <v>20.362834531750103</v>
      </c>
      <c r="H132" s="21">
        <v>18.914456238448999</v>
      </c>
      <c r="I132" s="21">
        <v>22.977566715579101</v>
      </c>
      <c r="J132" s="21">
        <v>20.362487483318702</v>
      </c>
      <c r="K132" s="21">
        <v>39.607740018206002</v>
      </c>
      <c r="L132" s="21">
        <v>26.846623917746498</v>
      </c>
      <c r="M132" s="21">
        <v>24.7026505566695</v>
      </c>
      <c r="N132" s="21">
        <v>17.557399591499998</v>
      </c>
      <c r="O132" s="21">
        <v>28.029733237596499</v>
      </c>
      <c r="P132" s="21">
        <v>24.02549627822</v>
      </c>
      <c r="Q132" s="21">
        <v>31.788027076000002</v>
      </c>
      <c r="R132" s="21">
        <v>20.970004781485098</v>
      </c>
      <c r="S132" s="21">
        <v>38.518141468414903</v>
      </c>
      <c r="T132" s="21">
        <v>37.329382817582598</v>
      </c>
      <c r="U132" s="21">
        <v>34.205889772807595</v>
      </c>
      <c r="V132" s="21">
        <v>33.017636372271397</v>
      </c>
      <c r="W132" s="21">
        <v>41.573002318721599</v>
      </c>
      <c r="X132" s="21">
        <v>43.277595062298296</v>
      </c>
      <c r="Y132" s="21">
        <v>59.781780533875001</v>
      </c>
      <c r="Z132" s="21">
        <v>28.243608505032899</v>
      </c>
      <c r="AA132" s="21">
        <v>50.124650349111398</v>
      </c>
      <c r="AB132" s="21">
        <v>43.546930114228701</v>
      </c>
      <c r="AC132" s="21">
        <v>49.331793655493101</v>
      </c>
      <c r="AD132" s="21">
        <v>70.924155833698407</v>
      </c>
      <c r="AE132" s="21">
        <v>59.603769428151502</v>
      </c>
      <c r="AF132" s="21">
        <v>73.3039820088146</v>
      </c>
      <c r="AG132" s="21">
        <v>77.032590869563506</v>
      </c>
      <c r="AH132" s="21">
        <v>98.514420791600301</v>
      </c>
      <c r="AI132" s="21"/>
      <c r="AL132" s="65">
        <f t="shared" si="1"/>
        <v>1</v>
      </c>
    </row>
    <row r="133" spans="1:38" ht="14.25" customHeight="1" x14ac:dyDescent="0.25">
      <c r="A133" s="22" t="s">
        <v>146</v>
      </c>
      <c r="B133" s="19">
        <v>9.7813302489169072</v>
      </c>
      <c r="C133" s="19">
        <v>13.167621905800399</v>
      </c>
      <c r="D133" s="19">
        <v>14.373805270592783</v>
      </c>
      <c r="E133" s="19">
        <v>15.985408300522131</v>
      </c>
      <c r="F133" s="19">
        <v>12.762752479970391</v>
      </c>
      <c r="G133" s="19">
        <v>15.358907018071926</v>
      </c>
      <c r="H133" s="19">
        <v>13.630540806995903</v>
      </c>
      <c r="I133" s="19">
        <v>18.794272810957036</v>
      </c>
      <c r="J133" s="19">
        <v>15.839038731527182</v>
      </c>
      <c r="K133" s="19">
        <v>14.912607666204323</v>
      </c>
      <c r="L133" s="19">
        <v>16.026077257341001</v>
      </c>
      <c r="M133" s="19">
        <v>26.249463402903295</v>
      </c>
      <c r="N133" s="19">
        <v>20.294641282401912</v>
      </c>
      <c r="O133" s="19">
        <v>21.971379178233256</v>
      </c>
      <c r="P133" s="19">
        <v>31.178533324160274</v>
      </c>
      <c r="Q133" s="19">
        <v>27.215753459825393</v>
      </c>
      <c r="R133" s="19">
        <v>24.370170454421665</v>
      </c>
      <c r="S133" s="19">
        <v>26.418912170580494</v>
      </c>
      <c r="T133" s="19">
        <v>29.337516964741109</v>
      </c>
      <c r="U133" s="19">
        <v>37.763814962707016</v>
      </c>
      <c r="V133" s="19">
        <v>36.441884886833698</v>
      </c>
      <c r="W133" s="19">
        <v>43.399576104590977</v>
      </c>
      <c r="X133" s="19">
        <v>38.338270406130135</v>
      </c>
      <c r="Y133" s="19">
        <v>51.308071510001135</v>
      </c>
      <c r="Z133" s="19">
        <v>47.670869974306314</v>
      </c>
      <c r="AA133" s="19">
        <v>52.662915791235008</v>
      </c>
      <c r="AB133" s="19">
        <v>44.164250685770703</v>
      </c>
      <c r="AC133" s="19">
        <v>44.489073125612805</v>
      </c>
      <c r="AD133" s="19">
        <v>42.411629897247998</v>
      </c>
      <c r="AE133" s="19">
        <v>35.446083819398368</v>
      </c>
      <c r="AF133" s="19">
        <v>41.860884999033523</v>
      </c>
      <c r="AG133" s="19">
        <v>51.947420844092129</v>
      </c>
      <c r="AH133" s="19">
        <v>53.269479288474678</v>
      </c>
      <c r="AI133" s="19"/>
      <c r="AL133" s="65">
        <f t="shared" si="1"/>
        <v>1</v>
      </c>
    </row>
    <row r="134" spans="1:38" ht="14.25" customHeight="1" x14ac:dyDescent="0.25">
      <c r="A134" s="22" t="s">
        <v>147</v>
      </c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L134" s="65">
        <f t="shared" si="1"/>
        <v>0</v>
      </c>
    </row>
    <row r="135" spans="1:38" ht="14.25" customHeight="1" x14ac:dyDescent="0.25">
      <c r="A135" s="22" t="s">
        <v>148</v>
      </c>
      <c r="B135" s="19">
        <v>245.45413378706456</v>
      </c>
      <c r="C135" s="19">
        <v>245.17809860146031</v>
      </c>
      <c r="D135" s="19">
        <v>222.97692982308627</v>
      </c>
      <c r="E135" s="19">
        <v>238.71836980724581</v>
      </c>
      <c r="F135" s="19">
        <v>334.3</v>
      </c>
      <c r="G135" s="19">
        <v>359.56621466344404</v>
      </c>
      <c r="H135" s="19">
        <v>341.63641684477079</v>
      </c>
      <c r="I135" s="19">
        <v>359.74338165513433</v>
      </c>
      <c r="J135" s="19">
        <v>288.33850726572354</v>
      </c>
      <c r="K135" s="19">
        <v>315.86700369537215</v>
      </c>
      <c r="L135" s="19">
        <v>299.55565756800911</v>
      </c>
      <c r="M135" s="19">
        <v>307.71697271300519</v>
      </c>
      <c r="N135" s="19">
        <v>287.74676846913792</v>
      </c>
      <c r="O135" s="19">
        <v>310.21227049934572</v>
      </c>
      <c r="P135" s="19">
        <v>284.12622656870803</v>
      </c>
      <c r="Q135" s="19">
        <v>313.87574779817237</v>
      </c>
      <c r="R135" s="19">
        <v>350.57175533482012</v>
      </c>
      <c r="S135" s="19">
        <v>372.4756173985819</v>
      </c>
      <c r="T135" s="19">
        <v>363.93244538215072</v>
      </c>
      <c r="U135" s="19">
        <v>438.36421586114528</v>
      </c>
      <c r="V135" s="19">
        <v>423.91442665855055</v>
      </c>
      <c r="W135" s="19">
        <v>498.56386547335973</v>
      </c>
      <c r="X135" s="19">
        <v>416.36076796385885</v>
      </c>
      <c r="Y135" s="19">
        <v>434.60251480482191</v>
      </c>
      <c r="Z135" s="19">
        <v>455.9846226044852</v>
      </c>
      <c r="AA135" s="19">
        <v>466.69523883492224</v>
      </c>
      <c r="AB135" s="19">
        <v>443.68894323006703</v>
      </c>
      <c r="AC135" s="19">
        <v>443.8929058610741</v>
      </c>
      <c r="AD135" s="19">
        <v>434.48633871465972</v>
      </c>
      <c r="AE135" s="19">
        <v>403.42604654345388</v>
      </c>
      <c r="AF135" s="19">
        <v>435.89538889152021</v>
      </c>
      <c r="AG135" s="19">
        <v>435.01918933019596</v>
      </c>
      <c r="AH135" s="19">
        <v>435.87971395904356</v>
      </c>
      <c r="AI135" s="19"/>
      <c r="AL135" s="65">
        <f t="shared" ref="AL135:AL198" si="2">IF(AG135="", 0, 1)</f>
        <v>1</v>
      </c>
    </row>
    <row r="136" spans="1:38" ht="14.25" customHeight="1" x14ac:dyDescent="0.25">
      <c r="A136" s="22" t="s">
        <v>149</v>
      </c>
      <c r="B136" s="21">
        <v>17.818934409839702</v>
      </c>
      <c r="C136" s="21">
        <v>19.704317341341397</v>
      </c>
      <c r="D136" s="21">
        <v>18.6789069109482</v>
      </c>
      <c r="E136" s="21">
        <v>22.089395850954801</v>
      </c>
      <c r="F136" s="21">
        <v>21.417558560368398</v>
      </c>
      <c r="G136" s="21">
        <v>28.417181356526598</v>
      </c>
      <c r="H136" s="21">
        <v>25.370978172441301</v>
      </c>
      <c r="I136" s="21">
        <v>19.702470342379499</v>
      </c>
      <c r="J136" s="21">
        <v>32.032208296965401</v>
      </c>
      <c r="K136" s="21">
        <v>38.1448742830258</v>
      </c>
      <c r="L136" s="21">
        <v>36.953568499084597</v>
      </c>
      <c r="M136" s="21">
        <v>20.704975397905599</v>
      </c>
      <c r="N136" s="21">
        <v>25.932083535541</v>
      </c>
      <c r="O136" s="21">
        <v>24.8779008932697</v>
      </c>
      <c r="P136" s="21">
        <v>20.468198803220297</v>
      </c>
      <c r="Q136" s="21">
        <v>27.204979537757602</v>
      </c>
      <c r="R136" s="21">
        <v>32.282247677009096</v>
      </c>
      <c r="S136" s="21">
        <v>34.086422103294296</v>
      </c>
      <c r="T136" s="21">
        <v>45.478650954686998</v>
      </c>
      <c r="U136" s="21">
        <v>102.622068168258</v>
      </c>
      <c r="V136" s="21">
        <v>48.869780384976096</v>
      </c>
      <c r="W136" s="21">
        <v>44.422443250407596</v>
      </c>
      <c r="X136" s="21">
        <v>59.315135567353195</v>
      </c>
      <c r="Y136" s="21">
        <v>27.051305485086399</v>
      </c>
      <c r="Z136" s="21">
        <v>56.857934780758498</v>
      </c>
      <c r="AA136" s="21">
        <v>58.010901106965804</v>
      </c>
      <c r="AB136" s="21">
        <v>66.444945937578794</v>
      </c>
      <c r="AC136" s="21">
        <v>32.642865029730501</v>
      </c>
      <c r="AD136" s="21">
        <v>41.333235144727901</v>
      </c>
      <c r="AE136" s="21">
        <v>57.792413409601998</v>
      </c>
      <c r="AF136" s="21">
        <v>24.758802752011103</v>
      </c>
      <c r="AG136" s="21">
        <v>24.722671664104201</v>
      </c>
      <c r="AH136" s="21">
        <v>29.623419047157803</v>
      </c>
      <c r="AI136" s="21"/>
      <c r="AL136" s="65">
        <f t="shared" si="2"/>
        <v>1</v>
      </c>
    </row>
    <row r="137" spans="1:38" ht="14.25" customHeight="1" x14ac:dyDescent="0.25">
      <c r="A137" s="22" t="s">
        <v>150</v>
      </c>
      <c r="B137" s="19">
        <v>6.8</v>
      </c>
      <c r="C137" s="19">
        <v>4.7230098781793703</v>
      </c>
      <c r="D137" s="19">
        <v>3.259869577433649</v>
      </c>
      <c r="E137" s="19">
        <v>3.6347281381216154</v>
      </c>
      <c r="F137" s="19">
        <v>2.3506890408808294</v>
      </c>
      <c r="G137" s="19">
        <v>3.124667840465726</v>
      </c>
      <c r="H137" s="19">
        <v>1.3546043292461067</v>
      </c>
      <c r="I137" s="19">
        <v>1.73804536653407</v>
      </c>
      <c r="J137" s="19">
        <v>2.6854898533596234</v>
      </c>
      <c r="K137" s="19">
        <v>2.6971690528848069</v>
      </c>
      <c r="L137" s="19">
        <v>3.005068617413583</v>
      </c>
      <c r="M137" s="19">
        <v>3.4166312557229621</v>
      </c>
      <c r="N137" s="19">
        <v>4.5714936846352021</v>
      </c>
      <c r="O137" s="19">
        <v>2.1091401196063329</v>
      </c>
      <c r="P137" s="19">
        <v>2.3502699117830694</v>
      </c>
      <c r="Q137" s="19">
        <v>4.0448378093263919</v>
      </c>
      <c r="R137" s="19">
        <v>2.0631341578918208</v>
      </c>
      <c r="S137" s="19">
        <v>2.1699501286080909</v>
      </c>
      <c r="T137" s="19">
        <v>4.0174675108536499</v>
      </c>
      <c r="U137" s="19">
        <v>4.1054681206593342</v>
      </c>
      <c r="V137" s="19">
        <v>4.8689654955559369</v>
      </c>
      <c r="W137" s="19">
        <v>2.6249553632888096</v>
      </c>
      <c r="X137" s="19">
        <v>3.1797974456425813</v>
      </c>
      <c r="Y137" s="19">
        <v>5.7077999495470531</v>
      </c>
      <c r="Z137" s="19">
        <v>5.0951823881827334</v>
      </c>
      <c r="AA137" s="19">
        <v>2.9802197990534922</v>
      </c>
      <c r="AB137" s="19">
        <v>7.9436817268174567</v>
      </c>
      <c r="AC137" s="19">
        <v>8.8043749445811752</v>
      </c>
      <c r="AD137" s="19">
        <v>9.5891752325616313</v>
      </c>
      <c r="AE137" s="19">
        <v>4.934284489946533</v>
      </c>
      <c r="AF137" s="19">
        <v>12.24188196387567</v>
      </c>
      <c r="AG137" s="19"/>
      <c r="AH137" s="19"/>
      <c r="AI137" s="19"/>
      <c r="AL137" s="65">
        <f t="shared" si="2"/>
        <v>0</v>
      </c>
    </row>
    <row r="138" spans="1:38" ht="14.25" customHeight="1" x14ac:dyDescent="0.25">
      <c r="A138" s="22" t="s">
        <v>151</v>
      </c>
      <c r="B138" s="21">
        <v>1.388173141437304</v>
      </c>
      <c r="C138" s="21">
        <v>1.5729825242051771</v>
      </c>
      <c r="D138" s="21">
        <v>1.7101927220413875</v>
      </c>
      <c r="E138" s="21">
        <v>1.8775375801551866</v>
      </c>
      <c r="F138" s="21">
        <v>1.6851611733208798</v>
      </c>
      <c r="G138" s="21">
        <v>1.4224541998254072</v>
      </c>
      <c r="H138" s="21">
        <v>1.634405020820324</v>
      </c>
      <c r="I138" s="21">
        <v>1.4604093514708263</v>
      </c>
      <c r="J138" s="21">
        <v>1.2108310975973291</v>
      </c>
      <c r="K138" s="21">
        <v>1.3517784597035694</v>
      </c>
      <c r="L138" s="21">
        <v>1.2155101147429883</v>
      </c>
      <c r="M138" s="21">
        <v>0.67736034752389229</v>
      </c>
      <c r="N138" s="21">
        <v>1.1720792947096921</v>
      </c>
      <c r="O138" s="21">
        <v>1.0131496684419301</v>
      </c>
      <c r="P138" s="21">
        <v>1.0618734610179879</v>
      </c>
      <c r="Q138" s="21">
        <v>1.0519537154350913</v>
      </c>
      <c r="R138" s="21">
        <v>1.1969573163617917</v>
      </c>
      <c r="S138" s="21">
        <v>1.1469465669595162</v>
      </c>
      <c r="T138" s="21">
        <v>1.149491463556819</v>
      </c>
      <c r="U138" s="21">
        <v>1.1132662281309862</v>
      </c>
      <c r="V138" s="21">
        <v>1.2822709909842978</v>
      </c>
      <c r="W138" s="21">
        <v>1.2032438334931053</v>
      </c>
      <c r="X138" s="21">
        <v>1.0793546859149521</v>
      </c>
      <c r="Y138" s="21">
        <v>1.0685781775131959</v>
      </c>
      <c r="Z138" s="21">
        <v>1.0333842586854296</v>
      </c>
      <c r="AA138" s="21">
        <v>0.9925713049953957</v>
      </c>
      <c r="AB138" s="21">
        <v>0.95792221955254608</v>
      </c>
      <c r="AC138" s="21">
        <v>0.93698697274908171</v>
      </c>
      <c r="AD138" s="21">
        <v>0.87545124159170362</v>
      </c>
      <c r="AE138" s="21">
        <v>0.15479880869972365</v>
      </c>
      <c r="AF138" s="21">
        <v>6.5174015272607952E-2</v>
      </c>
      <c r="AG138" s="21">
        <v>1.4921559477689436E-2</v>
      </c>
      <c r="AH138" s="21">
        <v>0</v>
      </c>
      <c r="AI138" s="21"/>
      <c r="AL138" s="65">
        <f t="shared" si="2"/>
        <v>1</v>
      </c>
    </row>
    <row r="139" spans="1:38" ht="14.25" customHeight="1" x14ac:dyDescent="0.25">
      <c r="A139" s="22" t="s">
        <v>152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L139" s="65">
        <f t="shared" si="2"/>
        <v>0</v>
      </c>
    </row>
    <row r="140" spans="1:38" ht="14.25" customHeight="1" x14ac:dyDescent="0.25">
      <c r="A140" s="22" t="s">
        <v>153</v>
      </c>
      <c r="B140" s="21">
        <v>0</v>
      </c>
      <c r="C140" s="21">
        <v>0</v>
      </c>
      <c r="D140" s="21">
        <v>0</v>
      </c>
      <c r="E140" s="21">
        <v>0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1">
        <v>0</v>
      </c>
      <c r="R140" s="21">
        <v>0</v>
      </c>
      <c r="S140" s="21">
        <v>0</v>
      </c>
      <c r="T140" s="21">
        <v>0</v>
      </c>
      <c r="U140" s="21">
        <v>0</v>
      </c>
      <c r="V140" s="21">
        <v>0</v>
      </c>
      <c r="W140" s="21">
        <v>0</v>
      </c>
      <c r="X140" s="21">
        <v>0</v>
      </c>
      <c r="Y140" s="21">
        <v>0</v>
      </c>
      <c r="Z140" s="21">
        <v>0</v>
      </c>
      <c r="AA140" s="21">
        <v>0</v>
      </c>
      <c r="AB140" s="21">
        <v>0.46979670609734353</v>
      </c>
      <c r="AC140" s="21">
        <v>0.26242970148074368</v>
      </c>
      <c r="AD140" s="21">
        <v>0.26295560207642643</v>
      </c>
      <c r="AE140" s="21">
        <v>0.40869274644638171</v>
      </c>
      <c r="AF140" s="21">
        <v>0.46854671883621773</v>
      </c>
      <c r="AG140" s="21">
        <v>0.32302986624113178</v>
      </c>
      <c r="AH140" s="21">
        <v>0.63419730842978572</v>
      </c>
      <c r="AI140" s="21"/>
      <c r="AL140" s="65">
        <f t="shared" si="2"/>
        <v>1</v>
      </c>
    </row>
    <row r="141" spans="1:38" ht="14.25" customHeight="1" x14ac:dyDescent="0.25">
      <c r="A141" s="22" t="s">
        <v>154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L141" s="65">
        <f t="shared" si="2"/>
        <v>0</v>
      </c>
    </row>
    <row r="142" spans="1:38" ht="14.25" customHeight="1" x14ac:dyDescent="0.25">
      <c r="A142" s="22" t="s">
        <v>155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L142" s="65">
        <f t="shared" si="2"/>
        <v>0</v>
      </c>
    </row>
    <row r="143" spans="1:38" ht="14.25" customHeight="1" x14ac:dyDescent="0.25">
      <c r="A143" s="22" t="s">
        <v>156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L143" s="65">
        <f t="shared" si="2"/>
        <v>0</v>
      </c>
    </row>
    <row r="144" spans="1:38" ht="14.25" customHeight="1" x14ac:dyDescent="0.25">
      <c r="A144" s="22" t="s">
        <v>157</v>
      </c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L144" s="65">
        <f t="shared" si="2"/>
        <v>0</v>
      </c>
    </row>
    <row r="145" spans="1:38" ht="14.25" customHeight="1" x14ac:dyDescent="0.25">
      <c r="A145" s="22" t="s">
        <v>158</v>
      </c>
      <c r="B145" s="19">
        <v>5.4</v>
      </c>
      <c r="C145" s="19">
        <v>4.5</v>
      </c>
      <c r="D145" s="19">
        <v>3.4</v>
      </c>
      <c r="E145" s="19">
        <v>5.9</v>
      </c>
      <c r="F145" s="19">
        <v>6</v>
      </c>
      <c r="G145" s="19">
        <v>4.5999999999999996</v>
      </c>
      <c r="H145" s="19">
        <v>3.7</v>
      </c>
      <c r="I145" s="19">
        <v>3.7</v>
      </c>
      <c r="J145" s="19">
        <v>5.0999999999999996</v>
      </c>
      <c r="K145" s="19">
        <v>4.4000000000000004</v>
      </c>
      <c r="L145" s="19">
        <v>4.0999999999999996</v>
      </c>
      <c r="M145" s="19">
        <v>4</v>
      </c>
      <c r="N145" s="19">
        <v>5.5</v>
      </c>
      <c r="O145" s="19">
        <v>4.4000000000000004</v>
      </c>
      <c r="P145" s="19">
        <v>3.5</v>
      </c>
      <c r="Q145" s="19">
        <v>3.8</v>
      </c>
      <c r="R145" s="19">
        <v>6</v>
      </c>
      <c r="S145" s="19">
        <v>4.2</v>
      </c>
      <c r="T145" s="19">
        <v>3.8</v>
      </c>
      <c r="U145" s="19">
        <v>4.4000000000000004</v>
      </c>
      <c r="V145" s="19">
        <v>6</v>
      </c>
      <c r="W145" s="19">
        <v>4.7</v>
      </c>
      <c r="X145" s="19">
        <v>4.0999999999999996</v>
      </c>
      <c r="Y145" s="19">
        <v>5</v>
      </c>
      <c r="Z145" s="19">
        <v>6.6</v>
      </c>
      <c r="AA145" s="19">
        <v>5.2</v>
      </c>
      <c r="AB145" s="19">
        <v>4.5999999999999996</v>
      </c>
      <c r="AC145" s="19">
        <v>5.0999999999999996</v>
      </c>
      <c r="AD145" s="19">
        <v>7.4</v>
      </c>
      <c r="AE145" s="19">
        <v>5.3</v>
      </c>
      <c r="AF145" s="19">
        <v>4.8</v>
      </c>
      <c r="AG145" s="19">
        <v>4.9000000000000004</v>
      </c>
      <c r="AH145" s="19"/>
      <c r="AI145" s="19"/>
      <c r="AL145" s="65">
        <f t="shared" si="2"/>
        <v>1</v>
      </c>
    </row>
    <row r="146" spans="1:38" ht="14.25" customHeight="1" x14ac:dyDescent="0.25">
      <c r="A146" s="22" t="s">
        <v>159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L146" s="65">
        <f t="shared" si="2"/>
        <v>0</v>
      </c>
    </row>
    <row r="147" spans="1:38" ht="14.25" customHeight="1" x14ac:dyDescent="0.25">
      <c r="A147" s="22" t="s">
        <v>160</v>
      </c>
      <c r="B147" s="19"/>
      <c r="C147" s="19"/>
      <c r="D147" s="19"/>
      <c r="E147" s="19"/>
      <c r="F147" s="19">
        <v>103.6</v>
      </c>
      <c r="G147" s="19">
        <v>91.61</v>
      </c>
      <c r="H147" s="19">
        <v>70.180000000000007</v>
      </c>
      <c r="I147" s="19">
        <v>80.7</v>
      </c>
      <c r="J147" s="19">
        <v>93.24</v>
      </c>
      <c r="K147" s="19">
        <v>84.49</v>
      </c>
      <c r="L147" s="19">
        <v>121.5</v>
      </c>
      <c r="M147" s="19">
        <v>151.47999999999999</v>
      </c>
      <c r="N147" s="19">
        <v>64.489000000000004</v>
      </c>
      <c r="O147" s="19">
        <v>73.31</v>
      </c>
      <c r="P147" s="19">
        <v>123.294</v>
      </c>
      <c r="Q147" s="19">
        <v>107.98571101</v>
      </c>
      <c r="R147" s="19">
        <v>48.597000000000001</v>
      </c>
      <c r="S147" s="19">
        <v>69.540000000000006</v>
      </c>
      <c r="T147" s="19">
        <v>62.774999999999999</v>
      </c>
      <c r="U147" s="19">
        <v>54.808999999999997</v>
      </c>
      <c r="V147" s="19">
        <v>50.347999999999999</v>
      </c>
      <c r="W147" s="19">
        <v>52.953000000000003</v>
      </c>
      <c r="X147" s="19">
        <v>67.28</v>
      </c>
      <c r="Y147" s="19">
        <v>24.720001920000001</v>
      </c>
      <c r="Z147" s="19">
        <v>82.31</v>
      </c>
      <c r="AA147" s="19">
        <v>155.72</v>
      </c>
      <c r="AB147" s="19">
        <v>169.95411268000001</v>
      </c>
      <c r="AC147" s="19">
        <v>149.55743202000002</v>
      </c>
      <c r="AD147" s="19">
        <v>162.29425430000001</v>
      </c>
      <c r="AE147" s="19">
        <v>168.55199999999999</v>
      </c>
      <c r="AF147" s="19">
        <v>223.291</v>
      </c>
      <c r="AG147" s="19">
        <v>210.99259032000001</v>
      </c>
      <c r="AH147" s="19">
        <v>257.36</v>
      </c>
      <c r="AI147" s="19"/>
      <c r="AL147" s="65">
        <f t="shared" si="2"/>
        <v>1</v>
      </c>
    </row>
    <row r="148" spans="1:38" ht="14.25" customHeight="1" x14ac:dyDescent="0.25">
      <c r="A148" s="22" t="s">
        <v>161</v>
      </c>
      <c r="B148" s="21">
        <v>67.005300000000005</v>
      </c>
      <c r="C148" s="21">
        <v>75.296499999999995</v>
      </c>
      <c r="D148" s="21">
        <v>80.596599999999995</v>
      </c>
      <c r="E148" s="21">
        <v>85.782700000000006</v>
      </c>
      <c r="F148" s="21">
        <v>78.465721170508402</v>
      </c>
      <c r="G148" s="21">
        <v>89.158716021118508</v>
      </c>
      <c r="H148" s="21">
        <v>84.271748221828886</v>
      </c>
      <c r="I148" s="21">
        <v>91.255751608622106</v>
      </c>
      <c r="J148" s="21">
        <v>64.598799999999997</v>
      </c>
      <c r="K148" s="21">
        <v>68.766900000000007</v>
      </c>
      <c r="L148" s="21">
        <v>71.486500000000007</v>
      </c>
      <c r="M148" s="21">
        <v>76.761099999999999</v>
      </c>
      <c r="N148" s="21">
        <v>65.562100000000001</v>
      </c>
      <c r="O148" s="21">
        <v>74.671099999999996</v>
      </c>
      <c r="P148" s="21">
        <v>71.431799999999996</v>
      </c>
      <c r="Q148" s="21">
        <v>71.558499999999995</v>
      </c>
      <c r="R148" s="21">
        <v>67.727699999999999</v>
      </c>
      <c r="S148" s="21">
        <v>76.913300000000007</v>
      </c>
      <c r="T148" s="21">
        <v>82.993799999999993</v>
      </c>
      <c r="U148" s="21">
        <v>88.792599999999993</v>
      </c>
      <c r="V148" s="21">
        <v>87.622500000000002</v>
      </c>
      <c r="W148" s="21">
        <v>93.264600000000002</v>
      </c>
      <c r="X148" s="21">
        <v>89.147396303253998</v>
      </c>
      <c r="Y148" s="21">
        <v>98.644101037986601</v>
      </c>
      <c r="Z148" s="21">
        <v>88.611171470000002</v>
      </c>
      <c r="AA148" s="21">
        <v>92.382671400000007</v>
      </c>
      <c r="AB148" s="21">
        <v>87.787071400000002</v>
      </c>
      <c r="AC148" s="21">
        <v>93.776823800000003</v>
      </c>
      <c r="AD148" s="21">
        <v>80.248099999999994</v>
      </c>
      <c r="AE148" s="21">
        <v>74.3797</v>
      </c>
      <c r="AF148" s="21">
        <v>86.204800000000006</v>
      </c>
      <c r="AG148" s="21">
        <v>102.2366</v>
      </c>
      <c r="AH148" s="21">
        <v>93.372200000000007</v>
      </c>
      <c r="AI148" s="21"/>
      <c r="AL148" s="65">
        <f t="shared" si="2"/>
        <v>1</v>
      </c>
    </row>
    <row r="149" spans="1:38" ht="14.25" customHeight="1" x14ac:dyDescent="0.25">
      <c r="A149" s="22" t="s">
        <v>162</v>
      </c>
      <c r="B149" s="19">
        <v>3402.1314387211369</v>
      </c>
      <c r="C149" s="19">
        <v>3540.789473684209</v>
      </c>
      <c r="D149" s="19">
        <v>3447.9955456570137</v>
      </c>
      <c r="E149" s="19">
        <v>3503.9075399009339</v>
      </c>
      <c r="F149" s="19">
        <v>3413.996719518861</v>
      </c>
      <c r="G149" s="19">
        <v>4015.8217270195009</v>
      </c>
      <c r="H149" s="19">
        <v>3615.2081109925275</v>
      </c>
      <c r="I149" s="19">
        <v>3540.1162790697676</v>
      </c>
      <c r="J149" s="19">
        <v>2930.0945829750658</v>
      </c>
      <c r="K149" s="19">
        <v>2949.9354838709678</v>
      </c>
      <c r="L149" s="19">
        <v>2879.2460478313756</v>
      </c>
      <c r="M149" s="19">
        <v>2747.5967174677612</v>
      </c>
      <c r="N149" s="19">
        <v>2784.4255975327669</v>
      </c>
      <c r="O149" s="19">
        <v>2750.1412999596278</v>
      </c>
      <c r="P149" s="19">
        <v>2659.0144230769229</v>
      </c>
      <c r="Q149" s="19">
        <v>2714.5642658177467</v>
      </c>
      <c r="R149" s="19">
        <v>2692.5355450236971</v>
      </c>
      <c r="S149" s="19">
        <v>3162.7934272300472</v>
      </c>
      <c r="T149" s="19">
        <v>3187.8610297195492</v>
      </c>
      <c r="U149" s="19">
        <v>3174.3160473662729</v>
      </c>
      <c r="V149" s="19">
        <v>2872.011909825605</v>
      </c>
      <c r="W149" s="19">
        <v>3056.3825363825354</v>
      </c>
      <c r="X149" s="19">
        <v>2926.9121813031147</v>
      </c>
      <c r="Y149" s="19">
        <v>2989.9289099526068</v>
      </c>
      <c r="Z149" s="19">
        <v>2720.4041974348997</v>
      </c>
      <c r="AA149" s="19">
        <v>3011.7964533538925</v>
      </c>
      <c r="AB149" s="19">
        <v>2949.2290334712311</v>
      </c>
      <c r="AC149" s="19">
        <v>2858.449158741771</v>
      </c>
      <c r="AD149" s="19">
        <v>2638.756148981025</v>
      </c>
      <c r="AE149" s="19">
        <v>2228.5429141716568</v>
      </c>
      <c r="AF149" s="19">
        <v>2344.6878422782033</v>
      </c>
      <c r="AG149" s="19">
        <v>2468.6853766617419</v>
      </c>
      <c r="AH149" s="19">
        <v>2573.5420743639911</v>
      </c>
      <c r="AI149" s="19"/>
      <c r="AL149" s="65">
        <f t="shared" si="2"/>
        <v>1</v>
      </c>
    </row>
    <row r="150" spans="1:38" ht="14.25" customHeight="1" x14ac:dyDescent="0.25">
      <c r="A150" s="22" t="s">
        <v>163</v>
      </c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L150" s="65">
        <f t="shared" si="2"/>
        <v>0</v>
      </c>
    </row>
    <row r="151" spans="1:38" ht="14.25" customHeight="1" x14ac:dyDescent="0.25">
      <c r="A151" s="22" t="s">
        <v>164</v>
      </c>
      <c r="B151" s="19">
        <v>19</v>
      </c>
      <c r="C151" s="19">
        <v>22</v>
      </c>
      <c r="D151" s="19">
        <v>31</v>
      </c>
      <c r="E151" s="19">
        <v>30</v>
      </c>
      <c r="F151" s="19">
        <v>18</v>
      </c>
      <c r="G151" s="19">
        <v>31</v>
      </c>
      <c r="H151" s="19">
        <v>31</v>
      </c>
      <c r="I151" s="19">
        <v>23</v>
      </c>
      <c r="J151" s="19">
        <v>25</v>
      </c>
      <c r="K151" s="19">
        <v>24</v>
      </c>
      <c r="L151" s="19">
        <v>26</v>
      </c>
      <c r="M151" s="19">
        <v>23</v>
      </c>
      <c r="N151" s="19">
        <v>19</v>
      </c>
      <c r="O151" s="19">
        <v>13.67</v>
      </c>
      <c r="P151" s="19">
        <v>25.280999999999999</v>
      </c>
      <c r="Q151" s="19">
        <v>20.92</v>
      </c>
      <c r="R151" s="19">
        <v>12.22</v>
      </c>
      <c r="S151" s="19">
        <v>16.21</v>
      </c>
      <c r="T151" s="19">
        <v>30.46</v>
      </c>
      <c r="U151" s="19">
        <v>17.309999999999999</v>
      </c>
      <c r="V151" s="19">
        <v>17.77</v>
      </c>
      <c r="W151" s="19">
        <v>14.79</v>
      </c>
      <c r="X151" s="19">
        <v>30.43</v>
      </c>
      <c r="Y151" s="19">
        <v>31.72</v>
      </c>
      <c r="Z151" s="19">
        <v>30.31</v>
      </c>
      <c r="AA151" s="19">
        <v>33</v>
      </c>
      <c r="AB151" s="19">
        <v>28.39</v>
      </c>
      <c r="AC151" s="19">
        <v>23.93</v>
      </c>
      <c r="AD151" s="19">
        <v>22.86</v>
      </c>
      <c r="AE151" s="19">
        <v>20.399999999999999</v>
      </c>
      <c r="AF151" s="19">
        <v>23.35</v>
      </c>
      <c r="AG151" s="19">
        <v>18.09</v>
      </c>
      <c r="AH151" s="19">
        <v>19.329999999999998</v>
      </c>
      <c r="AI151" s="19"/>
      <c r="AL151" s="65">
        <f t="shared" si="2"/>
        <v>1</v>
      </c>
    </row>
    <row r="152" spans="1:38" ht="14.25" customHeight="1" x14ac:dyDescent="0.25">
      <c r="A152" s="22" t="s">
        <v>165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L152" s="65">
        <f t="shared" si="2"/>
        <v>0</v>
      </c>
    </row>
    <row r="153" spans="1:38" ht="14.25" customHeight="1" x14ac:dyDescent="0.25">
      <c r="A153" s="22" t="s">
        <v>166</v>
      </c>
      <c r="B153" s="19">
        <v>7.5</v>
      </c>
      <c r="C153" s="19">
        <v>9.3000000000000007</v>
      </c>
      <c r="D153" s="19">
        <v>9.9</v>
      </c>
      <c r="E153" s="19">
        <v>12.2</v>
      </c>
      <c r="F153" s="19">
        <v>9.5</v>
      </c>
      <c r="G153" s="19">
        <v>11.1</v>
      </c>
      <c r="H153" s="19">
        <v>10.4</v>
      </c>
      <c r="I153" s="19">
        <v>10.199999999999999</v>
      </c>
      <c r="J153" s="19">
        <v>9.8000000000000007</v>
      </c>
      <c r="K153" s="19">
        <v>11.1</v>
      </c>
      <c r="L153" s="19">
        <v>14.6</v>
      </c>
      <c r="M153" s="19">
        <v>11.6</v>
      </c>
      <c r="N153" s="19">
        <v>11.738099999999999</v>
      </c>
      <c r="O153" s="19">
        <v>13.221399999999999</v>
      </c>
      <c r="P153" s="19">
        <v>13.445499999999999</v>
      </c>
      <c r="Q153" s="19">
        <v>14.2629</v>
      </c>
      <c r="R153" s="19">
        <v>12.8551</v>
      </c>
      <c r="S153" s="19">
        <v>14.110200000000001</v>
      </c>
      <c r="T153" s="19">
        <v>13.6347</v>
      </c>
      <c r="U153" s="19">
        <v>14.8935</v>
      </c>
      <c r="V153" s="19">
        <v>14.889099999999999</v>
      </c>
      <c r="W153" s="19">
        <v>17.456399999999999</v>
      </c>
      <c r="X153" s="19">
        <v>16.956600000000002</v>
      </c>
      <c r="Y153" s="19">
        <v>18.072600000000001</v>
      </c>
      <c r="Z153" s="19">
        <v>18.492889000000002</v>
      </c>
      <c r="AA153" s="19">
        <v>20.625481000000001</v>
      </c>
      <c r="AB153" s="19">
        <v>17.918521999999999</v>
      </c>
      <c r="AC153" s="19">
        <v>18.793727000000001</v>
      </c>
      <c r="AD153" s="19">
        <v>15.233891210000001</v>
      </c>
      <c r="AE153" s="19">
        <v>0.85593133999999993</v>
      </c>
      <c r="AF153" s="19">
        <v>2.5305986000000003</v>
      </c>
      <c r="AG153" s="19">
        <v>8.6812356800000003</v>
      </c>
      <c r="AH153" s="19"/>
      <c r="AI153" s="19"/>
      <c r="AL153" s="65">
        <f t="shared" si="2"/>
        <v>1</v>
      </c>
    </row>
    <row r="154" spans="1:38" ht="14.25" customHeight="1" x14ac:dyDescent="0.25">
      <c r="A154" s="22" t="s">
        <v>167</v>
      </c>
      <c r="B154" s="21">
        <v>18.659301622493167</v>
      </c>
      <c r="C154" s="21">
        <v>23.010540286115489</v>
      </c>
      <c r="D154" s="21">
        <v>12.708150744960561</v>
      </c>
      <c r="E154" s="21">
        <v>7.7348949362728101</v>
      </c>
      <c r="F154" s="21">
        <v>3.5236759215409816</v>
      </c>
      <c r="G154" s="21">
        <v>6.9769362030054403</v>
      </c>
      <c r="H154" s="21">
        <v>7.165734759242179</v>
      </c>
      <c r="I154" s="21">
        <v>2.0818330605564674</v>
      </c>
      <c r="J154" s="21">
        <v>4.4465389205171659</v>
      </c>
      <c r="K154" s="21">
        <v>5.499778532408091</v>
      </c>
      <c r="L154" s="21">
        <v>3.6207205592400071</v>
      </c>
      <c r="M154" s="21">
        <v>3.5941325276920284</v>
      </c>
      <c r="N154" s="21">
        <v>4.210572484347411</v>
      </c>
      <c r="O154" s="21">
        <v>5.3711912454869255</v>
      </c>
      <c r="P154" s="21">
        <v>5.4225811372122878</v>
      </c>
      <c r="Q154" s="21">
        <v>6.010246170822052</v>
      </c>
      <c r="R154" s="21">
        <v>4.5395586059251336</v>
      </c>
      <c r="S154" s="21">
        <v>9.5380067301946738</v>
      </c>
      <c r="T154" s="21">
        <v>7.6212688518417888</v>
      </c>
      <c r="U154" s="21">
        <v>7.7807729894120854</v>
      </c>
      <c r="V154" s="21">
        <v>5.0385913866867336</v>
      </c>
      <c r="W154" s="21">
        <v>1.3798409592362326</v>
      </c>
      <c r="X154" s="21">
        <v>3.524556637191965</v>
      </c>
      <c r="Y154" s="21">
        <v>3.8544495767499916</v>
      </c>
      <c r="Z154" s="21">
        <v>4.8886910062333024</v>
      </c>
      <c r="AA154" s="21">
        <v>0.3539614182054156</v>
      </c>
      <c r="AB154" s="21"/>
      <c r="AC154" s="21"/>
      <c r="AD154" s="21"/>
      <c r="AE154" s="21"/>
      <c r="AF154" s="21"/>
      <c r="AG154" s="21"/>
      <c r="AH154" s="21"/>
      <c r="AI154" s="21"/>
      <c r="AL154" s="65">
        <f t="shared" si="2"/>
        <v>0</v>
      </c>
    </row>
    <row r="155" spans="1:38" ht="14.25" customHeight="1" x14ac:dyDescent="0.25">
      <c r="A155" s="22" t="s">
        <v>168</v>
      </c>
      <c r="B155" s="19">
        <v>56.276990174089903</v>
      </c>
      <c r="C155" s="19">
        <v>89.541944284304606</v>
      </c>
      <c r="D155" s="19">
        <v>91.120879346560898</v>
      </c>
      <c r="E155" s="19">
        <v>25.7722848980554</v>
      </c>
      <c r="F155" s="19">
        <v>66.435864371679102</v>
      </c>
      <c r="G155" s="19">
        <v>95.576587272749791</v>
      </c>
      <c r="H155" s="19">
        <v>80.524152553035492</v>
      </c>
      <c r="I155" s="19">
        <v>25.320778052373402</v>
      </c>
      <c r="J155" s="19">
        <v>63.979356702157496</v>
      </c>
      <c r="K155" s="19">
        <v>59.827027418137696</v>
      </c>
      <c r="L155" s="19">
        <v>67.501186739208691</v>
      </c>
      <c r="M155" s="19">
        <v>25.962837703571598</v>
      </c>
      <c r="N155" s="19">
        <v>55.514565134325302</v>
      </c>
      <c r="O155" s="19">
        <v>70.867126475955402</v>
      </c>
      <c r="P155" s="19">
        <v>76.437123642420801</v>
      </c>
      <c r="Q155" s="19">
        <v>22.399971651914601</v>
      </c>
      <c r="R155" s="19">
        <v>63.6302428146643</v>
      </c>
      <c r="S155" s="19">
        <v>49.750429965598002</v>
      </c>
      <c r="T155" s="19">
        <v>80.922669539688101</v>
      </c>
      <c r="U155" s="19">
        <v>28.051329336989102</v>
      </c>
      <c r="V155" s="19">
        <v>55.575924453827099</v>
      </c>
      <c r="W155" s="19">
        <v>77.758621449327393</v>
      </c>
      <c r="X155" s="19">
        <v>72.354243107410696</v>
      </c>
      <c r="Y155" s="19">
        <v>27.067285855941098</v>
      </c>
      <c r="Z155" s="19">
        <v>49.862952588278702</v>
      </c>
      <c r="AA155" s="19">
        <v>57.5112179280367</v>
      </c>
      <c r="AB155" s="19">
        <v>67.284868776948898</v>
      </c>
      <c r="AC155" s="19">
        <v>24.6669729246134</v>
      </c>
      <c r="AD155" s="19">
        <v>46.394203272560901</v>
      </c>
      <c r="AE155" s="19">
        <v>62.051398210084898</v>
      </c>
      <c r="AF155" s="19">
        <v>83.475461505454902</v>
      </c>
      <c r="AG155" s="19">
        <v>32.964772467498804</v>
      </c>
      <c r="AH155" s="19">
        <v>56.815531172956199</v>
      </c>
      <c r="AI155" s="19"/>
      <c r="AL155" s="65">
        <f t="shared" si="2"/>
        <v>1</v>
      </c>
    </row>
    <row r="156" spans="1:38" ht="14.25" customHeight="1" x14ac:dyDescent="0.25">
      <c r="A156" s="22" t="s">
        <v>169</v>
      </c>
      <c r="B156" s="21">
        <v>7.6849999999999996</v>
      </c>
      <c r="C156" s="21">
        <v>11.597</v>
      </c>
      <c r="D156" s="21">
        <v>10.028</v>
      </c>
      <c r="E156" s="21">
        <v>10.028</v>
      </c>
      <c r="F156" s="21">
        <v>8.4540000000000006</v>
      </c>
      <c r="G156" s="21">
        <v>5.7935999999999996</v>
      </c>
      <c r="H156" s="21">
        <v>6.5558399999999999</v>
      </c>
      <c r="I156" s="21">
        <v>15.8795307</v>
      </c>
      <c r="J156" s="21">
        <v>8.3520000000000003</v>
      </c>
      <c r="K156" s="21">
        <v>8.3529999999999998</v>
      </c>
      <c r="L156" s="21">
        <v>6.5780000000000003</v>
      </c>
      <c r="M156" s="21">
        <v>7.76</v>
      </c>
      <c r="N156" s="21">
        <v>7.7619999999999996</v>
      </c>
      <c r="O156" s="21">
        <v>2.0950000000000002</v>
      </c>
      <c r="P156" s="21">
        <v>3.9463523599999997</v>
      </c>
      <c r="Q156" s="21">
        <v>4.2356476199999999</v>
      </c>
      <c r="R156" s="21">
        <v>4.9077499900000001</v>
      </c>
      <c r="S156" s="21">
        <v>3.9463523599999997</v>
      </c>
      <c r="T156" s="21">
        <v>4.907</v>
      </c>
      <c r="U156" s="21">
        <v>26.277999999999999</v>
      </c>
      <c r="V156" s="21">
        <v>10.25</v>
      </c>
      <c r="W156" s="21">
        <v>9.8658809000000005</v>
      </c>
      <c r="X156" s="21">
        <v>10.250999999999999</v>
      </c>
      <c r="Y156" s="21">
        <v>21.555</v>
      </c>
      <c r="Z156" s="21">
        <v>12.606999999999999</v>
      </c>
      <c r="AA156" s="21">
        <v>13.265874945</v>
      </c>
      <c r="AB156" s="21">
        <v>10.3742</v>
      </c>
      <c r="AC156" s="21">
        <v>6.0941999999999998</v>
      </c>
      <c r="AD156" s="21">
        <v>9.2313773532891794</v>
      </c>
      <c r="AE156" s="21">
        <v>6.0790622939087706</v>
      </c>
      <c r="AF156" s="21"/>
      <c r="AG156" s="21"/>
      <c r="AH156" s="21"/>
      <c r="AI156" s="21"/>
      <c r="AL156" s="65">
        <f t="shared" si="2"/>
        <v>0</v>
      </c>
    </row>
    <row r="157" spans="1:38" ht="14.25" customHeight="1" x14ac:dyDescent="0.25">
      <c r="A157" s="22" t="s">
        <v>170</v>
      </c>
      <c r="B157" s="19">
        <v>128.78</v>
      </c>
      <c r="C157" s="19">
        <v>138.81</v>
      </c>
      <c r="D157" s="19">
        <v>133.47999999999999</v>
      </c>
      <c r="E157" s="19">
        <v>119.92010000000001</v>
      </c>
      <c r="F157" s="19">
        <v>112.47071942408</v>
      </c>
      <c r="G157" s="19">
        <v>130.25006883195101</v>
      </c>
      <c r="H157" s="19">
        <v>223.375743887471</v>
      </c>
      <c r="I157" s="19">
        <v>119.90144516709401</v>
      </c>
      <c r="J157" s="19">
        <v>105.667773328816</v>
      </c>
      <c r="K157" s="19">
        <v>112.340239311197</v>
      </c>
      <c r="L157" s="19">
        <v>187.78137589972098</v>
      </c>
      <c r="M157" s="19">
        <v>103.74196766584801</v>
      </c>
      <c r="N157" s="19">
        <v>99.391746240563393</v>
      </c>
      <c r="O157" s="19">
        <v>103.88305388529301</v>
      </c>
      <c r="P157" s="19">
        <v>112.94161805858199</v>
      </c>
      <c r="Q157" s="19">
        <v>111.127814923117</v>
      </c>
      <c r="R157" s="19">
        <v>167.92646257995798</v>
      </c>
      <c r="S157" s="19">
        <v>170.35414122635402</v>
      </c>
      <c r="T157" s="19">
        <v>175.699177474127</v>
      </c>
      <c r="U157" s="19">
        <v>172.61315953025903</v>
      </c>
      <c r="V157" s="19">
        <v>189.50442571155901</v>
      </c>
      <c r="W157" s="19">
        <v>193.640495880451</v>
      </c>
      <c r="X157" s="19">
        <v>187.234970890971</v>
      </c>
      <c r="Y157" s="19">
        <v>193.313439092653</v>
      </c>
      <c r="Z157" s="19">
        <v>173.802687231269</v>
      </c>
      <c r="AA157" s="19">
        <v>181.96558416046801</v>
      </c>
      <c r="AB157" s="19">
        <v>200.12831551745501</v>
      </c>
      <c r="AC157" s="19">
        <v>206.95086149849001</v>
      </c>
      <c r="AD157" s="19">
        <v>155.55615602042002</v>
      </c>
      <c r="AE157" s="19">
        <v>95.792848900178399</v>
      </c>
      <c r="AF157" s="19">
        <v>141.50044696344798</v>
      </c>
      <c r="AG157" s="19">
        <v>154.312630212405</v>
      </c>
      <c r="AH157" s="19">
        <v>141.500275771161</v>
      </c>
      <c r="AI157" s="19"/>
      <c r="AL157" s="65">
        <f t="shared" si="2"/>
        <v>1</v>
      </c>
    </row>
    <row r="158" spans="1:38" ht="14.25" customHeight="1" x14ac:dyDescent="0.25">
      <c r="A158" s="22" t="s">
        <v>171</v>
      </c>
      <c r="B158" s="21">
        <v>1788</v>
      </c>
      <c r="C158" s="21">
        <v>1954</v>
      </c>
      <c r="D158" s="21">
        <v>1952</v>
      </c>
      <c r="E158" s="21">
        <v>2068</v>
      </c>
      <c r="F158" s="21">
        <v>2035</v>
      </c>
      <c r="G158" s="21">
        <v>2154</v>
      </c>
      <c r="H158" s="21">
        <v>2129</v>
      </c>
      <c r="I158" s="21">
        <v>2108</v>
      </c>
      <c r="J158" s="21">
        <v>1840</v>
      </c>
      <c r="K158" s="21">
        <v>1946</v>
      </c>
      <c r="L158" s="21">
        <v>1948</v>
      </c>
      <c r="M158" s="21">
        <v>1975</v>
      </c>
      <c r="N158" s="21">
        <v>1913</v>
      </c>
      <c r="O158" s="21">
        <v>2150</v>
      </c>
      <c r="P158" s="21">
        <v>2109</v>
      </c>
      <c r="Q158" s="21">
        <v>2172</v>
      </c>
      <c r="R158" s="21">
        <v>2142</v>
      </c>
      <c r="S158" s="21">
        <v>2332</v>
      </c>
      <c r="T158" s="21">
        <v>2490</v>
      </c>
      <c r="U158" s="21">
        <v>2691</v>
      </c>
      <c r="V158" s="21">
        <v>2777</v>
      </c>
      <c r="W158" s="21">
        <v>2888</v>
      </c>
      <c r="X158" s="21">
        <v>2812</v>
      </c>
      <c r="Y158" s="21">
        <v>2915</v>
      </c>
      <c r="Z158" s="21">
        <v>2841</v>
      </c>
      <c r="AA158" s="21">
        <v>2947</v>
      </c>
      <c r="AB158" s="21">
        <v>2939</v>
      </c>
      <c r="AC158" s="21">
        <v>2999</v>
      </c>
      <c r="AD158" s="21">
        <v>3001</v>
      </c>
      <c r="AE158" s="21">
        <v>2527</v>
      </c>
      <c r="AF158" s="21">
        <v>3244</v>
      </c>
      <c r="AG158" s="21">
        <v>3616</v>
      </c>
      <c r="AH158" s="21">
        <v>2929</v>
      </c>
      <c r="AI158" s="21"/>
      <c r="AL158" s="65">
        <f t="shared" si="2"/>
        <v>1</v>
      </c>
    </row>
    <row r="159" spans="1:38" ht="14.25" customHeight="1" x14ac:dyDescent="0.25">
      <c r="A159" s="22" t="s">
        <v>172</v>
      </c>
      <c r="B159" s="19">
        <v>511.08343548386944</v>
      </c>
      <c r="C159" s="19">
        <v>549.92356507936699</v>
      </c>
      <c r="D159" s="19">
        <v>583.96284545454648</v>
      </c>
      <c r="E159" s="19">
        <v>562.08461093749963</v>
      </c>
      <c r="F159" s="19">
        <v>517.72080000000176</v>
      </c>
      <c r="G159" s="19">
        <v>552.54224999999974</v>
      </c>
      <c r="H159" s="19">
        <v>543.47922727272703</v>
      </c>
      <c r="I159" s="19">
        <v>518.66894531250011</v>
      </c>
      <c r="J159" s="19">
        <v>441.44800000000112</v>
      </c>
      <c r="K159" s="19">
        <v>456.47690967742142</v>
      </c>
      <c r="L159" s="19">
        <v>464.66969999999998</v>
      </c>
      <c r="M159" s="19">
        <v>453.44209846153854</v>
      </c>
      <c r="N159" s="19">
        <v>435.28872580645248</v>
      </c>
      <c r="O159" s="19">
        <v>472.02039076922898</v>
      </c>
      <c r="P159" s="19">
        <v>473.45060606060679</v>
      </c>
      <c r="Q159" s="19">
        <v>481.20960937500001</v>
      </c>
      <c r="R159" s="19">
        <v>483.41780307692187</v>
      </c>
      <c r="S159" s="19">
        <v>521.30779516129019</v>
      </c>
      <c r="T159" s="19">
        <v>559.11326153846073</v>
      </c>
      <c r="U159" s="19">
        <v>615.77272857142634</v>
      </c>
      <c r="V159" s="19">
        <v>636.73300000000211</v>
      </c>
      <c r="W159" s="19">
        <v>637.44740476190645</v>
      </c>
      <c r="X159" s="19">
        <v>624.47812615384669</v>
      </c>
      <c r="Y159" s="19">
        <v>674.57478750000007</v>
      </c>
      <c r="Z159" s="19">
        <v>621.26697142857176</v>
      </c>
      <c r="AA159" s="19">
        <v>646.12750000000017</v>
      </c>
      <c r="AB159" s="19">
        <v>654.93408787879162</v>
      </c>
      <c r="AC159" s="19">
        <v>652.0855812499999</v>
      </c>
      <c r="AD159" s="19">
        <v>646.15930937499991</v>
      </c>
      <c r="AE159" s="19">
        <v>588.15449032258243</v>
      </c>
      <c r="AF159" s="19">
        <v>613.67806818181998</v>
      </c>
      <c r="AG159" s="19">
        <v>707.38878769230689</v>
      </c>
      <c r="AH159" s="19">
        <v>681.94375238095256</v>
      </c>
      <c r="AI159" s="19"/>
      <c r="AL159" s="65">
        <f t="shared" si="2"/>
        <v>1</v>
      </c>
    </row>
    <row r="160" spans="1:38" ht="14.25" customHeight="1" x14ac:dyDescent="0.25">
      <c r="A160" s="22" t="s">
        <v>173</v>
      </c>
      <c r="B160" s="21">
        <v>165.93406593406593</v>
      </c>
      <c r="C160" s="21">
        <v>144.23076923076923</v>
      </c>
      <c r="D160" s="21">
        <v>150.54945054945054</v>
      </c>
      <c r="E160" s="21">
        <v>146.7032967032967</v>
      </c>
      <c r="F160" s="21">
        <v>112.08791208791209</v>
      </c>
      <c r="G160" s="21">
        <v>100.82417582417582</v>
      </c>
      <c r="H160" s="21">
        <v>132.14285714285714</v>
      </c>
      <c r="I160" s="21">
        <v>96.703296703296701</v>
      </c>
      <c r="J160" s="21">
        <v>105.21978021978022</v>
      </c>
      <c r="K160" s="21">
        <v>83.516483516483518</v>
      </c>
      <c r="L160" s="21">
        <v>51.64835164835165</v>
      </c>
      <c r="M160" s="21">
        <v>72.527472527472526</v>
      </c>
      <c r="N160" s="21">
        <v>131.31868131868131</v>
      </c>
      <c r="O160" s="21">
        <v>124.72527472527473</v>
      </c>
      <c r="P160" s="21">
        <v>92.857142857142847</v>
      </c>
      <c r="Q160" s="21">
        <v>70.329670329670321</v>
      </c>
      <c r="R160" s="21">
        <v>93.131868131868117</v>
      </c>
      <c r="S160" s="21">
        <v>93.956043956043956</v>
      </c>
      <c r="T160" s="21">
        <v>107.14285714285714</v>
      </c>
      <c r="U160" s="21">
        <v>149.45054945054946</v>
      </c>
      <c r="V160" s="21">
        <v>72.802197802197796</v>
      </c>
      <c r="W160" s="21">
        <v>106.04395604395604</v>
      </c>
      <c r="X160" s="21">
        <v>104.94505494505495</v>
      </c>
      <c r="Y160" s="21">
        <v>96.428571428571416</v>
      </c>
      <c r="Z160" s="21">
        <v>97.802197802197796</v>
      </c>
      <c r="AA160" s="21">
        <v>99.72527472527473</v>
      </c>
      <c r="AB160" s="21">
        <v>93.681318681318686</v>
      </c>
      <c r="AC160" s="21">
        <v>159.61538461538461</v>
      </c>
      <c r="AD160" s="21">
        <v>122.25274725274726</v>
      </c>
      <c r="AE160" s="21">
        <v>125.82417582417582</v>
      </c>
      <c r="AF160" s="21">
        <v>111.53846153846153</v>
      </c>
      <c r="AG160" s="21">
        <v>157.14285714285714</v>
      </c>
      <c r="AH160" s="21">
        <v>209.06593406593407</v>
      </c>
      <c r="AI160" s="21"/>
      <c r="AL160" s="65">
        <f t="shared" si="2"/>
        <v>1</v>
      </c>
    </row>
    <row r="161" spans="1:38" ht="14.25" customHeight="1" x14ac:dyDescent="0.25">
      <c r="A161" s="22" t="s">
        <v>174</v>
      </c>
      <c r="B161" s="19">
        <v>828.24856489101126</v>
      </c>
      <c r="C161" s="19">
        <v>950.0193032993792</v>
      </c>
      <c r="D161" s="19">
        <v>991.82675098436948</v>
      </c>
      <c r="E161" s="19">
        <v>1086.9897569179025</v>
      </c>
      <c r="F161" s="19">
        <v>1156.6316387389934</v>
      </c>
      <c r="G161" s="19">
        <v>1241.5972243734705</v>
      </c>
      <c r="H161" s="19">
        <v>1268.5230581431429</v>
      </c>
      <c r="I161" s="19">
        <v>1200.25908924498</v>
      </c>
      <c r="J161" s="19">
        <v>1139.9190829399854</v>
      </c>
      <c r="K161" s="19">
        <v>1205.2071320119132</v>
      </c>
      <c r="L161" s="19">
        <v>1190.7453462958774</v>
      </c>
      <c r="M161" s="19">
        <v>1251.4333453461334</v>
      </c>
      <c r="N161" s="19">
        <v>1190.9434332532012</v>
      </c>
      <c r="O161" s="19">
        <v>1313.8209749485416</v>
      </c>
      <c r="P161" s="19">
        <v>1295.9568014399531</v>
      </c>
      <c r="Q161" s="19">
        <v>1315.7894736842106</v>
      </c>
      <c r="R161" s="19">
        <v>1298.4494602551531</v>
      </c>
      <c r="S161" s="19">
        <v>1488.5735912260654</v>
      </c>
      <c r="T161" s="19">
        <v>1547.1104883633493</v>
      </c>
      <c r="U161" s="19">
        <v>1617.3296854555047</v>
      </c>
      <c r="V161" s="19">
        <v>1646.5927099841522</v>
      </c>
      <c r="W161" s="19">
        <v>1747.7917684645729</v>
      </c>
      <c r="X161" s="19">
        <v>1652.8573931762999</v>
      </c>
      <c r="Y161" s="19">
        <v>1821.2317864576958</v>
      </c>
      <c r="Z161" s="19">
        <v>1785.2116055148601</v>
      </c>
      <c r="AA161" s="19">
        <v>1864.3733324913551</v>
      </c>
      <c r="AB161" s="19">
        <v>1796.2735254266506</v>
      </c>
      <c r="AC161" s="19">
        <v>1894.9202415982638</v>
      </c>
      <c r="AD161" s="19">
        <v>1621.8638679281405</v>
      </c>
      <c r="AE161" s="19">
        <v>1404.7423994174403</v>
      </c>
      <c r="AF161" s="19">
        <v>1717.4365945672007</v>
      </c>
      <c r="AG161" s="19">
        <v>1945.2171004869788</v>
      </c>
      <c r="AH161" s="19">
        <v>1818.0619861264422</v>
      </c>
      <c r="AI161" s="19"/>
      <c r="AL161" s="65">
        <f t="shared" si="2"/>
        <v>1</v>
      </c>
    </row>
    <row r="162" spans="1:38" ht="14.25" customHeight="1" x14ac:dyDescent="0.25">
      <c r="A162" s="22" t="s">
        <v>175</v>
      </c>
      <c r="B162" s="21">
        <v>1398.33</v>
      </c>
      <c r="C162" s="21">
        <v>1554.57</v>
      </c>
      <c r="D162" s="21">
        <v>1653.38</v>
      </c>
      <c r="E162" s="21">
        <v>1713.61</v>
      </c>
      <c r="F162" s="21">
        <v>1535.21</v>
      </c>
      <c r="G162" s="21">
        <v>1711.75</v>
      </c>
      <c r="H162" s="21">
        <v>1724.21</v>
      </c>
      <c r="I162" s="21">
        <v>1505.37</v>
      </c>
      <c r="J162" s="21">
        <v>1294.6400000000001</v>
      </c>
      <c r="K162" s="21">
        <v>1467.02</v>
      </c>
      <c r="L162" s="21">
        <v>1504.32</v>
      </c>
      <c r="M162" s="21">
        <v>1315.95</v>
      </c>
      <c r="N162" s="21">
        <v>1340.2</v>
      </c>
      <c r="O162" s="21">
        <v>1375.84</v>
      </c>
      <c r="P162" s="21">
        <v>1445.49</v>
      </c>
      <c r="Q162" s="21">
        <v>1727.16</v>
      </c>
      <c r="R162" s="21">
        <v>1424.29</v>
      </c>
      <c r="S162" s="21">
        <v>1740.6</v>
      </c>
      <c r="T162" s="21">
        <v>1869.19</v>
      </c>
      <c r="U162" s="21">
        <v>2056.29</v>
      </c>
      <c r="V162" s="21">
        <v>1609.93</v>
      </c>
      <c r="W162" s="21">
        <v>1925.13</v>
      </c>
      <c r="X162" s="21">
        <v>1996.91</v>
      </c>
      <c r="Y162" s="21">
        <v>2197.5</v>
      </c>
      <c r="Z162" s="21">
        <v>1575.71</v>
      </c>
      <c r="AA162" s="21">
        <v>1651.92</v>
      </c>
      <c r="AB162" s="21">
        <v>1830.04</v>
      </c>
      <c r="AC162" s="21">
        <v>1944.63</v>
      </c>
      <c r="AD162" s="21">
        <v>1720.01</v>
      </c>
      <c r="AE162" s="21">
        <v>2305.67</v>
      </c>
      <c r="AF162" s="21">
        <v>1840.54</v>
      </c>
      <c r="AG162" s="21">
        <v>2342.0700000000002</v>
      </c>
      <c r="AH162" s="21">
        <v>1990.09</v>
      </c>
      <c r="AI162" s="21"/>
      <c r="AL162" s="65">
        <f t="shared" si="2"/>
        <v>1</v>
      </c>
    </row>
    <row r="163" spans="1:38" ht="14.25" customHeight="1" x14ac:dyDescent="0.25">
      <c r="A163" s="22" t="s">
        <v>176</v>
      </c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>
        <v>2.5945288961956501</v>
      </c>
      <c r="S163" s="19">
        <v>2.96396652947463</v>
      </c>
      <c r="T163" s="19">
        <v>2.7292945374780802</v>
      </c>
      <c r="U163" s="19">
        <v>2.8025271558698996</v>
      </c>
      <c r="V163" s="19">
        <v>2.88009972012925</v>
      </c>
      <c r="W163" s="19">
        <v>2.9886328149819401</v>
      </c>
      <c r="X163" s="19">
        <v>3.6521762787996299</v>
      </c>
      <c r="Y163" s="19">
        <v>4.3451365966789606</v>
      </c>
      <c r="Z163" s="19">
        <v>3.6599999242816503</v>
      </c>
      <c r="AA163" s="19">
        <v>4.4308714209194999</v>
      </c>
      <c r="AB163" s="19">
        <v>3.7720435671524801</v>
      </c>
      <c r="AC163" s="19">
        <v>4.4877473858651395</v>
      </c>
      <c r="AD163" s="19">
        <v>4.0167726144940801</v>
      </c>
      <c r="AE163" s="19">
        <v>4.1239193513108194</v>
      </c>
      <c r="AF163" s="19"/>
      <c r="AG163" s="19"/>
      <c r="AH163" s="19"/>
      <c r="AI163" s="19"/>
      <c r="AL163" s="65">
        <f t="shared" si="2"/>
        <v>0</v>
      </c>
    </row>
    <row r="164" spans="1:38" ht="14.25" customHeight="1" x14ac:dyDescent="0.25">
      <c r="A164" s="22" t="s">
        <v>177</v>
      </c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L164" s="65">
        <f t="shared" si="2"/>
        <v>0</v>
      </c>
    </row>
    <row r="165" spans="1:38" ht="14.25" customHeight="1" x14ac:dyDescent="0.25">
      <c r="A165" s="22" t="s">
        <v>178</v>
      </c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L165" s="65">
        <f t="shared" si="2"/>
        <v>0</v>
      </c>
    </row>
    <row r="166" spans="1:38" ht="14.25" customHeight="1" x14ac:dyDescent="0.25">
      <c r="A166" s="22" t="s">
        <v>179</v>
      </c>
      <c r="B166" s="21">
        <v>188.53333333333333</v>
      </c>
      <c r="C166" s="21">
        <v>186.4</v>
      </c>
      <c r="D166" s="21">
        <v>232.26666666666665</v>
      </c>
      <c r="E166" s="21">
        <v>245.86666666666665</v>
      </c>
      <c r="F166" s="21">
        <v>277.01333333333332</v>
      </c>
      <c r="G166" s="21">
        <v>223.33333333333334</v>
      </c>
      <c r="H166" s="21">
        <v>261.73333333333335</v>
      </c>
      <c r="I166" s="21">
        <v>341.49333333333334</v>
      </c>
      <c r="J166" s="21">
        <v>286.24</v>
      </c>
      <c r="K166" s="21">
        <v>224.18666666666667</v>
      </c>
      <c r="L166" s="21">
        <v>232.13333333333335</v>
      </c>
      <c r="M166" s="21">
        <v>166.48</v>
      </c>
      <c r="N166" s="21">
        <v>267.57333333333332</v>
      </c>
      <c r="O166" s="21">
        <v>264.90666666666664</v>
      </c>
      <c r="P166" s="21">
        <v>261.86666666666667</v>
      </c>
      <c r="Q166" s="21">
        <v>164.34666666666666</v>
      </c>
      <c r="R166" s="21">
        <v>118.10666666666667</v>
      </c>
      <c r="S166" s="21">
        <v>203.73333333333335</v>
      </c>
      <c r="T166" s="21">
        <v>262.39999999999998</v>
      </c>
      <c r="U166" s="21">
        <v>234.42666666666665</v>
      </c>
      <c r="V166" s="21">
        <v>203.52</v>
      </c>
      <c r="W166" s="21">
        <v>208.85333333333335</v>
      </c>
      <c r="X166" s="21">
        <v>206.72</v>
      </c>
      <c r="Y166" s="21">
        <v>208.58666666666664</v>
      </c>
      <c r="Z166" s="21">
        <v>187.52</v>
      </c>
      <c r="AA166" s="21">
        <v>184.32</v>
      </c>
      <c r="AB166" s="21">
        <v>110.58666666666667</v>
      </c>
      <c r="AC166" s="21">
        <v>181.92</v>
      </c>
      <c r="AD166" s="21">
        <v>211.78666666666666</v>
      </c>
      <c r="AE166" s="21">
        <v>235.06666666666666</v>
      </c>
      <c r="AF166" s="21">
        <v>240.66666666666666</v>
      </c>
      <c r="AG166" s="21">
        <v>272.37333333333333</v>
      </c>
      <c r="AH166" s="21">
        <v>240.66666666666666</v>
      </c>
      <c r="AI166" s="21"/>
      <c r="AL166" s="65">
        <f t="shared" si="2"/>
        <v>1</v>
      </c>
    </row>
    <row r="167" spans="1:38" ht="14.25" customHeight="1" x14ac:dyDescent="0.25">
      <c r="A167" s="22" t="s">
        <v>180</v>
      </c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L167" s="65">
        <f t="shared" si="2"/>
        <v>0</v>
      </c>
    </row>
    <row r="168" spans="1:38" ht="14.25" customHeight="1" x14ac:dyDescent="0.25">
      <c r="A168" s="22" t="s">
        <v>181</v>
      </c>
      <c r="B168" s="21">
        <v>118.34689011183352</v>
      </c>
      <c r="C168" s="21">
        <v>130.95872440390099</v>
      </c>
      <c r="D168" s="21">
        <v>156.92673671174074</v>
      </c>
      <c r="E168" s="21">
        <v>169.38910080280422</v>
      </c>
      <c r="F168" s="21">
        <v>146.11989708497634</v>
      </c>
      <c r="G168" s="21">
        <v>161.64093708399091</v>
      </c>
      <c r="H168" s="21">
        <v>157.97722275955169</v>
      </c>
      <c r="I168" s="21">
        <v>151.29322885123247</v>
      </c>
      <c r="J168" s="21">
        <v>122.2036297139546</v>
      </c>
      <c r="K168" s="21">
        <v>134.30231808154147</v>
      </c>
      <c r="L168" s="21">
        <v>139.756332207318</v>
      </c>
      <c r="M168" s="21">
        <v>145.71651167359565</v>
      </c>
      <c r="N168" s="21">
        <v>128.72975179992363</v>
      </c>
      <c r="O168" s="21">
        <v>141.54186433587881</v>
      </c>
      <c r="P168" s="21">
        <v>154.18297117069872</v>
      </c>
      <c r="Q168" s="21">
        <v>152.76863909514026</v>
      </c>
      <c r="R168" s="21">
        <v>136.72675270973846</v>
      </c>
      <c r="S168" s="21">
        <v>165.7317543114624</v>
      </c>
      <c r="T168" s="21">
        <v>182.71663209706622</v>
      </c>
      <c r="U168" s="21">
        <v>186.31334711263935</v>
      </c>
      <c r="V168" s="21">
        <v>158.14684791892617</v>
      </c>
      <c r="W168" s="21">
        <v>158.69789370317321</v>
      </c>
      <c r="X168" s="21">
        <v>175.93728999344424</v>
      </c>
      <c r="Y168" s="21">
        <v>180.10275695832144</v>
      </c>
      <c r="Z168" s="21">
        <v>156.80751545049625</v>
      </c>
      <c r="AA168" s="21">
        <v>176.65215720706641</v>
      </c>
      <c r="AB168" s="21">
        <v>195.65521384761686</v>
      </c>
      <c r="AC168" s="21">
        <v>185.90171013205352</v>
      </c>
      <c r="AD168" s="21">
        <v>160.95297708531328</v>
      </c>
      <c r="AE168" s="21">
        <v>154.68906219476301</v>
      </c>
      <c r="AF168" s="21">
        <v>163.27857316272164</v>
      </c>
      <c r="AG168" s="21">
        <v>217.59064663824418</v>
      </c>
      <c r="AH168" s="21">
        <v>199.81811685427979</v>
      </c>
      <c r="AI168" s="21"/>
      <c r="AL168" s="65">
        <f t="shared" si="2"/>
        <v>1</v>
      </c>
    </row>
    <row r="169" spans="1:38" ht="14.25" customHeight="1" x14ac:dyDescent="0.25">
      <c r="A169" s="22" t="s">
        <v>182</v>
      </c>
      <c r="B169" s="19">
        <v>9.2157256049088101</v>
      </c>
      <c r="C169" s="19">
        <v>9.95234777435323</v>
      </c>
      <c r="D169" s="19">
        <v>9.4997271889753598</v>
      </c>
      <c r="E169" s="19">
        <v>11.105886351335901</v>
      </c>
      <c r="F169" s="19">
        <v>14.5474232228372</v>
      </c>
      <c r="G169" s="19">
        <v>14.656984140903999</v>
      </c>
      <c r="H169" s="19">
        <v>12.954714694428301</v>
      </c>
      <c r="I169" s="19">
        <v>12.8756280002388</v>
      </c>
      <c r="J169" s="19">
        <v>17.097000000000001</v>
      </c>
      <c r="K169" s="19">
        <v>15.571999999999999</v>
      </c>
      <c r="L169" s="19">
        <v>13.5216944373076</v>
      </c>
      <c r="M169" s="19">
        <v>13.6446119205215</v>
      </c>
      <c r="N169" s="19">
        <v>13.61799547</v>
      </c>
      <c r="O169" s="19">
        <v>11.333259609999999</v>
      </c>
      <c r="P169" s="19">
        <v>9.4896944373075787</v>
      </c>
      <c r="Q169" s="19">
        <v>10.547611920521499</v>
      </c>
      <c r="R169" s="19">
        <v>19.487095017000001</v>
      </c>
      <c r="S169" s="19">
        <v>11.977585571000001</v>
      </c>
      <c r="T169" s="19">
        <v>11.6099965956767</v>
      </c>
      <c r="U169" s="19">
        <v>10.7815696647623</v>
      </c>
      <c r="V169" s="19">
        <v>13.970737087613401</v>
      </c>
      <c r="W169" s="19">
        <v>9.3408119789472099</v>
      </c>
      <c r="X169" s="19">
        <v>17.563520648278399</v>
      </c>
      <c r="Y169" s="19">
        <v>13.238681824296501</v>
      </c>
      <c r="Z169" s="19">
        <v>12.9641516182167</v>
      </c>
      <c r="AA169" s="19">
        <v>13.2122146517552</v>
      </c>
      <c r="AB169" s="19">
        <v>10.671824986574599</v>
      </c>
      <c r="AC169" s="19">
        <v>11.3864481182743</v>
      </c>
      <c r="AD169" s="19">
        <v>15.3276299768968</v>
      </c>
      <c r="AE169" s="19">
        <v>14.2380148496154</v>
      </c>
      <c r="AF169" s="19">
        <v>8.8057846273557807</v>
      </c>
      <c r="AG169" s="19">
        <v>8.0349064327485404</v>
      </c>
      <c r="AH169" s="19"/>
      <c r="AI169" s="19"/>
      <c r="AL169" s="65">
        <f t="shared" si="2"/>
        <v>1</v>
      </c>
    </row>
    <row r="170" spans="1:38" ht="14.25" customHeight="1" x14ac:dyDescent="0.25">
      <c r="A170" s="22" t="s">
        <v>183</v>
      </c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L170" s="65">
        <f t="shared" si="2"/>
        <v>0</v>
      </c>
    </row>
    <row r="171" spans="1:38" ht="14.25" customHeight="1" x14ac:dyDescent="0.25">
      <c r="A171" s="22" t="s">
        <v>184</v>
      </c>
      <c r="B171" s="19">
        <v>8109.0972745879781</v>
      </c>
      <c r="C171" s="19">
        <v>9470.013611978542</v>
      </c>
      <c r="D171" s="19">
        <v>9382.6080100914533</v>
      </c>
      <c r="E171" s="19">
        <v>9730.3026263164647</v>
      </c>
      <c r="F171" s="19">
        <v>9746.8869857615464</v>
      </c>
      <c r="G171" s="19">
        <v>10442.295413429845</v>
      </c>
      <c r="H171" s="19">
        <v>10241.856005114163</v>
      </c>
      <c r="I171" s="19">
        <v>9767.9734356096433</v>
      </c>
      <c r="J171" s="19">
        <v>9538.3027353830257</v>
      </c>
      <c r="K171" s="19">
        <v>9639.9861055974361</v>
      </c>
      <c r="L171" s="19">
        <v>9273.7984050578343</v>
      </c>
      <c r="M171" s="19">
        <v>8526.4391768689966</v>
      </c>
      <c r="N171" s="19">
        <v>7204.6694822758809</v>
      </c>
      <c r="O171" s="19">
        <v>8229.7277409860199</v>
      </c>
      <c r="P171" s="19">
        <v>8011.2506671219708</v>
      </c>
      <c r="Q171" s="19">
        <v>8059.4632935335339</v>
      </c>
      <c r="R171" s="19">
        <v>8572.8203318037413</v>
      </c>
      <c r="S171" s="19">
        <v>9357.5174197255947</v>
      </c>
      <c r="T171" s="19">
        <v>9320.0558536047629</v>
      </c>
      <c r="U171" s="19">
        <v>9831.8074424099232</v>
      </c>
      <c r="V171" s="19">
        <v>12187.73694586258</v>
      </c>
      <c r="W171" s="19">
        <v>12262.209447638059</v>
      </c>
      <c r="X171" s="19">
        <v>12064.406862267248</v>
      </c>
      <c r="Y171" s="19">
        <v>12176.07699580593</v>
      </c>
      <c r="Z171" s="19">
        <v>12200.634826898944</v>
      </c>
      <c r="AA171" s="19">
        <v>12823.243190376026</v>
      </c>
      <c r="AB171" s="19">
        <v>12274.783072373813</v>
      </c>
      <c r="AC171" s="19">
        <v>12728.032859028899</v>
      </c>
      <c r="AD171" s="19">
        <v>11871.397642530643</v>
      </c>
      <c r="AE171" s="19">
        <v>10844.002265967994</v>
      </c>
      <c r="AF171" s="19">
        <v>11813.750454710804</v>
      </c>
      <c r="AG171" s="19">
        <v>12123.273429377692</v>
      </c>
      <c r="AH171" s="19">
        <v>12368.824147769934</v>
      </c>
      <c r="AI171" s="19"/>
      <c r="AL171" s="65">
        <f t="shared" si="2"/>
        <v>1</v>
      </c>
    </row>
    <row r="172" spans="1:38" ht="14.25" customHeight="1" x14ac:dyDescent="0.25">
      <c r="A172" s="22" t="s">
        <v>185</v>
      </c>
      <c r="B172" s="21">
        <v>6.1452513966480445E-2</v>
      </c>
      <c r="C172" s="21">
        <v>3.3519553072625698E-2</v>
      </c>
      <c r="D172" s="21">
        <v>7.2625698324022353E-2</v>
      </c>
      <c r="E172" s="21">
        <v>9.4972067039106142E-2</v>
      </c>
      <c r="F172" s="21">
        <v>0.14525139664804471</v>
      </c>
      <c r="G172" s="21">
        <v>0.13966480446927373</v>
      </c>
      <c r="H172" s="21">
        <v>7.2625698324022353E-2</v>
      </c>
      <c r="I172" s="21">
        <v>9.4972067039106142E-2</v>
      </c>
      <c r="J172" s="21">
        <v>3.9106145251396648E-2</v>
      </c>
      <c r="K172" s="21">
        <v>6.1452513966480445E-2</v>
      </c>
      <c r="L172" s="21">
        <v>6.1452513966480445E-2</v>
      </c>
      <c r="M172" s="21">
        <v>7.2625698324022353E-2</v>
      </c>
      <c r="N172" s="21">
        <v>2.7932960893854747E-2</v>
      </c>
      <c r="O172" s="21">
        <v>5.5865921787709494E-2</v>
      </c>
      <c r="P172" s="21">
        <v>8.3798882681564241E-2</v>
      </c>
      <c r="Q172" s="21">
        <v>6.1452513966480445E-2</v>
      </c>
      <c r="R172" s="21">
        <v>0.1005586592178771</v>
      </c>
      <c r="S172" s="21">
        <v>8.9385474860335185E-2</v>
      </c>
      <c r="T172" s="21">
        <v>6.1452513966480445E-2</v>
      </c>
      <c r="U172" s="21">
        <v>6.7039106145251395E-2</v>
      </c>
      <c r="V172" s="21">
        <v>0.21764566480446926</v>
      </c>
      <c r="W172" s="21">
        <v>9.0401162011173181E-2</v>
      </c>
      <c r="X172" s="21">
        <v>0.10207607262569833</v>
      </c>
      <c r="Y172" s="21">
        <v>8.985432402234636E-2</v>
      </c>
      <c r="Z172" s="21">
        <v>0.39209401117318438</v>
      </c>
      <c r="AA172" s="21">
        <v>0.43217469832402228</v>
      </c>
      <c r="AB172" s="21">
        <v>0.10638403910614525</v>
      </c>
      <c r="AC172" s="21">
        <v>0.17033059776536313</v>
      </c>
      <c r="AD172" s="21">
        <v>0.1134993631284916</v>
      </c>
      <c r="AE172" s="21">
        <v>0.11271574860335196</v>
      </c>
      <c r="AF172" s="21">
        <v>2.3669234636871508E-2</v>
      </c>
      <c r="AG172" s="21">
        <v>1.5634435754189942E-2</v>
      </c>
      <c r="AH172" s="21"/>
      <c r="AI172" s="21"/>
      <c r="AL172" s="65">
        <f t="shared" si="2"/>
        <v>1</v>
      </c>
    </row>
    <row r="173" spans="1:38" ht="14.25" customHeight="1" x14ac:dyDescent="0.25">
      <c r="A173" s="22" t="s">
        <v>186</v>
      </c>
      <c r="B173" s="19">
        <v>0</v>
      </c>
      <c r="C173" s="19">
        <v>0</v>
      </c>
      <c r="D173" s="19">
        <v>0</v>
      </c>
      <c r="E173" s="19">
        <v>0</v>
      </c>
      <c r="F173" s="19">
        <v>676.39948593651025</v>
      </c>
      <c r="G173" s="19">
        <v>674.6458608145158</v>
      </c>
      <c r="H173" s="19">
        <v>622.80863662727245</v>
      </c>
      <c r="I173" s="19">
        <v>622.9601472656251</v>
      </c>
      <c r="J173" s="19">
        <v>494.22130657142986</v>
      </c>
      <c r="K173" s="19">
        <v>562.03028709677676</v>
      </c>
      <c r="L173" s="19">
        <v>585.10474935000002</v>
      </c>
      <c r="M173" s="19">
        <v>548.19506797846168</v>
      </c>
      <c r="N173" s="19">
        <v>618.6058891935495</v>
      </c>
      <c r="O173" s="19">
        <v>649.11498843230527</v>
      </c>
      <c r="P173" s="19">
        <v>632.80581700757671</v>
      </c>
      <c r="Q173" s="19">
        <v>660.05666332031251</v>
      </c>
      <c r="R173" s="19">
        <v>654.44016087692148</v>
      </c>
      <c r="S173" s="19">
        <v>666.87390438225793</v>
      </c>
      <c r="T173" s="19">
        <v>715.52989488461435</v>
      </c>
      <c r="U173" s="19">
        <v>732.14200041428319</v>
      </c>
      <c r="V173" s="19">
        <v>784.26575700000262</v>
      </c>
      <c r="W173" s="19">
        <v>790.5396330666689</v>
      </c>
      <c r="X173" s="19">
        <v>766.56725063076999</v>
      </c>
      <c r="Y173" s="19">
        <v>773.89707901250017</v>
      </c>
      <c r="Z173" s="19">
        <v>770.63681508571483</v>
      </c>
      <c r="AA173" s="19">
        <v>784.70443140000009</v>
      </c>
      <c r="AB173" s="19">
        <v>788.66851518485294</v>
      </c>
      <c r="AC173" s="19">
        <v>756.34066970624986</v>
      </c>
      <c r="AD173" s="19">
        <v>692.22076471718731</v>
      </c>
      <c r="AE173" s="19">
        <v>671.5788078516149</v>
      </c>
      <c r="AF173" s="19">
        <v>899.30371259394212</v>
      </c>
      <c r="AG173" s="19">
        <v>854.55667089230678</v>
      </c>
      <c r="AH173" s="19">
        <v>799.22964385714306</v>
      </c>
      <c r="AI173" s="19"/>
      <c r="AL173" s="65">
        <f t="shared" si="2"/>
        <v>1</v>
      </c>
    </row>
    <row r="174" spans="1:38" ht="14.25" customHeight="1" x14ac:dyDescent="0.25">
      <c r="A174" s="22" t="s">
        <v>187</v>
      </c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L174" s="65">
        <f t="shared" si="2"/>
        <v>0</v>
      </c>
    </row>
    <row r="175" spans="1:38" ht="14.25" customHeight="1" x14ac:dyDescent="0.25">
      <c r="A175" s="22" t="s">
        <v>188</v>
      </c>
      <c r="B175" s="19">
        <v>0.39612758192472525</v>
      </c>
      <c r="C175" s="19">
        <v>0.23707962080216485</v>
      </c>
      <c r="D175" s="19">
        <v>0.13758129576269851</v>
      </c>
      <c r="E175" s="19">
        <v>0.27305099997018606</v>
      </c>
      <c r="F175" s="19">
        <v>0.26530915017033069</v>
      </c>
      <c r="G175" s="19">
        <v>0.40773220551926287</v>
      </c>
      <c r="H175" s="19">
        <v>0.40753580460351563</v>
      </c>
      <c r="I175" s="19">
        <v>0.37421823837388968</v>
      </c>
      <c r="J175" s="19">
        <v>0.55268373689975359</v>
      </c>
      <c r="K175" s="19">
        <v>0.5779271229728824</v>
      </c>
      <c r="L175" s="19">
        <v>0.71480955345625863</v>
      </c>
      <c r="M175" s="19">
        <v>0.44473896862658602</v>
      </c>
      <c r="N175" s="19">
        <v>0.27557397312048432</v>
      </c>
      <c r="O175" s="19">
        <v>0.29370476325840489</v>
      </c>
      <c r="P175" s="19">
        <v>0.31020071251178682</v>
      </c>
      <c r="Q175" s="19">
        <v>0.32327389914328436</v>
      </c>
      <c r="R175" s="19">
        <v>0.12624109739667627</v>
      </c>
      <c r="S175" s="19">
        <v>0.10081003877146352</v>
      </c>
      <c r="T175" s="19">
        <v>0.1949770784277613</v>
      </c>
      <c r="U175" s="19">
        <v>0.1972582526732285</v>
      </c>
      <c r="V175" s="19">
        <v>0.15683036989639698</v>
      </c>
      <c r="W175" s="19">
        <v>0.1677715366981847</v>
      </c>
      <c r="X175" s="19">
        <v>0.3046645683532162</v>
      </c>
      <c r="Y175" s="19">
        <v>0.2939864177672043</v>
      </c>
      <c r="Z175" s="19">
        <v>0.22847693337345876</v>
      </c>
      <c r="AA175" s="19">
        <v>0.40876834281930713</v>
      </c>
      <c r="AB175" s="19">
        <v>0.43179869750528144</v>
      </c>
      <c r="AC175" s="19">
        <v>0.1212602792745327</v>
      </c>
      <c r="AD175" s="19">
        <v>0.12141988216476446</v>
      </c>
      <c r="AE175" s="19">
        <v>3.6004666801574416E-2</v>
      </c>
      <c r="AF175" s="19">
        <v>1.0968297892268122E-2</v>
      </c>
      <c r="AG175" s="19">
        <v>3.3415640756192088E-3</v>
      </c>
      <c r="AH175" s="19"/>
      <c r="AI175" s="19"/>
      <c r="AL175" s="65">
        <f t="shared" si="2"/>
        <v>1</v>
      </c>
    </row>
    <row r="176" spans="1:38" ht="14.25" customHeight="1" x14ac:dyDescent="0.25">
      <c r="A176" s="22" t="s">
        <v>189</v>
      </c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L176" s="65">
        <f t="shared" si="2"/>
        <v>0</v>
      </c>
    </row>
    <row r="177" spans="1:38" ht="14.25" customHeight="1" x14ac:dyDescent="0.25">
      <c r="A177" s="22" t="s">
        <v>190</v>
      </c>
      <c r="B177" s="19">
        <v>431.24356894699923</v>
      </c>
      <c r="C177" s="19">
        <v>460.11314926585112</v>
      </c>
      <c r="D177" s="19">
        <v>374.52822322140122</v>
      </c>
      <c r="E177" s="19">
        <v>382.91136325890858</v>
      </c>
      <c r="F177" s="19">
        <v>374.58097587628924</v>
      </c>
      <c r="G177" s="19">
        <v>425.56218503651098</v>
      </c>
      <c r="H177" s="19">
        <v>443.9976510220057</v>
      </c>
      <c r="I177" s="19">
        <v>396.81228747239504</v>
      </c>
      <c r="J177" s="19">
        <v>366.65756040433433</v>
      </c>
      <c r="K177" s="19">
        <v>361.23887528416321</v>
      </c>
      <c r="L177" s="19">
        <v>329.4413326648654</v>
      </c>
      <c r="M177" s="19">
        <v>296.02171251099946</v>
      </c>
      <c r="N177" s="19">
        <v>269.71087507907572</v>
      </c>
      <c r="O177" s="19">
        <v>285.62604560822012</v>
      </c>
      <c r="P177" s="19">
        <v>261.18471664592107</v>
      </c>
      <c r="Q177" s="19">
        <v>271.31998744048627</v>
      </c>
      <c r="R177" s="19">
        <v>267.94496469634208</v>
      </c>
      <c r="S177" s="19">
        <v>265.28868770034552</v>
      </c>
      <c r="T177" s="19">
        <v>258.15638130413748</v>
      </c>
      <c r="U177" s="19">
        <v>248.36215473167908</v>
      </c>
      <c r="V177" s="19">
        <v>222.77302120975276</v>
      </c>
      <c r="W177" s="19">
        <v>300.6418038138944</v>
      </c>
      <c r="X177" s="19">
        <v>269.11414338724649</v>
      </c>
      <c r="Y177" s="19">
        <v>254.02558197017689</v>
      </c>
      <c r="Z177" s="19">
        <v>250.83149335938955</v>
      </c>
      <c r="AA177" s="19">
        <v>287.43351144028657</v>
      </c>
      <c r="AB177" s="19">
        <v>294.43175791214435</v>
      </c>
      <c r="AC177" s="19">
        <v>263.332119559143</v>
      </c>
      <c r="AD177" s="19">
        <v>257.80216941934026</v>
      </c>
      <c r="AE177" s="19">
        <v>217.37459323696376</v>
      </c>
      <c r="AF177" s="19">
        <v>225.60029754112068</v>
      </c>
      <c r="AG177" s="19">
        <v>255.71318465068703</v>
      </c>
      <c r="AH177" s="19">
        <v>228.28853304426951</v>
      </c>
      <c r="AI177" s="19"/>
      <c r="AL177" s="65">
        <f t="shared" si="2"/>
        <v>1</v>
      </c>
    </row>
    <row r="178" spans="1:38" ht="14.25" customHeight="1" x14ac:dyDescent="0.25">
      <c r="A178" s="22" t="s">
        <v>191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L178" s="65">
        <f t="shared" si="2"/>
        <v>0</v>
      </c>
    </row>
    <row r="179" spans="1:38" ht="14.25" customHeight="1" x14ac:dyDescent="0.25">
      <c r="A179" s="22" t="s">
        <v>192</v>
      </c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L179" s="65">
        <f t="shared" si="2"/>
        <v>0</v>
      </c>
    </row>
    <row r="180" spans="1:38" ht="14.25" customHeight="1" x14ac:dyDescent="0.25">
      <c r="A180" s="22" t="s">
        <v>193</v>
      </c>
      <c r="B180" s="21">
        <v>240.99001231716201</v>
      </c>
      <c r="C180" s="21">
        <v>242.59</v>
      </c>
      <c r="D180" s="21">
        <v>262.19004960897598</v>
      </c>
      <c r="E180" s="21">
        <v>246.990030086876</v>
      </c>
      <c r="F180" s="21">
        <v>261.45</v>
      </c>
      <c r="G180" s="21">
        <v>267.24144000000001</v>
      </c>
      <c r="H180" s="21">
        <v>278.40001710857399</v>
      </c>
      <c r="I180" s="21">
        <v>269.3</v>
      </c>
      <c r="J180" s="21">
        <v>276.95</v>
      </c>
      <c r="K180" s="21">
        <v>276.27</v>
      </c>
      <c r="L180" s="21">
        <v>273.12000314339002</v>
      </c>
      <c r="M180" s="21">
        <v>281.06</v>
      </c>
      <c r="N180" s="21">
        <v>296.5</v>
      </c>
      <c r="O180" s="21">
        <v>289.13601392615999</v>
      </c>
      <c r="P180" s="21">
        <v>293.35000000000002</v>
      </c>
      <c r="Q180" s="21">
        <v>298.10000000000002</v>
      </c>
      <c r="R180" s="21">
        <v>300.20001173645903</v>
      </c>
      <c r="S180" s="21">
        <v>296.09995947402399</v>
      </c>
      <c r="T180" s="21">
        <v>296.70000299681504</v>
      </c>
      <c r="U180" s="21">
        <v>288.7</v>
      </c>
      <c r="V180" s="21">
        <v>330.7</v>
      </c>
      <c r="W180" s="21">
        <v>350.9</v>
      </c>
      <c r="X180" s="21">
        <v>327.10000000000002</v>
      </c>
      <c r="Y180" s="21">
        <v>250.89</v>
      </c>
      <c r="Z180" s="21">
        <v>347.36</v>
      </c>
      <c r="AA180" s="21">
        <v>347.2</v>
      </c>
      <c r="AB180" s="21">
        <v>348.4</v>
      </c>
      <c r="AC180" s="21">
        <v>240.29</v>
      </c>
      <c r="AD180" s="21">
        <v>344.9</v>
      </c>
      <c r="AE180" s="21"/>
      <c r="AF180" s="21"/>
      <c r="AG180" s="21"/>
      <c r="AH180" s="21"/>
      <c r="AI180" s="21"/>
      <c r="AL180" s="65">
        <f t="shared" si="2"/>
        <v>0</v>
      </c>
    </row>
    <row r="181" spans="1:38" ht="14.25" customHeight="1" x14ac:dyDescent="0.25">
      <c r="A181" s="22" t="s">
        <v>194</v>
      </c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L181" s="65">
        <f t="shared" si="2"/>
        <v>0</v>
      </c>
    </row>
    <row r="182" spans="1:38" ht="14.25" customHeight="1" x14ac:dyDescent="0.25">
      <c r="A182" s="22" t="s">
        <v>195</v>
      </c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L182" s="65">
        <f t="shared" si="2"/>
        <v>0</v>
      </c>
    </row>
    <row r="183" spans="1:38" ht="14.25" customHeight="1" x14ac:dyDescent="0.25">
      <c r="A183" s="22" t="s">
        <v>196</v>
      </c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L183" s="65">
        <f t="shared" si="2"/>
        <v>0</v>
      </c>
    </row>
    <row r="184" spans="1:38" ht="14.25" customHeight="1" x14ac:dyDescent="0.25">
      <c r="A184" s="22" t="s">
        <v>197</v>
      </c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>
        <v>0</v>
      </c>
      <c r="W184" s="21">
        <v>0</v>
      </c>
      <c r="X184" s="21">
        <v>0</v>
      </c>
      <c r="Y184" s="21">
        <v>0</v>
      </c>
      <c r="Z184" s="21">
        <v>0</v>
      </c>
      <c r="AA184" s="21">
        <v>0</v>
      </c>
      <c r="AB184" s="21">
        <v>0</v>
      </c>
      <c r="AC184" s="21">
        <v>0</v>
      </c>
      <c r="AD184" s="21"/>
      <c r="AE184" s="21"/>
      <c r="AF184" s="21"/>
      <c r="AG184" s="21"/>
      <c r="AH184" s="21"/>
      <c r="AI184" s="21"/>
      <c r="AL184" s="65">
        <f t="shared" si="2"/>
        <v>0</v>
      </c>
    </row>
    <row r="185" spans="1:38" ht="14.25" customHeight="1" x14ac:dyDescent="0.25">
      <c r="A185" s="22" t="s">
        <v>198</v>
      </c>
      <c r="B185" s="19">
        <v>2.2465210086348604</v>
      </c>
      <c r="C185" s="19">
        <v>2.0482157898315401</v>
      </c>
      <c r="D185" s="19">
        <v>2.0397548969064601</v>
      </c>
      <c r="E185" s="19">
        <v>2.22352985700023</v>
      </c>
      <c r="F185" s="19">
        <v>2.4590349326954599</v>
      </c>
      <c r="G185" s="19">
        <v>2.3944360546242502</v>
      </c>
      <c r="H185" s="19">
        <v>2.4070052698228297</v>
      </c>
      <c r="I185" s="19">
        <v>2.5934565254925603</v>
      </c>
      <c r="J185" s="19">
        <v>2.7268814301690401</v>
      </c>
      <c r="K185" s="19">
        <v>2.5398866864392398</v>
      </c>
      <c r="L185" s="19">
        <v>2.0909014607194103</v>
      </c>
      <c r="M185" s="19">
        <v>2.4606504779874299</v>
      </c>
      <c r="N185" s="19">
        <v>2.0998234702750298</v>
      </c>
      <c r="O185" s="19">
        <v>1.6903543604373001</v>
      </c>
      <c r="P185" s="19">
        <v>2.1743106490175999</v>
      </c>
      <c r="Q185" s="19">
        <v>2.27626031576379</v>
      </c>
      <c r="R185" s="19">
        <v>1.8</v>
      </c>
      <c r="S185" s="19">
        <v>2.1776879457555198</v>
      </c>
      <c r="T185" s="19">
        <v>2.4522801879503002</v>
      </c>
      <c r="U185" s="19">
        <v>2.7677548584649001</v>
      </c>
      <c r="V185" s="19">
        <v>1.91529062325532</v>
      </c>
      <c r="W185" s="19">
        <v>1.9623922220738601</v>
      </c>
      <c r="X185" s="19">
        <v>1.8836216312921001</v>
      </c>
      <c r="Y185" s="19">
        <v>1.9826100926477499</v>
      </c>
      <c r="Z185" s="19">
        <v>1.7456654345356</v>
      </c>
      <c r="AA185" s="19">
        <v>2.2310096462431002</v>
      </c>
      <c r="AB185" s="19">
        <v>2.5421518734147104</v>
      </c>
      <c r="AC185" s="19">
        <v>2.7658675666350097</v>
      </c>
      <c r="AD185" s="19">
        <v>1.39127822528027</v>
      </c>
      <c r="AE185" s="19">
        <v>3.0617437454655398</v>
      </c>
      <c r="AF185" s="19">
        <v>2.7704124818796902</v>
      </c>
      <c r="AG185" s="19">
        <v>2.52264011839637</v>
      </c>
      <c r="AH185" s="19">
        <v>1.6444251960948</v>
      </c>
      <c r="AI185" s="19"/>
      <c r="AL185" s="65">
        <f t="shared" si="2"/>
        <v>1</v>
      </c>
    </row>
    <row r="186" spans="1:38" ht="14.25" customHeight="1" x14ac:dyDescent="0.25">
      <c r="A186" s="22" t="s">
        <v>199</v>
      </c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L186" s="65">
        <f t="shared" si="2"/>
        <v>0</v>
      </c>
    </row>
    <row r="187" spans="1:38" ht="14.25" customHeight="1" x14ac:dyDescent="0.25">
      <c r="A187" s="22" t="s">
        <v>200</v>
      </c>
      <c r="B187" s="19">
        <v>1375.5100082367198</v>
      </c>
      <c r="C187" s="19">
        <v>1453.2515253287061</v>
      </c>
      <c r="D187" s="19">
        <v>1419.0801582945087</v>
      </c>
      <c r="E187" s="19">
        <v>1561.4442095500415</v>
      </c>
      <c r="F187" s="19">
        <v>1564.1277035391192</v>
      </c>
      <c r="G187" s="19">
        <v>1592.8741348453859</v>
      </c>
      <c r="H187" s="19">
        <v>1522.2574423083772</v>
      </c>
      <c r="I187" s="19">
        <v>1489.5924768959335</v>
      </c>
      <c r="J187" s="19">
        <v>1385.315744522532</v>
      </c>
      <c r="K187" s="19">
        <v>1409.3149730004989</v>
      </c>
      <c r="L187" s="19">
        <v>1419.5582101584462</v>
      </c>
      <c r="M187" s="19">
        <v>1358.3739158249602</v>
      </c>
      <c r="N187" s="19">
        <v>1585.4497457986586</v>
      </c>
      <c r="O187" s="19">
        <v>1933.2945655710535</v>
      </c>
      <c r="P187" s="19">
        <v>1872.4250332889221</v>
      </c>
      <c r="Q187" s="19">
        <v>1802.5881068525021</v>
      </c>
      <c r="R187" s="19">
        <v>2014.388577247872</v>
      </c>
      <c r="S187" s="19">
        <v>2014.0711002958562</v>
      </c>
      <c r="T187" s="19">
        <v>2238.3299476348889</v>
      </c>
      <c r="U187" s="19">
        <v>2293.0360867683876</v>
      </c>
      <c r="V187" s="19">
        <v>2551.2060207912518</v>
      </c>
      <c r="W187" s="19">
        <v>2309.5955528789086</v>
      </c>
      <c r="X187" s="19">
        <v>2369.947606783187</v>
      </c>
      <c r="Y187" s="19">
        <v>2817.9633572981911</v>
      </c>
      <c r="Z187" s="19">
        <v>2383.457133521757</v>
      </c>
      <c r="AA187" s="19">
        <v>2273.3707949869813</v>
      </c>
      <c r="AB187" s="19">
        <v>2576.7736248312744</v>
      </c>
      <c r="AC187" s="19">
        <v>2668.5095582985659</v>
      </c>
      <c r="AD187" s="19">
        <v>2408.0621394389937</v>
      </c>
      <c r="AE187" s="19">
        <v>2518.5355865681204</v>
      </c>
      <c r="AF187" s="19">
        <v>2524.1097439398541</v>
      </c>
      <c r="AG187" s="19">
        <v>2901.8971944696586</v>
      </c>
      <c r="AH187" s="19">
        <v>3005.5891269486451</v>
      </c>
      <c r="AI187" s="19"/>
      <c r="AL187" s="65">
        <f t="shared" si="2"/>
        <v>1</v>
      </c>
    </row>
    <row r="188" spans="1:38" ht="14.25" customHeight="1" x14ac:dyDescent="0.25">
      <c r="A188" s="22" t="s">
        <v>201</v>
      </c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L188" s="65">
        <f t="shared" si="2"/>
        <v>0</v>
      </c>
    </row>
    <row r="189" spans="1:38" ht="14.25" customHeight="1" x14ac:dyDescent="0.25">
      <c r="A189" s="22" t="s">
        <v>202</v>
      </c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L189" s="65">
        <f t="shared" si="2"/>
        <v>0</v>
      </c>
    </row>
    <row r="190" spans="1:38" ht="14.25" customHeight="1" x14ac:dyDescent="0.25">
      <c r="A190" s="22" t="s">
        <v>203</v>
      </c>
      <c r="B190" s="21">
        <v>7.6928130000000001</v>
      </c>
      <c r="C190" s="21">
        <v>8.1302710000000005</v>
      </c>
      <c r="D190" s="21">
        <v>7.1670059999999998</v>
      </c>
      <c r="E190" s="21">
        <v>7.9482739999999996</v>
      </c>
      <c r="F190" s="21">
        <v>6.4415709999999997</v>
      </c>
      <c r="G190" s="21">
        <v>4.0545660000000003</v>
      </c>
      <c r="H190" s="21">
        <v>6.5697749999999999</v>
      </c>
      <c r="I190" s="21">
        <v>6.4340330000000003</v>
      </c>
      <c r="J190" s="21">
        <v>3.8444739999999999</v>
      </c>
      <c r="K190" s="21">
        <v>3.1313140000000002</v>
      </c>
      <c r="L190" s="21">
        <v>2.2006060000000001</v>
      </c>
      <c r="M190" s="21">
        <v>2.6014599999999999</v>
      </c>
      <c r="N190" s="21">
        <v>1.97739</v>
      </c>
      <c r="O190" s="21">
        <v>1.8169200000000001</v>
      </c>
      <c r="P190" s="21">
        <v>1.8148200000000001</v>
      </c>
      <c r="Q190" s="21">
        <v>2.7607400000000002</v>
      </c>
      <c r="R190" s="21">
        <v>3.3965000000000001</v>
      </c>
      <c r="S190" s="21">
        <v>2.6551399999999998</v>
      </c>
      <c r="T190" s="21">
        <v>2.90585</v>
      </c>
      <c r="U190" s="21">
        <v>2.9826100000000002</v>
      </c>
      <c r="V190" s="21">
        <v>2.9369299999999998</v>
      </c>
      <c r="W190" s="21">
        <v>2.4851000000000001</v>
      </c>
      <c r="X190" s="21">
        <v>2.0808800000000001</v>
      </c>
      <c r="Y190" s="21">
        <v>2.9516900000000001</v>
      </c>
      <c r="Z190" s="21">
        <v>2.8696299999999999</v>
      </c>
      <c r="AA190" s="21">
        <v>2.7389100000000002</v>
      </c>
      <c r="AB190" s="21">
        <v>2.97695</v>
      </c>
      <c r="AC190" s="21">
        <v>4.1550799999999999</v>
      </c>
      <c r="AD190" s="21">
        <v>2.5646599999999999</v>
      </c>
      <c r="AE190" s="21">
        <v>0.34827000000000002</v>
      </c>
      <c r="AF190" s="21">
        <v>0.88615999999999995</v>
      </c>
      <c r="AG190" s="21">
        <v>1.17733</v>
      </c>
      <c r="AH190" s="21"/>
      <c r="AI190" s="21"/>
      <c r="AL190" s="65">
        <f t="shared" si="2"/>
        <v>1</v>
      </c>
    </row>
    <row r="191" spans="1:38" ht="14.25" customHeight="1" x14ac:dyDescent="0.25">
      <c r="A191" s="22" t="s">
        <v>204</v>
      </c>
      <c r="B191" s="19">
        <v>136.13892876270199</v>
      </c>
      <c r="C191" s="19">
        <v>146.992379714832</v>
      </c>
      <c r="D191" s="19">
        <v>146.43186256972399</v>
      </c>
      <c r="E191" s="19">
        <v>147.28027943083998</v>
      </c>
      <c r="F191" s="19">
        <v>148.20332112387101</v>
      </c>
      <c r="G191" s="19">
        <v>143.78729218143098</v>
      </c>
      <c r="H191" s="19">
        <v>161.51983279960299</v>
      </c>
      <c r="I191" s="19">
        <v>172.68272750006398</v>
      </c>
      <c r="J191" s="19">
        <v>180.71751698758001</v>
      </c>
      <c r="K191" s="19">
        <v>171.72436884590101</v>
      </c>
      <c r="L191" s="19">
        <v>196.75006713877602</v>
      </c>
      <c r="M191" s="19">
        <v>189.93200808404799</v>
      </c>
      <c r="N191" s="19">
        <v>170.99199999999999</v>
      </c>
      <c r="O191" s="19">
        <v>182.74903312734898</v>
      </c>
      <c r="P191" s="19">
        <v>215.19383885455798</v>
      </c>
      <c r="Q191" s="19">
        <v>228.26349999999999</v>
      </c>
      <c r="R191" s="19">
        <v>228.42400000000001</v>
      </c>
      <c r="S191" s="19">
        <v>228.82</v>
      </c>
      <c r="T191" s="19">
        <v>256.19257888846499</v>
      </c>
      <c r="U191" s="19">
        <v>273.72455188542699</v>
      </c>
      <c r="V191" s="19">
        <v>273.318275942713</v>
      </c>
      <c r="W191" s="19">
        <v>270.77882782814004</v>
      </c>
      <c r="X191" s="19">
        <v>277.41182782814002</v>
      </c>
      <c r="Y191" s="19">
        <v>278.12593893925202</v>
      </c>
      <c r="Z191" s="19">
        <v>297.64562272155598</v>
      </c>
      <c r="AA191" s="19">
        <v>281.68510571649801</v>
      </c>
      <c r="AB191" s="19">
        <v>277.5367113428</v>
      </c>
      <c r="AC191" s="19">
        <v>333.33124798226703</v>
      </c>
      <c r="AD191" s="19">
        <v>300.00409031111099</v>
      </c>
      <c r="AE191" s="19">
        <v>227.977915955556</v>
      </c>
      <c r="AF191" s="19"/>
      <c r="AG191" s="19"/>
      <c r="AH191" s="19"/>
      <c r="AI191" s="19"/>
      <c r="AL191" s="65">
        <f t="shared" si="2"/>
        <v>0</v>
      </c>
    </row>
    <row r="192" spans="1:38" ht="14.25" customHeight="1" x14ac:dyDescent="0.25">
      <c r="A192" s="22" t="s">
        <v>205</v>
      </c>
      <c r="B192" s="21">
        <v>396.073736553348</v>
      </c>
      <c r="C192" s="21">
        <v>405.65758638588898</v>
      </c>
      <c r="D192" s="21">
        <v>582.70116395498803</v>
      </c>
      <c r="E192" s="21">
        <v>421.104986368119</v>
      </c>
      <c r="F192" s="21">
        <v>405.73435027664698</v>
      </c>
      <c r="G192" s="21">
        <v>418.13114219690101</v>
      </c>
      <c r="H192" s="21">
        <v>451.33907556130805</v>
      </c>
      <c r="I192" s="21">
        <v>438.83360044332602</v>
      </c>
      <c r="J192" s="21">
        <v>430.30543987596297</v>
      </c>
      <c r="K192" s="21">
        <v>433.65676745639598</v>
      </c>
      <c r="L192" s="21">
        <v>449.84711553713601</v>
      </c>
      <c r="M192" s="21">
        <v>399.12928068024496</v>
      </c>
      <c r="N192" s="21">
        <v>369.583569528542</v>
      </c>
      <c r="O192" s="21">
        <v>420.38318075587699</v>
      </c>
      <c r="P192" s="21">
        <v>399.50362552717695</v>
      </c>
      <c r="Q192" s="21">
        <v>419.24209622727102</v>
      </c>
      <c r="R192" s="21">
        <v>428.15279086738502</v>
      </c>
      <c r="S192" s="21">
        <v>403.83131561591398</v>
      </c>
      <c r="T192" s="21">
        <v>446.78685544909104</v>
      </c>
      <c r="U192" s="21">
        <v>445.01712897953598</v>
      </c>
      <c r="V192" s="21">
        <v>477.44000663968302</v>
      </c>
      <c r="W192" s="21">
        <v>505.15644581672802</v>
      </c>
      <c r="X192" s="21">
        <v>493.27407848073295</v>
      </c>
      <c r="Y192" s="21">
        <v>516.99158456370594</v>
      </c>
      <c r="Z192" s="21">
        <v>483.562192995884</v>
      </c>
      <c r="AA192" s="21">
        <v>460.14434108156598</v>
      </c>
      <c r="AB192" s="21">
        <v>513.53274459052</v>
      </c>
      <c r="AC192" s="21">
        <v>440.76752376190797</v>
      </c>
      <c r="AD192" s="21">
        <v>439.962401086559</v>
      </c>
      <c r="AE192" s="21">
        <v>413.630599065458</v>
      </c>
      <c r="AF192" s="21">
        <v>424.63010845059102</v>
      </c>
      <c r="AG192" s="21">
        <v>561.43096280841098</v>
      </c>
      <c r="AH192" s="21">
        <v>767.34636036019901</v>
      </c>
      <c r="AI192" s="21"/>
      <c r="AL192" s="65">
        <f t="shared" si="2"/>
        <v>1</v>
      </c>
    </row>
    <row r="193" spans="1:38" ht="14.25" customHeight="1" x14ac:dyDescent="0.25">
      <c r="A193" s="22" t="s">
        <v>206</v>
      </c>
      <c r="B193" s="19">
        <v>0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/>
      <c r="AI193" s="19"/>
      <c r="AL193" s="65">
        <f t="shared" si="2"/>
        <v>1</v>
      </c>
    </row>
    <row r="194" spans="1:38" ht="14.25" customHeight="1" x14ac:dyDescent="0.25">
      <c r="A194" s="22" t="s">
        <v>207</v>
      </c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L194" s="65">
        <f t="shared" si="2"/>
        <v>0</v>
      </c>
    </row>
    <row r="195" spans="1:38" ht="14.25" customHeight="1" x14ac:dyDescent="0.25">
      <c r="A195" s="22" t="s">
        <v>208</v>
      </c>
      <c r="B195" s="19"/>
      <c r="C195" s="19"/>
      <c r="D195" s="19"/>
      <c r="E195" s="19"/>
      <c r="F195" s="19"/>
      <c r="G195" s="19"/>
      <c r="H195" s="19"/>
      <c r="I195" s="19"/>
      <c r="J195" s="19">
        <v>0</v>
      </c>
      <c r="K195" s="19">
        <v>0</v>
      </c>
      <c r="L195" s="19">
        <v>0.1512420229076375</v>
      </c>
      <c r="M195" s="19">
        <v>0.37601265507112236</v>
      </c>
      <c r="N195" s="19">
        <v>0.17588427747730784</v>
      </c>
      <c r="O195" s="19">
        <v>0.12296086238256655</v>
      </c>
      <c r="P195" s="19">
        <v>0.42623187617324076</v>
      </c>
      <c r="Q195" s="19">
        <v>0.72376703131935993</v>
      </c>
      <c r="R195" s="19">
        <v>0.49979989309868839</v>
      </c>
      <c r="S195" s="19">
        <v>0.43866364009829062</v>
      </c>
      <c r="T195" s="19">
        <v>0.57317424199451683</v>
      </c>
      <c r="U195" s="19">
        <v>0.42222023871825826</v>
      </c>
      <c r="V195" s="19">
        <v>0.29657444266248734</v>
      </c>
      <c r="W195" s="19">
        <v>0.40377225887360019</v>
      </c>
      <c r="X195" s="19">
        <v>0.66876685594969443</v>
      </c>
      <c r="Y195" s="19">
        <v>0.69889638951154598</v>
      </c>
      <c r="Z195" s="19">
        <v>1.1299324424418438</v>
      </c>
      <c r="AA195" s="19">
        <v>0.97957723155664378</v>
      </c>
      <c r="AB195" s="19">
        <v>0.88191545923055681</v>
      </c>
      <c r="AC195" s="19">
        <v>0.65537385493449696</v>
      </c>
      <c r="AD195" s="19">
        <v>0.99091007219303628</v>
      </c>
      <c r="AE195" s="19">
        <v>0.37099188907249953</v>
      </c>
      <c r="AF195" s="19">
        <v>0.52914865071957284</v>
      </c>
      <c r="AG195" s="19">
        <v>0.41391400370335313</v>
      </c>
      <c r="AH195" s="19"/>
      <c r="AI195" s="19"/>
      <c r="AL195" s="65">
        <f t="shared" si="2"/>
        <v>1</v>
      </c>
    </row>
    <row r="196" spans="1:38" ht="14.25" customHeight="1" x14ac:dyDescent="0.25">
      <c r="A196" s="22" t="s">
        <v>209</v>
      </c>
      <c r="B196" s="21"/>
      <c r="C196" s="21"/>
      <c r="D196" s="21"/>
      <c r="E196" s="21"/>
      <c r="F196" s="21"/>
      <c r="G196" s="21"/>
      <c r="H196" s="21"/>
      <c r="I196" s="21"/>
      <c r="J196" s="21">
        <v>1.7803350180869399</v>
      </c>
      <c r="K196" s="21">
        <v>2.7417826521281103</v>
      </c>
      <c r="L196" s="21">
        <v>1.77736387976389</v>
      </c>
      <c r="M196" s="21">
        <v>3.98824862495659</v>
      </c>
      <c r="N196" s="21">
        <v>2.93588101759758</v>
      </c>
      <c r="O196" s="21">
        <v>2.8454131990535303</v>
      </c>
      <c r="P196" s="21">
        <v>2.4779663364303399</v>
      </c>
      <c r="Q196" s="21">
        <v>2.7363313964768698</v>
      </c>
      <c r="R196" s="21">
        <v>2.3631808921426303</v>
      </c>
      <c r="S196" s="21">
        <v>2.5409701447114896</v>
      </c>
      <c r="T196" s="21">
        <v>2.5374040570926297</v>
      </c>
      <c r="U196" s="21">
        <v>3.2884062815307202</v>
      </c>
      <c r="V196" s="21">
        <v>2.3612794573423699</v>
      </c>
      <c r="W196" s="21">
        <v>7.5609828656104296</v>
      </c>
      <c r="X196" s="21">
        <v>3.5918470313151896</v>
      </c>
      <c r="Y196" s="21">
        <v>5.4993258251429795</v>
      </c>
      <c r="Z196" s="21">
        <v>4.8150638631314697</v>
      </c>
      <c r="AA196" s="21">
        <v>5.3429580875048703</v>
      </c>
      <c r="AB196" s="21">
        <v>4.9875614487529001</v>
      </c>
      <c r="AC196" s="21">
        <v>5.0728474154298402</v>
      </c>
      <c r="AD196" s="21">
        <v>5.9072132325841</v>
      </c>
      <c r="AE196" s="21">
        <v>5.3482455870048007</v>
      </c>
      <c r="AF196" s="21">
        <v>4.9922928163654001</v>
      </c>
      <c r="AG196" s="21">
        <v>5.0757706612041602</v>
      </c>
      <c r="AH196" s="21"/>
      <c r="AI196" s="21"/>
      <c r="AL196" s="65">
        <f t="shared" si="2"/>
        <v>1</v>
      </c>
    </row>
    <row r="197" spans="1:38" ht="14.25" customHeight="1" x14ac:dyDescent="0.25">
      <c r="A197" s="22" t="s">
        <v>210</v>
      </c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L197" s="65">
        <f t="shared" si="2"/>
        <v>0</v>
      </c>
    </row>
    <row r="198" spans="1:38" ht="14.25" customHeight="1" x14ac:dyDescent="0.25">
      <c r="A198" s="22" t="s">
        <v>211</v>
      </c>
      <c r="B198" s="21">
        <v>1640</v>
      </c>
      <c r="C198" s="21">
        <v>2369</v>
      </c>
      <c r="D198" s="21">
        <v>2309</v>
      </c>
      <c r="E198" s="21">
        <v>1996</v>
      </c>
      <c r="F198" s="21">
        <v>1896</v>
      </c>
      <c r="G198" s="21">
        <v>2227</v>
      </c>
      <c r="H198" s="21">
        <v>2489</v>
      </c>
      <c r="I198" s="21">
        <v>2109</v>
      </c>
      <c r="J198" s="21">
        <v>1710</v>
      </c>
      <c r="K198" s="21">
        <v>1954</v>
      </c>
      <c r="L198" s="21">
        <v>2117</v>
      </c>
      <c r="M198" s="21">
        <v>1739</v>
      </c>
      <c r="N198" s="21">
        <v>1864</v>
      </c>
      <c r="O198" s="21">
        <v>1962</v>
      </c>
      <c r="P198" s="21">
        <v>2053</v>
      </c>
      <c r="Q198" s="21">
        <v>2328</v>
      </c>
      <c r="R198" s="21">
        <v>1923</v>
      </c>
      <c r="S198" s="21">
        <v>2117</v>
      </c>
      <c r="T198" s="21">
        <v>2299</v>
      </c>
      <c r="U198" s="21">
        <v>2615</v>
      </c>
      <c r="V198" s="21">
        <v>1862</v>
      </c>
      <c r="W198" s="21">
        <v>2112</v>
      </c>
      <c r="X198" s="21">
        <v>2402</v>
      </c>
      <c r="Y198" s="21">
        <v>2727</v>
      </c>
      <c r="Z198" s="21">
        <v>2102</v>
      </c>
      <c r="AA198" s="21">
        <v>2202</v>
      </c>
      <c r="AB198" s="21">
        <v>2280</v>
      </c>
      <c r="AC198" s="21">
        <v>2452</v>
      </c>
      <c r="AD198" s="21">
        <v>1956</v>
      </c>
      <c r="AE198" s="21">
        <v>1519</v>
      </c>
      <c r="AF198" s="21">
        <v>1896</v>
      </c>
      <c r="AG198" s="21">
        <v>2238</v>
      </c>
      <c r="AH198" s="21">
        <v>2212</v>
      </c>
      <c r="AI198" s="21"/>
      <c r="AL198" s="65">
        <f t="shared" si="2"/>
        <v>1</v>
      </c>
    </row>
    <row r="199" spans="1:38" ht="14.25" customHeight="1" x14ac:dyDescent="0.25">
      <c r="A199" s="22" t="s">
        <v>212</v>
      </c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L199" s="65">
        <f t="shared" ref="AL199:AL217" si="3">IF(AG199="", 0, 1)</f>
        <v>0</v>
      </c>
    </row>
    <row r="200" spans="1:38" ht="14.25" customHeight="1" x14ac:dyDescent="0.25">
      <c r="A200" s="22" t="s">
        <v>213</v>
      </c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L200" s="65">
        <f t="shared" si="3"/>
        <v>0</v>
      </c>
    </row>
    <row r="201" spans="1:38" ht="14.25" customHeight="1" x14ac:dyDescent="0.25">
      <c r="A201" s="22" t="s">
        <v>214</v>
      </c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L201" s="65">
        <f t="shared" si="3"/>
        <v>0</v>
      </c>
    </row>
    <row r="202" spans="1:38" ht="14.25" customHeight="1" x14ac:dyDescent="0.25">
      <c r="A202" s="22" t="s">
        <v>215</v>
      </c>
      <c r="B202" s="21">
        <v>17.371663219126102</v>
      </c>
      <c r="C202" s="21">
        <v>38.657846802755401</v>
      </c>
      <c r="D202" s="21">
        <v>33.258480680842801</v>
      </c>
      <c r="E202" s="21">
        <v>50.223946962173606</v>
      </c>
      <c r="F202" s="21">
        <v>14.9246066175089</v>
      </c>
      <c r="G202" s="21">
        <v>24.2022652726241</v>
      </c>
      <c r="H202" s="21">
        <v>19.8287878648222</v>
      </c>
      <c r="I202" s="21">
        <v>41.126087570603104</v>
      </c>
      <c r="J202" s="21">
        <v>6.0908321129712606</v>
      </c>
      <c r="K202" s="21">
        <v>9.8482156174010704</v>
      </c>
      <c r="L202" s="21">
        <v>26.3219547687222</v>
      </c>
      <c r="M202" s="21">
        <v>24.499823508257002</v>
      </c>
      <c r="N202" s="21">
        <v>8.9056912927569805</v>
      </c>
      <c r="O202" s="21">
        <v>19.95</v>
      </c>
      <c r="P202" s="21">
        <v>20.8355926880364</v>
      </c>
      <c r="Q202" s="21">
        <v>20.8355926880364</v>
      </c>
      <c r="R202" s="21">
        <v>20.8355926880364</v>
      </c>
      <c r="S202" s="21">
        <v>20.8355926880364</v>
      </c>
      <c r="T202" s="21">
        <v>22.0298059575838</v>
      </c>
      <c r="U202" s="21">
        <v>22.0298059575838</v>
      </c>
      <c r="V202" s="21">
        <v>22.0298059575838</v>
      </c>
      <c r="W202" s="21">
        <v>22.0298059575838</v>
      </c>
      <c r="X202" s="21">
        <v>23.304052066999201</v>
      </c>
      <c r="Y202" s="21">
        <v>23.304052066999201</v>
      </c>
      <c r="Z202" s="21">
        <v>23.304052066999201</v>
      </c>
      <c r="AA202" s="21">
        <v>23.304052066999201</v>
      </c>
      <c r="AB202" s="21">
        <v>24.232469634961401</v>
      </c>
      <c r="AC202" s="21">
        <v>24.232469634961401</v>
      </c>
      <c r="AD202" s="21"/>
      <c r="AE202" s="21"/>
      <c r="AF202" s="21"/>
      <c r="AG202" s="21"/>
      <c r="AH202" s="21"/>
      <c r="AI202" s="21"/>
      <c r="AL202" s="65">
        <f t="shared" si="3"/>
        <v>0</v>
      </c>
    </row>
    <row r="203" spans="1:38" ht="14.25" customHeight="1" x14ac:dyDescent="0.25">
      <c r="A203" s="22" t="s">
        <v>216</v>
      </c>
      <c r="B203" s="19">
        <v>1021</v>
      </c>
      <c r="C203" s="19">
        <v>983</v>
      </c>
      <c r="D203" s="19">
        <v>1115</v>
      </c>
      <c r="E203" s="19">
        <v>1171</v>
      </c>
      <c r="F203" s="19">
        <v>869</v>
      </c>
      <c r="G203" s="19">
        <v>814</v>
      </c>
      <c r="H203" s="19">
        <v>667</v>
      </c>
      <c r="I203" s="19">
        <v>645</v>
      </c>
      <c r="J203" s="19">
        <v>594</v>
      </c>
      <c r="K203" s="19">
        <v>709</v>
      </c>
      <c r="L203" s="19">
        <v>798</v>
      </c>
      <c r="M203" s="19">
        <v>768</v>
      </c>
      <c r="N203" s="19">
        <v>750</v>
      </c>
      <c r="O203" s="19">
        <v>741</v>
      </c>
      <c r="P203" s="19">
        <v>742</v>
      </c>
      <c r="Q203" s="19">
        <v>939</v>
      </c>
      <c r="R203" s="19">
        <v>841</v>
      </c>
      <c r="S203" s="19">
        <v>883</v>
      </c>
      <c r="T203" s="19">
        <v>962</v>
      </c>
      <c r="U203" s="19">
        <v>928</v>
      </c>
      <c r="V203" s="19">
        <v>795</v>
      </c>
      <c r="W203" s="19">
        <v>900</v>
      </c>
      <c r="X203" s="19">
        <v>955</v>
      </c>
      <c r="Y203" s="19">
        <v>915</v>
      </c>
      <c r="Z203" s="19">
        <v>896</v>
      </c>
      <c r="AA203" s="19">
        <v>947</v>
      </c>
      <c r="AB203" s="19">
        <v>846</v>
      </c>
      <c r="AC203" s="19">
        <v>895</v>
      </c>
      <c r="AD203" s="19">
        <v>713</v>
      </c>
      <c r="AE203" s="19">
        <v>742</v>
      </c>
      <c r="AF203" s="19">
        <v>776</v>
      </c>
      <c r="AG203" s="19">
        <v>800</v>
      </c>
      <c r="AH203" s="19">
        <v>629</v>
      </c>
      <c r="AI203" s="19"/>
      <c r="AL203" s="65">
        <f t="shared" si="3"/>
        <v>1</v>
      </c>
    </row>
    <row r="204" spans="1:38" ht="14.25" customHeight="1" x14ac:dyDescent="0.25">
      <c r="A204" s="22" t="s">
        <v>217</v>
      </c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L204" s="65">
        <f t="shared" si="3"/>
        <v>0</v>
      </c>
    </row>
    <row r="205" spans="1:38" ht="14.25" customHeight="1" x14ac:dyDescent="0.25">
      <c r="A205" s="22" t="s">
        <v>218</v>
      </c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L205" s="65">
        <f t="shared" si="3"/>
        <v>0</v>
      </c>
    </row>
    <row r="206" spans="1:38" ht="14.25" customHeight="1" x14ac:dyDescent="0.25">
      <c r="A206" s="22" t="s">
        <v>219</v>
      </c>
      <c r="B206" s="21">
        <v>19.200715632761199</v>
      </c>
      <c r="C206" s="21">
        <v>19.084852399864701</v>
      </c>
      <c r="D206" s="21">
        <v>21.563809106933402</v>
      </c>
      <c r="E206" s="21">
        <v>25.121761312252303</v>
      </c>
      <c r="F206" s="21">
        <v>21.705014597562002</v>
      </c>
      <c r="G206" s="21">
        <v>22.349961237175801</v>
      </c>
      <c r="H206" s="21">
        <v>21.941882681372501</v>
      </c>
      <c r="I206" s="21">
        <v>19.038561259352402</v>
      </c>
      <c r="J206" s="21">
        <v>21.2095086624422</v>
      </c>
      <c r="K206" s="21">
        <v>13.257636723958001</v>
      </c>
      <c r="L206" s="21">
        <v>13.490558277697099</v>
      </c>
      <c r="M206" s="21">
        <v>23.791320395902702</v>
      </c>
      <c r="N206" s="21">
        <v>14.9053632379946</v>
      </c>
      <c r="O206" s="21">
        <v>16.836991588999499</v>
      </c>
      <c r="P206" s="21">
        <v>19.3085231689533</v>
      </c>
      <c r="Q206" s="21">
        <v>19.598205149495097</v>
      </c>
      <c r="R206" s="21">
        <v>17.636500617920902</v>
      </c>
      <c r="S206" s="21">
        <v>18.642412573186501</v>
      </c>
      <c r="T206" s="21">
        <v>17.228639669963201</v>
      </c>
      <c r="U206" s="21">
        <v>17.686397004548901</v>
      </c>
      <c r="V206" s="21">
        <v>19.472786189456599</v>
      </c>
      <c r="W206" s="21">
        <v>19.324297375579601</v>
      </c>
      <c r="X206" s="21">
        <v>18.807353913117101</v>
      </c>
      <c r="Y206" s="21">
        <v>18.900196161846601</v>
      </c>
      <c r="Z206" s="21">
        <v>19.047141372303301</v>
      </c>
      <c r="AA206" s="21">
        <v>19.026464576463301</v>
      </c>
      <c r="AB206" s="21">
        <v>19.366295875895702</v>
      </c>
      <c r="AC206" s="21">
        <v>18.770997175337801</v>
      </c>
      <c r="AD206" s="21">
        <v>14.4448503215934</v>
      </c>
      <c r="AE206" s="21">
        <v>12.2830471119322</v>
      </c>
      <c r="AF206" s="21">
        <v>14.988155444156401</v>
      </c>
      <c r="AG206" s="21">
        <v>20.847693945953903</v>
      </c>
      <c r="AH206" s="21">
        <v>13.888322670905699</v>
      </c>
      <c r="AI206" s="21"/>
      <c r="AL206" s="65">
        <f t="shared" si="3"/>
        <v>1</v>
      </c>
    </row>
    <row r="207" spans="1:38" ht="14.25" customHeight="1" x14ac:dyDescent="0.25">
      <c r="A207" s="22" t="s">
        <v>220</v>
      </c>
      <c r="B207" s="19">
        <v>253.15938422504601</v>
      </c>
      <c r="C207" s="19">
        <v>230.06891315786601</v>
      </c>
      <c r="D207" s="19">
        <v>255.26322906277701</v>
      </c>
      <c r="E207" s="19">
        <v>208.36191364254702</v>
      </c>
      <c r="F207" s="19">
        <v>258.46972074395399</v>
      </c>
      <c r="G207" s="19">
        <v>223.23075502033998</v>
      </c>
      <c r="H207" s="19">
        <v>203.646846382067</v>
      </c>
      <c r="I207" s="19">
        <v>235.099852827159</v>
      </c>
      <c r="J207" s="19">
        <v>268.99908033304899</v>
      </c>
      <c r="K207" s="19">
        <v>217.89339605969599</v>
      </c>
      <c r="L207" s="19">
        <v>211.52234120989399</v>
      </c>
      <c r="M207" s="19">
        <v>224.92049351771502</v>
      </c>
      <c r="N207" s="19">
        <v>223.3</v>
      </c>
      <c r="O207" s="19">
        <v>148.10010833568401</v>
      </c>
      <c r="P207" s="19">
        <v>146.15050151049201</v>
      </c>
      <c r="Q207" s="19">
        <v>206.33768870390298</v>
      </c>
      <c r="R207" s="19">
        <v>228.928098028493</v>
      </c>
      <c r="S207" s="19">
        <v>185.737575339226</v>
      </c>
      <c r="T207" s="19">
        <v>184.72367280566399</v>
      </c>
      <c r="U207" s="19">
        <v>203.42381781306801</v>
      </c>
      <c r="V207" s="19">
        <v>234.769703257738</v>
      </c>
      <c r="W207" s="19">
        <v>205.570264925424</v>
      </c>
      <c r="X207" s="19">
        <v>196.98472383114699</v>
      </c>
      <c r="Y207" s="19">
        <v>245.80984368697102</v>
      </c>
      <c r="Z207" s="19">
        <v>205.72110494320501</v>
      </c>
      <c r="AA207" s="19">
        <v>195.91737177499999</v>
      </c>
      <c r="AB207" s="19">
        <v>188.52396352806898</v>
      </c>
      <c r="AC207" s="19">
        <v>262.089921192627</v>
      </c>
      <c r="AD207" s="19">
        <v>220.73324352439698</v>
      </c>
      <c r="AE207" s="19">
        <v>199.03333121785101</v>
      </c>
      <c r="AF207" s="19">
        <v>201.803302106161</v>
      </c>
      <c r="AG207" s="19">
        <v>224.033837103325</v>
      </c>
      <c r="AH207" s="19">
        <v>226.68264935567998</v>
      </c>
      <c r="AI207" s="19"/>
      <c r="AL207" s="65">
        <f t="shared" si="3"/>
        <v>1</v>
      </c>
    </row>
    <row r="208" spans="1:38" ht="14.25" customHeight="1" x14ac:dyDescent="0.25">
      <c r="A208" s="22" t="s">
        <v>221</v>
      </c>
      <c r="B208" s="21">
        <v>0.72112758130895616</v>
      </c>
      <c r="C208" s="21">
        <v>0.70332480818414311</v>
      </c>
      <c r="D208" s="21">
        <v>0.69029466309499277</v>
      </c>
      <c r="E208" s="21">
        <v>0.70113769863794251</v>
      </c>
      <c r="F208" s="21">
        <v>0.53693123149996536</v>
      </c>
      <c r="G208" s="21">
        <v>0.54926074340196229</v>
      </c>
      <c r="H208" s="21">
        <v>0.62626122051353406</v>
      </c>
      <c r="I208" s="21">
        <v>0.51442404680250153</v>
      </c>
      <c r="J208" s="21">
        <v>0.41645633518425174</v>
      </c>
      <c r="K208" s="21">
        <v>0.46787273861509521</v>
      </c>
      <c r="L208" s="21">
        <v>0.44988303041209288</v>
      </c>
      <c r="M208" s="21">
        <v>0.42743922348540941</v>
      </c>
      <c r="N208" s="21">
        <v>0.61494217707887355</v>
      </c>
      <c r="O208" s="21">
        <v>1.1386593204775022</v>
      </c>
      <c r="P208" s="21">
        <v>0.71321321321321329</v>
      </c>
      <c r="Q208" s="21">
        <v>0.83115143396455937</v>
      </c>
      <c r="R208" s="21">
        <v>0.45671832658405004</v>
      </c>
      <c r="S208" s="21">
        <v>0.55396546948573544</v>
      </c>
      <c r="T208" s="21">
        <v>0.53455875457188406</v>
      </c>
      <c r="U208" s="21">
        <v>0.60823456019962385</v>
      </c>
      <c r="V208" s="21">
        <v>0.56338028169014087</v>
      </c>
      <c r="W208" s="21">
        <v>0.77874484654145659</v>
      </c>
      <c r="X208" s="21">
        <v>0.45679823251925583</v>
      </c>
      <c r="Y208" s="21">
        <v>0.54691405216266442</v>
      </c>
      <c r="Z208" s="21">
        <v>0.48635264988504251</v>
      </c>
      <c r="AA208" s="21">
        <v>0.40772435655737582</v>
      </c>
      <c r="AB208" s="21">
        <v>0.3618213832728529</v>
      </c>
      <c r="AC208" s="21">
        <v>0.42003703507212142</v>
      </c>
      <c r="AD208" s="21">
        <v>0.43872878623545802</v>
      </c>
      <c r="AE208" s="21">
        <v>0.41327776175333497</v>
      </c>
      <c r="AF208" s="21">
        <v>0.40513669755189069</v>
      </c>
      <c r="AG208" s="21">
        <v>0.27551919446192569</v>
      </c>
      <c r="AH208" s="21"/>
      <c r="AI208" s="21"/>
      <c r="AL208" s="65">
        <f t="shared" si="3"/>
        <v>1</v>
      </c>
    </row>
    <row r="209" spans="1:38" ht="14.25" customHeight="1" x14ac:dyDescent="0.25">
      <c r="A209" s="22" t="s">
        <v>222</v>
      </c>
      <c r="B209" s="19">
        <v>80</v>
      </c>
      <c r="C209" s="19">
        <v>80</v>
      </c>
      <c r="D209" s="19">
        <v>69</v>
      </c>
      <c r="E209" s="19">
        <v>75</v>
      </c>
      <c r="F209" s="19">
        <v>76</v>
      </c>
      <c r="G209" s="19">
        <v>72</v>
      </c>
      <c r="H209" s="19">
        <v>71</v>
      </c>
      <c r="I209" s="19">
        <v>73</v>
      </c>
      <c r="J209" s="19">
        <v>75</v>
      </c>
      <c r="K209" s="19">
        <v>79</v>
      </c>
      <c r="L209" s="19">
        <v>74</v>
      </c>
      <c r="M209" s="19">
        <v>77</v>
      </c>
      <c r="N209" s="19">
        <v>76</v>
      </c>
      <c r="O209" s="19">
        <v>67</v>
      </c>
      <c r="P209" s="19">
        <v>64</v>
      </c>
      <c r="Q209" s="19">
        <v>63</v>
      </c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L209" s="65">
        <f t="shared" si="3"/>
        <v>0</v>
      </c>
    </row>
    <row r="210" spans="1:38" ht="14.25" customHeight="1" x14ac:dyDescent="0.25">
      <c r="A210" s="22" t="s">
        <v>223</v>
      </c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L210" s="65">
        <f t="shared" si="3"/>
        <v>0</v>
      </c>
    </row>
    <row r="211" spans="1:38" ht="14.25" customHeight="1" x14ac:dyDescent="0.25">
      <c r="A211" s="22" t="s">
        <v>224</v>
      </c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L211" s="65">
        <f t="shared" si="3"/>
        <v>0</v>
      </c>
    </row>
    <row r="212" spans="1:38" ht="14.25" customHeight="1" x14ac:dyDescent="0.25">
      <c r="A212" s="22" t="s">
        <v>225</v>
      </c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L212" s="65">
        <f t="shared" si="3"/>
        <v>0</v>
      </c>
    </row>
    <row r="213" spans="1:38" ht="14.25" customHeight="1" x14ac:dyDescent="0.25">
      <c r="A213" s="22" t="s">
        <v>226</v>
      </c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L213" s="65">
        <f t="shared" si="3"/>
        <v>0</v>
      </c>
    </row>
    <row r="214" spans="1:38" ht="14.25" customHeight="1" x14ac:dyDescent="0.25">
      <c r="A214" s="22" t="s">
        <v>227</v>
      </c>
      <c r="B214" s="21">
        <v>3</v>
      </c>
      <c r="C214" s="21">
        <v>3</v>
      </c>
      <c r="D214" s="21">
        <v>3</v>
      </c>
      <c r="E214" s="21">
        <v>3</v>
      </c>
      <c r="F214" s="21">
        <v>3</v>
      </c>
      <c r="G214" s="21">
        <v>3</v>
      </c>
      <c r="H214" s="21">
        <v>3</v>
      </c>
      <c r="I214" s="21">
        <v>3</v>
      </c>
      <c r="J214" s="21">
        <v>3</v>
      </c>
      <c r="K214" s="21">
        <v>3</v>
      </c>
      <c r="L214" s="21">
        <v>3</v>
      </c>
      <c r="M214" s="21">
        <v>3</v>
      </c>
      <c r="N214" s="21">
        <v>3</v>
      </c>
      <c r="O214" s="21">
        <v>3</v>
      </c>
      <c r="P214" s="21">
        <v>3</v>
      </c>
      <c r="Q214" s="21">
        <v>3</v>
      </c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L214" s="65">
        <f t="shared" si="3"/>
        <v>0</v>
      </c>
    </row>
    <row r="215" spans="1:38" ht="14.25" customHeight="1" x14ac:dyDescent="0.25">
      <c r="A215" s="22" t="s">
        <v>228</v>
      </c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L215" s="65">
        <f t="shared" si="3"/>
        <v>0</v>
      </c>
    </row>
    <row r="216" spans="1:38" ht="14.25" customHeight="1" x14ac:dyDescent="0.25">
      <c r="A216" s="22" t="s">
        <v>229</v>
      </c>
      <c r="B216" s="21">
        <v>16.091193818596501</v>
      </c>
      <c r="C216" s="21">
        <v>16.400652007121501</v>
      </c>
      <c r="D216" s="21">
        <v>15.533638274617299</v>
      </c>
      <c r="E216" s="21">
        <v>16.7141458642141</v>
      </c>
      <c r="F216" s="21">
        <v>14.9751332800902</v>
      </c>
      <c r="G216" s="21">
        <v>14.7990346069589</v>
      </c>
      <c r="H216" s="21">
        <v>15.771526094351801</v>
      </c>
      <c r="I216" s="21">
        <v>15.5730485555122</v>
      </c>
      <c r="J216" s="21">
        <v>11.221102420409899</v>
      </c>
      <c r="K216" s="21">
        <v>10.4305341842849</v>
      </c>
      <c r="L216" s="21">
        <v>11.411858962596501</v>
      </c>
      <c r="M216" s="21">
        <v>10.5911136468308</v>
      </c>
      <c r="N216" s="21">
        <v>9.0500397616090797</v>
      </c>
      <c r="O216" s="21">
        <v>9.2065911766739799</v>
      </c>
      <c r="P216" s="21">
        <v>9.1894388671973406</v>
      </c>
      <c r="Q216" s="21">
        <v>10.765092869153799</v>
      </c>
      <c r="R216" s="21">
        <v>11.143373738624801</v>
      </c>
      <c r="S216" s="21">
        <v>11.280594625935999</v>
      </c>
      <c r="T216" s="21">
        <v>11.871831861624099</v>
      </c>
      <c r="U216" s="21">
        <v>14.5056006990336</v>
      </c>
      <c r="V216" s="21">
        <v>14.369587174092</v>
      </c>
      <c r="W216" s="21">
        <v>13.2788883812972</v>
      </c>
      <c r="X216" s="21">
        <v>13.675781194787099</v>
      </c>
      <c r="Y216" s="21">
        <v>12.451300242831099</v>
      </c>
      <c r="Z216" s="21">
        <v>11.380075343592999</v>
      </c>
      <c r="AA216" s="21">
        <v>11.1097416142109</v>
      </c>
      <c r="AB216" s="21">
        <v>9.4194615719554591</v>
      </c>
      <c r="AC216" s="21">
        <v>10.6570052803699</v>
      </c>
      <c r="AD216" s="21">
        <v>9.6347788194580701</v>
      </c>
      <c r="AE216" s="21">
        <v>9.2309022031827492</v>
      </c>
      <c r="AF216" s="21">
        <v>13.6956265580107</v>
      </c>
      <c r="AG216" s="21">
        <v>13.6037542523183</v>
      </c>
      <c r="AH216" s="21">
        <v>14.554677177416499</v>
      </c>
      <c r="AI216" s="21"/>
      <c r="AL216" s="65">
        <f t="shared" si="3"/>
        <v>1</v>
      </c>
    </row>
    <row r="217" spans="1:38" ht="14.25" customHeight="1" x14ac:dyDescent="0.25">
      <c r="A217" s="20" t="s">
        <v>230</v>
      </c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>
        <v>43.352856000000003</v>
      </c>
      <c r="S217" s="19">
        <v>43.096375999999999</v>
      </c>
      <c r="T217" s="19">
        <v>41.420794000000001</v>
      </c>
      <c r="U217" s="19">
        <v>29.173293000000001</v>
      </c>
      <c r="V217" s="19">
        <v>73.732637999999994</v>
      </c>
      <c r="W217" s="19">
        <v>41.168739000000002</v>
      </c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L217" s="65">
        <f t="shared" si="3"/>
        <v>0</v>
      </c>
    </row>
    <row r="218" spans="1:38" ht="13.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L218" s="42"/>
    </row>
    <row r="219" spans="1:38" ht="14.25" customHeight="1" x14ac:dyDescent="0.25">
      <c r="A219" s="46" t="s">
        <v>231</v>
      </c>
      <c r="B219" s="46"/>
      <c r="C219" s="46"/>
      <c r="D219" s="46"/>
      <c r="E219" s="46"/>
      <c r="F219" s="46"/>
      <c r="G219" s="46"/>
      <c r="H219" s="46"/>
      <c r="I219" s="4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L219" s="42"/>
    </row>
    <row r="220" spans="1:38" ht="14.25" customHeight="1" x14ac:dyDescent="0.25">
      <c r="A220" s="16" t="s">
        <v>232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L220" s="42"/>
    </row>
    <row r="221" spans="1:38" ht="14.25" customHeight="1" x14ac:dyDescent="0.25">
      <c r="A221" s="46" t="s">
        <v>233</v>
      </c>
      <c r="B221" s="46"/>
      <c r="C221" s="46"/>
      <c r="D221" s="46"/>
      <c r="E221" s="46"/>
      <c r="F221" s="46"/>
      <c r="G221" s="46"/>
      <c r="H221" s="4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L221" s="42"/>
    </row>
    <row r="222" spans="1:38" ht="14.25" customHeight="1" x14ac:dyDescent="0.25">
      <c r="A222" s="49" t="s">
        <v>234</v>
      </c>
      <c r="B222" s="49"/>
      <c r="C222" s="49"/>
      <c r="D222" s="49"/>
      <c r="E222" s="49"/>
      <c r="F222" s="49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L222" s="42"/>
    </row>
    <row r="223" spans="1:38" ht="14.25" customHeight="1" x14ac:dyDescent="0.25">
      <c r="A223" s="46" t="s">
        <v>491</v>
      </c>
      <c r="B223" s="46"/>
      <c r="C223" s="46"/>
      <c r="D223" s="46"/>
      <c r="E223" s="4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L223" s="42"/>
    </row>
    <row r="225" spans="1:38" customFormat="1" ht="14.5" customHeight="1" x14ac:dyDescent="0.25">
      <c r="A225" s="10" t="s">
        <v>783</v>
      </c>
      <c r="B225" s="11">
        <f>(SUM(B6:B217)-B74-B65-B56)/1000</f>
        <v>70.003913642999478</v>
      </c>
      <c r="C225" s="11">
        <f t="shared" ref="C225:AH225" si="4">(SUM(C6:C217)-C74-C65-C56)/1000</f>
        <v>73.682753689104572</v>
      </c>
      <c r="D225" s="11">
        <f t="shared" si="4"/>
        <v>72.708887612496341</v>
      </c>
      <c r="E225" s="11">
        <f t="shared" si="4"/>
        <v>73.091270933542148</v>
      </c>
      <c r="F225" s="11">
        <f t="shared" si="4"/>
        <v>74.479353288433828</v>
      </c>
      <c r="G225" s="11">
        <f t="shared" si="4"/>
        <v>77.454327914804168</v>
      </c>
      <c r="H225" s="11">
        <f t="shared" si="4"/>
        <v>76.288724115230622</v>
      </c>
      <c r="I225" s="11">
        <f t="shared" si="4"/>
        <v>73.786774558991752</v>
      </c>
      <c r="J225" s="11">
        <f t="shared" si="4"/>
        <v>62.710332698546168</v>
      </c>
      <c r="K225" s="11">
        <f t="shared" si="4"/>
        <v>63.979714247661363</v>
      </c>
      <c r="L225" s="11">
        <f t="shared" si="4"/>
        <v>62.938851058631037</v>
      </c>
      <c r="M225" s="11">
        <f t="shared" si="4"/>
        <v>59.888944636754758</v>
      </c>
      <c r="N225" s="11">
        <f t="shared" si="4"/>
        <v>63.148175754054947</v>
      </c>
      <c r="O225" s="11">
        <f t="shared" si="4"/>
        <v>64.953246195035135</v>
      </c>
      <c r="P225" s="11">
        <f t="shared" si="4"/>
        <v>64.352344022477894</v>
      </c>
      <c r="Q225" s="11">
        <f t="shared" si="4"/>
        <v>65.623403458022139</v>
      </c>
      <c r="R225" s="11">
        <f t="shared" si="4"/>
        <v>65.959588404432438</v>
      </c>
      <c r="S225" s="11">
        <f t="shared" si="4"/>
        <v>70.969701528710672</v>
      </c>
      <c r="T225" s="11">
        <f t="shared" si="4"/>
        <v>73.975987280301581</v>
      </c>
      <c r="U225" s="11">
        <f t="shared" si="4"/>
        <v>77.108191698746651</v>
      </c>
      <c r="V225" s="11">
        <f t="shared" si="4"/>
        <v>79.464222255689165</v>
      </c>
      <c r="W225" s="11">
        <f t="shared" si="4"/>
        <v>80.269999245040495</v>
      </c>
      <c r="X225" s="11">
        <f t="shared" si="4"/>
        <v>79.717143269487437</v>
      </c>
      <c r="Y225" s="11">
        <f t="shared" si="4"/>
        <v>82.432415994093702</v>
      </c>
      <c r="Z225" s="11">
        <f t="shared" si="4"/>
        <v>77.722322858436314</v>
      </c>
      <c r="AA225" s="11">
        <f t="shared" si="4"/>
        <v>79.632164993827004</v>
      </c>
      <c r="AB225" s="11">
        <f t="shared" si="4"/>
        <v>79.876503830514253</v>
      </c>
      <c r="AC225" s="11">
        <f t="shared" si="4"/>
        <v>81.855789359232205</v>
      </c>
      <c r="AD225" s="11">
        <f t="shared" si="4"/>
        <v>75.573344090282973</v>
      </c>
      <c r="AE225" s="11">
        <f t="shared" si="4"/>
        <v>71.264453060375388</v>
      </c>
      <c r="AF225" s="11">
        <f t="shared" si="4"/>
        <v>77.696994482610137</v>
      </c>
      <c r="AG225" s="11">
        <f t="shared" si="4"/>
        <v>87.142494858522454</v>
      </c>
      <c r="AH225" s="11">
        <f t="shared" si="4"/>
        <v>85.254612701945277</v>
      </c>
      <c r="AL225" s="11"/>
    </row>
    <row r="226" spans="1:38" customFormat="1" ht="14.5" customHeight="1" x14ac:dyDescent="0.25">
      <c r="A226" s="10" t="s">
        <v>790</v>
      </c>
      <c r="B226" s="11">
        <f>SUMPRODUCT(B6:B217,$AL6:$AL217)/1000</f>
        <v>69.340123342116343</v>
      </c>
      <c r="C226" s="11">
        <f t="shared" ref="C226:AH226" si="5">SUMPRODUCT(C6:C217,$AL6:$AL217)/1000</f>
        <v>72.937909869820274</v>
      </c>
      <c r="D226" s="11">
        <f t="shared" si="5"/>
        <v>72.001869628255903</v>
      </c>
      <c r="E226" s="11">
        <f t="shared" si="5"/>
        <v>72.359120832734718</v>
      </c>
      <c r="F226" s="11">
        <f t="shared" si="5"/>
        <v>73.654520227099255</v>
      </c>
      <c r="G226" s="11">
        <f t="shared" si="5"/>
        <v>76.732796916400574</v>
      </c>
      <c r="H226" s="11">
        <f t="shared" si="5"/>
        <v>75.560917749773623</v>
      </c>
      <c r="I226" s="11">
        <f t="shared" si="5"/>
        <v>73.052225410625553</v>
      </c>
      <c r="J226" s="11">
        <f t="shared" si="5"/>
        <v>61.97386799631429</v>
      </c>
      <c r="K226" s="11">
        <f t="shared" si="5"/>
        <v>63.257553768909162</v>
      </c>
      <c r="L226" s="11">
        <f t="shared" si="5"/>
        <v>62.190333666236477</v>
      </c>
      <c r="M226" s="11">
        <f t="shared" si="5"/>
        <v>59.140321161049627</v>
      </c>
      <c r="N226" s="11">
        <f t="shared" si="5"/>
        <v>62.354783502122771</v>
      </c>
      <c r="O226" s="11">
        <f t="shared" si="5"/>
        <v>64.206541765477851</v>
      </c>
      <c r="P226" s="11">
        <f t="shared" si="5"/>
        <v>63.419012372073105</v>
      </c>
      <c r="Q226" s="11">
        <f t="shared" si="5"/>
        <v>64.777668721062867</v>
      </c>
      <c r="R226" s="11">
        <f t="shared" si="5"/>
        <v>65.127327994241071</v>
      </c>
      <c r="S226" s="11">
        <f t="shared" si="5"/>
        <v>70.174706243833242</v>
      </c>
      <c r="T226" s="11">
        <f t="shared" si="5"/>
        <v>73.045496410743368</v>
      </c>
      <c r="U226" s="11">
        <f t="shared" si="5"/>
        <v>76.183863737267842</v>
      </c>
      <c r="V226" s="11">
        <f t="shared" si="5"/>
        <v>78.501203144233955</v>
      </c>
      <c r="W226" s="11">
        <f t="shared" si="5"/>
        <v>79.350529785803687</v>
      </c>
      <c r="X226" s="11">
        <f t="shared" si="5"/>
        <v>78.754984337440447</v>
      </c>
      <c r="Y226" s="11">
        <f t="shared" si="5"/>
        <v>81.528074951763173</v>
      </c>
      <c r="Z226" s="11">
        <f t="shared" si="5"/>
        <v>76.782320752154931</v>
      </c>
      <c r="AA226" s="11">
        <f t="shared" si="5"/>
        <v>78.715504008574101</v>
      </c>
      <c r="AB226" s="11">
        <f t="shared" si="5"/>
        <v>78.934616081935033</v>
      </c>
      <c r="AC226" s="11">
        <f t="shared" si="5"/>
        <v>80.958170502202734</v>
      </c>
      <c r="AD226" s="11">
        <f t="shared" si="5"/>
        <v>74.818656522556992</v>
      </c>
      <c r="AE226" s="11">
        <f t="shared" si="5"/>
        <v>70.954240667012485</v>
      </c>
      <c r="AF226" s="11">
        <f t="shared" si="5"/>
        <v>77.622418437479297</v>
      </c>
      <c r="AG226" s="11">
        <f t="shared" si="5"/>
        <v>87.142494858522454</v>
      </c>
      <c r="AH226" s="11">
        <f t="shared" si="5"/>
        <v>85.254612701945277</v>
      </c>
    </row>
  </sheetData>
  <mergeCells count="6">
    <mergeCell ref="A223:E223"/>
    <mergeCell ref="A222:F222"/>
    <mergeCell ref="A1:M1"/>
    <mergeCell ref="A219:I219"/>
    <mergeCell ref="A221:H221"/>
    <mergeCell ref="A4:B4"/>
  </mergeCells>
  <pageMargins left="0.39" right="0.39" top="0.39" bottom="0.39" header="0.39" footer="0.39"/>
  <pageSetup paperSize="9" fitToWidth="0"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86F0B-3DDF-4151-9A1F-0B6B9150E8AA}">
  <dimension ref="A1:AL226"/>
  <sheetViews>
    <sheetView showGridLines="0" workbookViewId="0">
      <pane xSplit="1" ySplit="5" topLeftCell="Y216" activePane="bottomRight" state="frozen"/>
      <selection pane="topRight"/>
      <selection pane="bottomLeft"/>
      <selection pane="bottomRight" activeCell="A225" sqref="A225:XFD226"/>
    </sheetView>
  </sheetViews>
  <sheetFormatPr defaultColWidth="10.1796875" defaultRowHeight="14.5" customHeight="1" x14ac:dyDescent="0.25"/>
  <cols>
    <col min="1" max="1" width="34" style="15" customWidth="1"/>
    <col min="2" max="34" width="8.26953125" style="15" customWidth="1"/>
    <col min="35" max="37" width="10.1796875" style="15"/>
    <col min="38" max="38" width="8.26953125" customWidth="1"/>
    <col min="39" max="16384" width="10.1796875" style="15"/>
  </cols>
  <sheetData>
    <row r="1" spans="1:38" ht="19.5" customHeight="1" x14ac:dyDescent="0.25">
      <c r="A1" s="47" t="s">
        <v>495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L1" s="42"/>
    </row>
    <row r="2" spans="1:38" ht="16.5" customHeight="1" x14ac:dyDescent="0.25">
      <c r="A2" s="30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L2" s="42"/>
    </row>
    <row r="3" spans="1:38" ht="11.25" customHeight="1" x14ac:dyDescent="0.25">
      <c r="A3" s="30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L3" s="42"/>
    </row>
    <row r="4" spans="1:38" ht="17.25" customHeight="1" x14ac:dyDescent="0.25">
      <c r="A4" s="48" t="s">
        <v>2</v>
      </c>
      <c r="B4" s="48"/>
      <c r="C4" s="29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L4" s="4" t="s">
        <v>789</v>
      </c>
    </row>
    <row r="5" spans="1:38" ht="14.25" customHeight="1" x14ac:dyDescent="0.25">
      <c r="A5" s="27"/>
      <c r="B5" s="26" t="s">
        <v>239</v>
      </c>
      <c r="C5" s="25" t="s">
        <v>240</v>
      </c>
      <c r="D5" s="25" t="s">
        <v>241</v>
      </c>
      <c r="E5" s="25" t="s">
        <v>242</v>
      </c>
      <c r="F5" s="25" t="s">
        <v>243</v>
      </c>
      <c r="G5" s="25" t="s">
        <v>244</v>
      </c>
      <c r="H5" s="25" t="s">
        <v>245</v>
      </c>
      <c r="I5" s="25" t="s">
        <v>246</v>
      </c>
      <c r="J5" s="25" t="s">
        <v>247</v>
      </c>
      <c r="K5" s="25" t="s">
        <v>248</v>
      </c>
      <c r="L5" s="25" t="s">
        <v>249</v>
      </c>
      <c r="M5" s="25" t="s">
        <v>250</v>
      </c>
      <c r="N5" s="25" t="s">
        <v>251</v>
      </c>
      <c r="O5" s="25" t="s">
        <v>252</v>
      </c>
      <c r="P5" s="25" t="s">
        <v>253</v>
      </c>
      <c r="Q5" s="25" t="s">
        <v>254</v>
      </c>
      <c r="R5" s="25" t="s">
        <v>255</v>
      </c>
      <c r="S5" s="25" t="s">
        <v>256</v>
      </c>
      <c r="T5" s="25" t="s">
        <v>257</v>
      </c>
      <c r="U5" s="25" t="s">
        <v>258</v>
      </c>
      <c r="V5" s="25" t="s">
        <v>259</v>
      </c>
      <c r="W5" s="25" t="s">
        <v>260</v>
      </c>
      <c r="X5" s="25" t="s">
        <v>261</v>
      </c>
      <c r="Y5" s="25" t="s">
        <v>262</v>
      </c>
      <c r="Z5" s="25" t="s">
        <v>263</v>
      </c>
      <c r="AA5" s="25" t="s">
        <v>264</v>
      </c>
      <c r="AB5" s="25" t="s">
        <v>265</v>
      </c>
      <c r="AC5" s="25" t="s">
        <v>266</v>
      </c>
      <c r="AD5" s="25" t="s">
        <v>267</v>
      </c>
      <c r="AE5" s="25" t="s">
        <v>268</v>
      </c>
      <c r="AF5" s="25" t="s">
        <v>269</v>
      </c>
      <c r="AG5" s="25" t="s">
        <v>270</v>
      </c>
      <c r="AH5" s="25" t="s">
        <v>271</v>
      </c>
      <c r="AI5" s="24" t="s">
        <v>788</v>
      </c>
      <c r="AL5" s="25" t="s">
        <v>270</v>
      </c>
    </row>
    <row r="6" spans="1:38" ht="14.25" customHeight="1" x14ac:dyDescent="0.25">
      <c r="A6" s="23" t="s">
        <v>19</v>
      </c>
      <c r="B6" s="21">
        <v>34.801860629999993</v>
      </c>
      <c r="C6" s="21">
        <v>16.6104449209734</v>
      </c>
      <c r="D6" s="21">
        <v>30.455588689319899</v>
      </c>
      <c r="E6" s="21">
        <v>25.070248489999997</v>
      </c>
      <c r="F6" s="21">
        <v>14.891185295649899</v>
      </c>
      <c r="G6" s="21">
        <v>20.389477353875002</v>
      </c>
      <c r="H6" s="21">
        <v>25.791635626857502</v>
      </c>
      <c r="I6" s="21">
        <v>29.918806723352802</v>
      </c>
      <c r="J6" s="21">
        <v>20.359750600000002</v>
      </c>
      <c r="K6" s="21">
        <v>14.820866619999999</v>
      </c>
      <c r="L6" s="21">
        <v>14.796234210000001</v>
      </c>
      <c r="M6" s="21">
        <v>24.069592170000004</v>
      </c>
      <c r="N6" s="21">
        <v>17.121187500000001</v>
      </c>
      <c r="O6" s="21">
        <v>23.639892100000001</v>
      </c>
      <c r="P6" s="21">
        <v>25.589916719999998</v>
      </c>
      <c r="Q6" s="21">
        <v>18.4128121661258</v>
      </c>
      <c r="R6" s="21">
        <v>17.295222874446399</v>
      </c>
      <c r="S6" s="21">
        <v>24.994546159999999</v>
      </c>
      <c r="T6" s="21">
        <v>21.699981290000004</v>
      </c>
      <c r="U6" s="21">
        <v>24.40846921</v>
      </c>
      <c r="V6" s="21">
        <v>42.299163999999998</v>
      </c>
      <c r="W6" s="21">
        <v>41.135539999999999</v>
      </c>
      <c r="X6" s="21">
        <v>43.190248151849495</v>
      </c>
      <c r="Y6" s="21">
        <v>30.290543756263698</v>
      </c>
      <c r="Z6" s="21">
        <v>24.4583160023051</v>
      </c>
      <c r="AA6" s="21">
        <v>12.1149811032691</v>
      </c>
      <c r="AB6" s="21">
        <v>25.110395569999998</v>
      </c>
      <c r="AC6" s="21">
        <v>30.708692812146328</v>
      </c>
      <c r="AD6" s="21">
        <v>31.826593853036581</v>
      </c>
      <c r="AE6" s="21">
        <v>10.17354860427729</v>
      </c>
      <c r="AF6" s="21">
        <v>15.917194046452289</v>
      </c>
      <c r="AG6" s="21">
        <v>18.277958914361303</v>
      </c>
      <c r="AH6" s="21">
        <v>17.270060299533899</v>
      </c>
      <c r="AI6" s="21"/>
      <c r="AL6" s="65">
        <f>IF(AG6="", 0, 1)</f>
        <v>1</v>
      </c>
    </row>
    <row r="7" spans="1:38" ht="14.25" customHeight="1" x14ac:dyDescent="0.25">
      <c r="A7" s="22" t="s">
        <v>20</v>
      </c>
      <c r="B7" s="19">
        <v>2.5752266129032182</v>
      </c>
      <c r="C7" s="19">
        <v>1.7503505396825461</v>
      </c>
      <c r="D7" s="19">
        <v>2.2113785757575797</v>
      </c>
      <c r="E7" s="19">
        <v>12.071889828124993</v>
      </c>
      <c r="F7" s="19">
        <v>8.3684499682539961</v>
      </c>
      <c r="G7" s="19">
        <v>4.1132177419354816</v>
      </c>
      <c r="H7" s="19">
        <v>11.293763454545449</v>
      </c>
      <c r="I7" s="19">
        <v>14.472738281250004</v>
      </c>
      <c r="J7" s="19">
        <v>7.128484285714304</v>
      </c>
      <c r="K7" s="19">
        <v>11.152184064516177</v>
      </c>
      <c r="L7" s="19">
        <v>12.650577</v>
      </c>
      <c r="M7" s="19">
        <v>9.8245788000000012</v>
      </c>
      <c r="N7" s="19">
        <v>9.9069510000000189</v>
      </c>
      <c r="O7" s="19">
        <v>10.998752646153804</v>
      </c>
      <c r="P7" s="19">
        <v>14.839996590909115</v>
      </c>
      <c r="Q7" s="19">
        <v>19.528910156249999</v>
      </c>
      <c r="R7" s="19">
        <v>23.478772153846101</v>
      </c>
      <c r="S7" s="19">
        <v>28.280672354838703</v>
      </c>
      <c r="T7" s="19">
        <v>42.156670076923014</v>
      </c>
      <c r="U7" s="19">
        <v>22.723544285714205</v>
      </c>
      <c r="V7" s="19">
        <v>22.629835000000078</v>
      </c>
      <c r="W7" s="19">
        <v>26.308109714285788</v>
      </c>
      <c r="X7" s="19">
        <v>30.816890769230803</v>
      </c>
      <c r="Y7" s="19">
        <v>35.395201625000006</v>
      </c>
      <c r="Z7" s="19">
        <v>16.945709714285726</v>
      </c>
      <c r="AA7" s="19">
        <v>21.990809000000002</v>
      </c>
      <c r="AB7" s="19">
        <v>29.944609484848655</v>
      </c>
      <c r="AC7" s="19">
        <v>35.32776043749999</v>
      </c>
      <c r="AD7" s="19">
        <v>20.410253953124997</v>
      </c>
      <c r="AE7" s="19">
        <v>4.6479624516129174</v>
      </c>
      <c r="AF7" s="19">
        <v>20.444246500000062</v>
      </c>
      <c r="AG7" s="19">
        <v>27.663315323076898</v>
      </c>
      <c r="AH7" s="19">
        <v>11.915942952380956</v>
      </c>
      <c r="AI7" s="19"/>
      <c r="AL7" s="65">
        <f t="shared" ref="AL7:AL70" si="0">IF(AG7="", 0, 1)</f>
        <v>1</v>
      </c>
    </row>
    <row r="8" spans="1:38" ht="14.25" customHeight="1" x14ac:dyDescent="0.25">
      <c r="A8" s="22" t="s">
        <v>21</v>
      </c>
      <c r="B8" s="21"/>
      <c r="C8" s="21"/>
      <c r="D8" s="21"/>
      <c r="E8" s="21"/>
      <c r="F8" s="21">
        <v>122.5349124025398</v>
      </c>
      <c r="G8" s="21">
        <v>156.80043198626396</v>
      </c>
      <c r="H8" s="21">
        <v>142.01812922452322</v>
      </c>
      <c r="I8" s="21">
        <v>157.34362115929963</v>
      </c>
      <c r="J8" s="21">
        <v>115.39532210567789</v>
      </c>
      <c r="K8" s="21">
        <v>151.24786789813567</v>
      </c>
      <c r="L8" s="21">
        <v>135.52643301012773</v>
      </c>
      <c r="M8" s="21">
        <v>115.76978086522155</v>
      </c>
      <c r="N8" s="21">
        <v>115.57639021759287</v>
      </c>
      <c r="O8" s="21">
        <v>200.38880552447745</v>
      </c>
      <c r="P8" s="21">
        <v>124.96123642121417</v>
      </c>
      <c r="Q8" s="21">
        <v>94.063523632107149</v>
      </c>
      <c r="R8" s="21">
        <v>114.77110360594968</v>
      </c>
      <c r="S8" s="21">
        <v>117.04927431700425</v>
      </c>
      <c r="T8" s="21">
        <v>129.66960035561252</v>
      </c>
      <c r="U8" s="21">
        <v>121.27397104277294</v>
      </c>
      <c r="V8" s="21">
        <v>116.27379135765307</v>
      </c>
      <c r="W8" s="21">
        <v>153.18134954021681</v>
      </c>
      <c r="X8" s="21">
        <v>151.81687672031225</v>
      </c>
      <c r="Y8" s="21">
        <v>132.04830672564538</v>
      </c>
      <c r="Z8" s="21">
        <v>131.91090594862138</v>
      </c>
      <c r="AA8" s="21">
        <v>140.25176550210813</v>
      </c>
      <c r="AB8" s="21">
        <v>110.79902599311619</v>
      </c>
      <c r="AC8" s="21">
        <v>134.24588147146042</v>
      </c>
      <c r="AD8" s="21">
        <v>161.30985445508446</v>
      </c>
      <c r="AE8" s="21">
        <v>71.044576358902532</v>
      </c>
      <c r="AF8" s="21">
        <v>118.23244442965319</v>
      </c>
      <c r="AG8" s="21">
        <v>92.976016885964256</v>
      </c>
      <c r="AH8" s="21"/>
      <c r="AI8" s="21"/>
      <c r="AL8" s="65">
        <f t="shared" si="0"/>
        <v>1</v>
      </c>
    </row>
    <row r="9" spans="1:38" ht="14.25" customHeight="1" x14ac:dyDescent="0.25">
      <c r="A9" s="22" t="s">
        <v>22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L9" s="65">
        <f t="shared" si="0"/>
        <v>0</v>
      </c>
    </row>
    <row r="10" spans="1:38" ht="14.25" customHeight="1" x14ac:dyDescent="0.25">
      <c r="A10" s="22" t="s">
        <v>23</v>
      </c>
      <c r="B10" s="21">
        <v>4.74275686965027</v>
      </c>
      <c r="C10" s="21">
        <v>4.2494373403929897</v>
      </c>
      <c r="D10" s="21">
        <v>4.9790127112951996</v>
      </c>
      <c r="E10" s="21">
        <v>4.1881375325316998</v>
      </c>
      <c r="F10" s="21">
        <v>3.3829216384458203</v>
      </c>
      <c r="G10" s="21">
        <v>4.0180538053035804</v>
      </c>
      <c r="H10" s="21">
        <v>3.9794594692332002</v>
      </c>
      <c r="I10" s="21">
        <v>5.0500264155187997</v>
      </c>
      <c r="J10" s="21">
        <v>4.09287139</v>
      </c>
      <c r="K10" s="21">
        <v>3.8296692999999999</v>
      </c>
      <c r="L10" s="21">
        <v>4.1433211200000004</v>
      </c>
      <c r="M10" s="21">
        <v>5.0817886200000002</v>
      </c>
      <c r="N10" s="21">
        <v>6.9856277499999999</v>
      </c>
      <c r="O10" s="21">
        <v>5.6241458700000004</v>
      </c>
      <c r="P10" s="21">
        <v>8.83742713</v>
      </c>
      <c r="Q10" s="21">
        <v>5.7979515300000006</v>
      </c>
      <c r="R10" s="21">
        <v>5.2908962800000001</v>
      </c>
      <c r="S10" s="21">
        <v>4.54333411</v>
      </c>
      <c r="T10" s="21">
        <v>4.439561949999999</v>
      </c>
      <c r="U10" s="21">
        <v>4.5246131799999993</v>
      </c>
      <c r="V10" s="21">
        <v>3.45626196</v>
      </c>
      <c r="W10" s="21">
        <v>3.5692559699999999</v>
      </c>
      <c r="X10" s="21">
        <v>4.1715861799999994</v>
      </c>
      <c r="Y10" s="21">
        <v>3.8606821300000003</v>
      </c>
      <c r="Z10" s="21">
        <v>5.6766384400000005</v>
      </c>
      <c r="AA10" s="21">
        <v>6.1216162399999998</v>
      </c>
      <c r="AB10" s="21">
        <v>4.6801537800000004</v>
      </c>
      <c r="AC10" s="21">
        <v>3.87218879</v>
      </c>
      <c r="AD10" s="21">
        <v>3.61701395</v>
      </c>
      <c r="AE10" s="21">
        <v>0.93066095999999998</v>
      </c>
      <c r="AF10" s="21">
        <v>0.48795478999999997</v>
      </c>
      <c r="AG10" s="21">
        <v>0.86739982999999998</v>
      </c>
      <c r="AH10" s="21">
        <v>0.95607157999999992</v>
      </c>
      <c r="AI10" s="21"/>
      <c r="AL10" s="65">
        <f t="shared" si="0"/>
        <v>1</v>
      </c>
    </row>
    <row r="11" spans="1:38" ht="14.25" customHeight="1" x14ac:dyDescent="0.25">
      <c r="A11" s="22" t="s">
        <v>24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L11" s="65">
        <f t="shared" si="0"/>
        <v>0</v>
      </c>
    </row>
    <row r="12" spans="1:38" ht="14.25" customHeight="1" x14ac:dyDescent="0.25">
      <c r="A12" s="22" t="s">
        <v>25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L12" s="65">
        <f t="shared" si="0"/>
        <v>0</v>
      </c>
    </row>
    <row r="13" spans="1:38" ht="14.25" customHeight="1" x14ac:dyDescent="0.25">
      <c r="A13" s="22" t="s">
        <v>26</v>
      </c>
      <c r="B13" s="19">
        <v>306.84779724350739</v>
      </c>
      <c r="C13" s="19">
        <v>342.80619937850958</v>
      </c>
      <c r="D13" s="19">
        <v>360.72006932376809</v>
      </c>
      <c r="E13" s="19">
        <v>321.39107094827091</v>
      </c>
      <c r="F13" s="19">
        <v>328.48169793376883</v>
      </c>
      <c r="G13" s="19">
        <v>350.63670726719744</v>
      </c>
      <c r="H13" s="19">
        <v>350.61108150931994</v>
      </c>
      <c r="I13" s="19">
        <v>321.27180847050255</v>
      </c>
      <c r="J13" s="19">
        <v>339.1694998497544</v>
      </c>
      <c r="K13" s="19">
        <v>379.98732358383427</v>
      </c>
      <c r="L13" s="19">
        <v>427.9869660293536</v>
      </c>
      <c r="M13" s="19">
        <v>344.5479874634097</v>
      </c>
      <c r="N13" s="19">
        <v>316.170195086935</v>
      </c>
      <c r="O13" s="19">
        <v>312.35180120681173</v>
      </c>
      <c r="P13" s="19">
        <v>323.67133660853591</v>
      </c>
      <c r="Q13" s="19">
        <v>280.87565147339438</v>
      </c>
      <c r="R13" s="19">
        <v>282.39524315497567</v>
      </c>
      <c r="S13" s="19">
        <v>299.83008891026321</v>
      </c>
      <c r="T13" s="19">
        <v>301.0214472657504</v>
      </c>
      <c r="U13" s="19">
        <v>294.61594087155993</v>
      </c>
      <c r="V13" s="19">
        <v>310.31442504774395</v>
      </c>
      <c r="W13" s="19">
        <v>293.26250757540902</v>
      </c>
      <c r="X13" s="19">
        <v>296.07371372210548</v>
      </c>
      <c r="Y13" s="19">
        <v>289.12270460201972</v>
      </c>
      <c r="Z13" s="19">
        <v>292.34077408331257</v>
      </c>
      <c r="AA13" s="19">
        <v>304.14599736594886</v>
      </c>
      <c r="AB13" s="19">
        <v>305.93730734058295</v>
      </c>
      <c r="AC13" s="19">
        <v>297.2050068504829</v>
      </c>
      <c r="AD13" s="19">
        <v>265.80056047238725</v>
      </c>
      <c r="AE13" s="19">
        <v>241.85674169155749</v>
      </c>
      <c r="AF13" s="19">
        <v>210.71954623862464</v>
      </c>
      <c r="AG13" s="19">
        <v>180.2235008131197</v>
      </c>
      <c r="AH13" s="19">
        <v>211.21821265106342</v>
      </c>
      <c r="AI13" s="19"/>
      <c r="AL13" s="65">
        <f t="shared" si="0"/>
        <v>1</v>
      </c>
    </row>
    <row r="14" spans="1:38" ht="14.25" customHeight="1" x14ac:dyDescent="0.25">
      <c r="A14" s="22" t="s">
        <v>27</v>
      </c>
      <c r="B14" s="21">
        <v>3.7773247140000001</v>
      </c>
      <c r="C14" s="21">
        <v>4.1499967999999994</v>
      </c>
      <c r="D14" s="21">
        <v>4.151529494</v>
      </c>
      <c r="E14" s="21">
        <v>4.7931019689999994</v>
      </c>
      <c r="F14" s="21">
        <v>4.0341379040000005</v>
      </c>
      <c r="G14" s="21">
        <v>4.8203294379999999</v>
      </c>
      <c r="H14" s="21">
        <v>5.22404666</v>
      </c>
      <c r="I14" s="21">
        <v>4.303959248</v>
      </c>
      <c r="J14" s="21">
        <v>3.2977712880000003</v>
      </c>
      <c r="K14" s="21">
        <v>3.9790725770000002</v>
      </c>
      <c r="L14" s="21">
        <v>4.6859820440000002</v>
      </c>
      <c r="M14" s="21">
        <v>4.194241742</v>
      </c>
      <c r="N14" s="21">
        <v>3.3457579559999999</v>
      </c>
      <c r="O14" s="21">
        <v>3.0836538829999998</v>
      </c>
      <c r="P14" s="21">
        <v>5.2889609289999999</v>
      </c>
      <c r="Q14" s="21">
        <v>4.7748190209999999</v>
      </c>
      <c r="R14" s="21">
        <v>3.224353528</v>
      </c>
      <c r="S14" s="21">
        <v>5.4537454780000001</v>
      </c>
      <c r="T14" s="21">
        <v>7.1001269330000003</v>
      </c>
      <c r="U14" s="21">
        <v>5.4346469939999995</v>
      </c>
      <c r="V14" s="21">
        <v>4.6685577259999995</v>
      </c>
      <c r="W14" s="21">
        <v>5.0690258300000002</v>
      </c>
      <c r="X14" s="21">
        <v>6.5861408299999997</v>
      </c>
      <c r="Y14" s="21">
        <v>5.8064657139999998</v>
      </c>
      <c r="Z14" s="21">
        <v>4.6733838700000003</v>
      </c>
      <c r="AA14" s="21">
        <v>4.5063264730000006</v>
      </c>
      <c r="AB14" s="21">
        <v>6.2714490609999993</v>
      </c>
      <c r="AC14" s="21">
        <v>5.7377881579999999</v>
      </c>
      <c r="AD14" s="21">
        <v>4.2350177129999995</v>
      </c>
      <c r="AE14" s="21">
        <v>1.551023163</v>
      </c>
      <c r="AF14" s="21">
        <v>2.1775606660000002</v>
      </c>
      <c r="AG14" s="21">
        <v>2.7695800479999999</v>
      </c>
      <c r="AH14" s="21">
        <v>2.5384638669999999</v>
      </c>
      <c r="AI14" s="21"/>
      <c r="AL14" s="65">
        <f t="shared" si="0"/>
        <v>1</v>
      </c>
    </row>
    <row r="15" spans="1:38" ht="14.25" customHeight="1" x14ac:dyDescent="0.25">
      <c r="A15" s="22" t="s">
        <v>28</v>
      </c>
      <c r="B15" s="19">
        <v>13.751694972067039</v>
      </c>
      <c r="C15" s="19">
        <v>18.492651396648046</v>
      </c>
      <c r="D15" s="19">
        <v>14.761544692737431</v>
      </c>
      <c r="E15" s="19">
        <v>15.777718435754188</v>
      </c>
      <c r="F15" s="19">
        <v>20.693084916201119</v>
      </c>
      <c r="G15" s="19">
        <v>26.488658659217876</v>
      </c>
      <c r="H15" s="19">
        <v>21.608096089385477</v>
      </c>
      <c r="I15" s="19">
        <v>24.179224525139663</v>
      </c>
      <c r="J15" s="19">
        <v>25.489799441340782</v>
      </c>
      <c r="K15" s="19">
        <v>22.60583407821229</v>
      </c>
      <c r="L15" s="19">
        <v>29.280440223463689</v>
      </c>
      <c r="M15" s="19">
        <v>28.711250279329608</v>
      </c>
      <c r="N15" s="19">
        <v>27.6</v>
      </c>
      <c r="O15" s="19">
        <v>30.859489807665643</v>
      </c>
      <c r="P15" s="19">
        <v>25.694501981123405</v>
      </c>
      <c r="Q15" s="19">
        <v>30.817794349916312</v>
      </c>
      <c r="R15" s="19">
        <v>36.310689899715697</v>
      </c>
      <c r="S15" s="19">
        <v>33.587941831883853</v>
      </c>
      <c r="T15" s="19">
        <v>30.385774461671005</v>
      </c>
      <c r="U15" s="19">
        <v>30.214592408527935</v>
      </c>
      <c r="V15" s="19">
        <v>33.83134056938944</v>
      </c>
      <c r="W15" s="19">
        <v>35.650561031864726</v>
      </c>
      <c r="X15" s="19">
        <v>31.45055428616028</v>
      </c>
      <c r="Y15" s="19">
        <v>34.691814933157488</v>
      </c>
      <c r="Z15" s="19">
        <v>33.617413910498655</v>
      </c>
      <c r="AA15" s="19">
        <v>30.470294589842624</v>
      </c>
      <c r="AB15" s="19">
        <v>33.482910286661792</v>
      </c>
      <c r="AC15" s="19">
        <v>20.986537158590526</v>
      </c>
      <c r="AD15" s="19">
        <v>25.671892387650111</v>
      </c>
      <c r="AE15" s="19">
        <v>10.529508463946257</v>
      </c>
      <c r="AF15" s="19">
        <v>6.244627168845307</v>
      </c>
      <c r="AG15" s="19">
        <v>7.881030917839289</v>
      </c>
      <c r="AH15" s="19">
        <v>14.017353517543945</v>
      </c>
      <c r="AI15" s="19"/>
      <c r="AL15" s="65">
        <f t="shared" si="0"/>
        <v>1</v>
      </c>
    </row>
    <row r="16" spans="1:38" ht="14.25" customHeight="1" x14ac:dyDescent="0.25">
      <c r="A16" s="22" t="s">
        <v>29</v>
      </c>
      <c r="B16" s="21">
        <v>854.43455736479405</v>
      </c>
      <c r="C16" s="21">
        <v>849.22985974219603</v>
      </c>
      <c r="D16" s="21">
        <v>872.32764994565753</v>
      </c>
      <c r="E16" s="21">
        <v>877.14250972870059</v>
      </c>
      <c r="F16" s="21">
        <v>861.59136338945996</v>
      </c>
      <c r="G16" s="21">
        <v>834.06860905085159</v>
      </c>
      <c r="H16" s="21">
        <v>986.07976909762306</v>
      </c>
      <c r="I16" s="21">
        <v>844.18679474781277</v>
      </c>
      <c r="J16" s="21">
        <v>784.23492839117739</v>
      </c>
      <c r="K16" s="21">
        <v>700.42887371092888</v>
      </c>
      <c r="L16" s="21">
        <v>737.13771531023951</v>
      </c>
      <c r="M16" s="21">
        <v>691.36771308101993</v>
      </c>
      <c r="N16" s="21">
        <v>709.30906157847357</v>
      </c>
      <c r="O16" s="21">
        <v>703.97750899305061</v>
      </c>
      <c r="P16" s="21">
        <v>872.64636025336165</v>
      </c>
      <c r="Q16" s="21">
        <v>831.54501970310605</v>
      </c>
      <c r="R16" s="21">
        <v>819.18714281394443</v>
      </c>
      <c r="S16" s="21">
        <v>798.31413297357278</v>
      </c>
      <c r="T16" s="21">
        <v>914.87960671039161</v>
      </c>
      <c r="U16" s="21">
        <v>848.55053744927534</v>
      </c>
      <c r="V16" s="21">
        <v>787.00426157322022</v>
      </c>
      <c r="W16" s="21">
        <v>810.93839697834687</v>
      </c>
      <c r="X16" s="21">
        <v>858.2544025663733</v>
      </c>
      <c r="Y16" s="21">
        <v>740.76635031394619</v>
      </c>
      <c r="Z16" s="21">
        <v>789.92330211387923</v>
      </c>
      <c r="AA16" s="21">
        <v>743.77085431069474</v>
      </c>
      <c r="AB16" s="21">
        <v>836.22910681359588</v>
      </c>
      <c r="AC16" s="21">
        <v>738.73970653388199</v>
      </c>
      <c r="AD16" s="21">
        <v>648.78069502003643</v>
      </c>
      <c r="AE16" s="21">
        <v>560.00116040287571</v>
      </c>
      <c r="AF16" s="21">
        <v>631.69951579361373</v>
      </c>
      <c r="AG16" s="21">
        <v>620.54974889541256</v>
      </c>
      <c r="AH16" s="21">
        <v>644.71231882164125</v>
      </c>
      <c r="AI16" s="21"/>
      <c r="AL16" s="65">
        <f t="shared" si="0"/>
        <v>1</v>
      </c>
    </row>
    <row r="17" spans="1:38" ht="14.25" customHeight="1" x14ac:dyDescent="0.25">
      <c r="A17" s="22" t="s">
        <v>30</v>
      </c>
      <c r="B17" s="19"/>
      <c r="C17" s="19"/>
      <c r="D17" s="19"/>
      <c r="E17" s="19"/>
      <c r="F17" s="19"/>
      <c r="G17" s="19"/>
      <c r="H17" s="19"/>
      <c r="I17" s="19"/>
      <c r="J17" s="19">
        <v>375.00557142857241</v>
      </c>
      <c r="K17" s="19">
        <v>394.58173548387271</v>
      </c>
      <c r="L17" s="19">
        <v>436.87844999999999</v>
      </c>
      <c r="M17" s="19">
        <v>365.82043692307701</v>
      </c>
      <c r="N17" s="19">
        <v>374.67890322580718</v>
      </c>
      <c r="O17" s="19">
        <v>415.55862153845993</v>
      </c>
      <c r="P17" s="19">
        <v>450.00140151515222</v>
      </c>
      <c r="Q17" s="19">
        <v>398.13082031250002</v>
      </c>
      <c r="R17" s="19">
        <v>392.9100646153837</v>
      </c>
      <c r="S17" s="19">
        <v>444.15864999999991</v>
      </c>
      <c r="T17" s="19">
        <v>525.04963846153771</v>
      </c>
      <c r="U17" s="19">
        <v>447.40657142856986</v>
      </c>
      <c r="V17" s="19">
        <v>511.35314285714458</v>
      </c>
      <c r="W17" s="19">
        <v>515.91537619047756</v>
      </c>
      <c r="X17" s="19">
        <v>552.37823076923132</v>
      </c>
      <c r="Y17" s="19">
        <v>479.39325000000014</v>
      </c>
      <c r="Z17" s="19">
        <v>502.01097142857174</v>
      </c>
      <c r="AA17" s="19">
        <v>524.76790000000017</v>
      </c>
      <c r="AB17" s="19">
        <v>560.41898181818499</v>
      </c>
      <c r="AC17" s="19">
        <v>483.80543124999986</v>
      </c>
      <c r="AD17" s="19">
        <v>470.8362203124999</v>
      </c>
      <c r="AE17" s="19">
        <v>318.30832903225905</v>
      </c>
      <c r="AF17" s="19">
        <v>490.94245454545603</v>
      </c>
      <c r="AG17" s="19">
        <v>435.40793846153804</v>
      </c>
      <c r="AH17" s="19">
        <v>431.33544761904778</v>
      </c>
      <c r="AI17" s="19"/>
      <c r="AL17" s="65">
        <f t="shared" si="0"/>
        <v>1</v>
      </c>
    </row>
    <row r="18" spans="1:38" ht="14.25" customHeight="1" x14ac:dyDescent="0.25">
      <c r="A18" s="22" t="s">
        <v>31</v>
      </c>
      <c r="B18" s="21">
        <v>37.700000000000003</v>
      </c>
      <c r="C18" s="21">
        <v>39.795000000000002</v>
      </c>
      <c r="D18" s="21">
        <v>34.536999999999999</v>
      </c>
      <c r="E18" s="21">
        <v>39.771999999999998</v>
      </c>
      <c r="F18" s="21">
        <v>51.921999999999997</v>
      </c>
      <c r="G18" s="21">
        <v>59.529000000000003</v>
      </c>
      <c r="H18" s="21">
        <v>99.765000000000001</v>
      </c>
      <c r="I18" s="21">
        <v>95.805000000000007</v>
      </c>
      <c r="J18" s="21">
        <v>47.533999999999999</v>
      </c>
      <c r="K18" s="21">
        <v>61.284999999999997</v>
      </c>
      <c r="L18" s="21">
        <v>73.046999999999997</v>
      </c>
      <c r="M18" s="21">
        <v>66.822000000000003</v>
      </c>
      <c r="N18" s="21">
        <v>41.848999999999997</v>
      </c>
      <c r="O18" s="21">
        <v>39.500999999999998</v>
      </c>
      <c r="P18" s="21">
        <v>50.645000000000003</v>
      </c>
      <c r="Q18" s="21">
        <v>65.388000000000005</v>
      </c>
      <c r="R18" s="21">
        <v>50.343000000000004</v>
      </c>
      <c r="S18" s="21">
        <v>48.125</v>
      </c>
      <c r="T18" s="21">
        <v>49.447000000000003</v>
      </c>
      <c r="U18" s="21">
        <v>79.424999999999997</v>
      </c>
      <c r="V18" s="21">
        <v>39.267000000000003</v>
      </c>
      <c r="W18" s="21">
        <v>64.093000000000004</v>
      </c>
      <c r="X18" s="21">
        <v>53.603999999999999</v>
      </c>
      <c r="Y18" s="21">
        <v>67.093999999999994</v>
      </c>
      <c r="Z18" s="21">
        <v>44.734999999999999</v>
      </c>
      <c r="AA18" s="21">
        <v>46.710999999999999</v>
      </c>
      <c r="AB18" s="21">
        <v>59.564259969520869</v>
      </c>
      <c r="AC18" s="21">
        <v>48.064</v>
      </c>
      <c r="AD18" s="21">
        <v>35.43</v>
      </c>
      <c r="AE18" s="21">
        <v>24.577000000000002</v>
      </c>
      <c r="AF18" s="21">
        <v>28.533000000000001</v>
      </c>
      <c r="AG18" s="21">
        <v>35.963000000000001</v>
      </c>
      <c r="AH18" s="21">
        <v>26.163</v>
      </c>
      <c r="AI18" s="21"/>
      <c r="AL18" s="65">
        <f t="shared" si="0"/>
        <v>1</v>
      </c>
    </row>
    <row r="19" spans="1:38" ht="14.25" customHeight="1" x14ac:dyDescent="0.25">
      <c r="A19" s="22" t="s">
        <v>32</v>
      </c>
      <c r="B19" s="19">
        <v>21.175000000000001</v>
      </c>
      <c r="C19" s="19">
        <v>28.562999999999999</v>
      </c>
      <c r="D19" s="19">
        <v>24.922999999999998</v>
      </c>
      <c r="E19" s="19">
        <v>32.536000000000001</v>
      </c>
      <c r="F19" s="19">
        <v>25.426594260000002</v>
      </c>
      <c r="G19" s="19">
        <v>28.497843700000001</v>
      </c>
      <c r="H19" s="19">
        <v>25.45318112</v>
      </c>
      <c r="I19" s="19">
        <v>22.68380166</v>
      </c>
      <c r="J19" s="19">
        <v>23.641545620000002</v>
      </c>
      <c r="K19" s="19">
        <v>24.3822519</v>
      </c>
      <c r="L19" s="19">
        <v>22.64666738</v>
      </c>
      <c r="M19" s="19">
        <v>20.377998000000002</v>
      </c>
      <c r="N19" s="19">
        <v>18.55991762</v>
      </c>
      <c r="O19" s="19">
        <v>19.615796899999999</v>
      </c>
      <c r="P19" s="19">
        <v>11.405169000000001</v>
      </c>
      <c r="Q19" s="19">
        <v>14.5488</v>
      </c>
      <c r="R19" s="19">
        <v>17.713460019999999</v>
      </c>
      <c r="S19" s="19">
        <v>16.56773866</v>
      </c>
      <c r="T19" s="19">
        <v>12.015911210000001</v>
      </c>
      <c r="U19" s="19">
        <v>12.5532901</v>
      </c>
      <c r="V19" s="19">
        <v>10.748213550000001</v>
      </c>
      <c r="W19" s="19">
        <v>11.32414518</v>
      </c>
      <c r="X19" s="19">
        <v>14.61983547</v>
      </c>
      <c r="Y19" s="19">
        <v>11.27700604</v>
      </c>
      <c r="Z19" s="19">
        <v>14.43816434</v>
      </c>
      <c r="AA19" s="19">
        <v>14.48797165</v>
      </c>
      <c r="AB19" s="19">
        <v>14.362725749999999</v>
      </c>
      <c r="AC19" s="19">
        <v>13.389416199999999</v>
      </c>
      <c r="AD19" s="19">
        <v>14.1877</v>
      </c>
      <c r="AE19" s="19">
        <v>7.0172999999999996</v>
      </c>
      <c r="AF19" s="19">
        <v>7.3367000000000004</v>
      </c>
      <c r="AG19" s="19">
        <v>7.2717999999999998</v>
      </c>
      <c r="AH19" s="19"/>
      <c r="AI19" s="19"/>
      <c r="AL19" s="65">
        <f t="shared" si="0"/>
        <v>1</v>
      </c>
    </row>
    <row r="20" spans="1:38" ht="14.25" customHeight="1" x14ac:dyDescent="0.25">
      <c r="A20" s="22" t="s">
        <v>33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L20" s="65">
        <f t="shared" si="0"/>
        <v>0</v>
      </c>
    </row>
    <row r="21" spans="1:38" ht="14.25" customHeight="1" x14ac:dyDescent="0.25">
      <c r="A21" s="22" t="s">
        <v>34</v>
      </c>
      <c r="B21" s="19">
        <v>107.07042677616765</v>
      </c>
      <c r="C21" s="19">
        <v>120.7135454724073</v>
      </c>
      <c r="D21" s="19">
        <v>123.41972971645102</v>
      </c>
      <c r="E21" s="19">
        <v>110.22470233756964</v>
      </c>
      <c r="F21" s="19">
        <v>104.04365511226374</v>
      </c>
      <c r="G21" s="19">
        <v>85.569780455899959</v>
      </c>
      <c r="H21" s="19">
        <v>81.037130725449458</v>
      </c>
      <c r="I21" s="19">
        <v>75.764010614940702</v>
      </c>
      <c r="J21" s="19">
        <v>77.66265061273053</v>
      </c>
      <c r="K21" s="19">
        <v>90.938303341902312</v>
      </c>
      <c r="L21" s="19">
        <v>86.863715996694111</v>
      </c>
      <c r="M21" s="19">
        <v>113.95563004191989</v>
      </c>
      <c r="N21" s="19">
        <v>90.49748773809786</v>
      </c>
      <c r="O21" s="19">
        <v>105.43367346938776</v>
      </c>
      <c r="P21" s="19">
        <v>95.127551020408148</v>
      </c>
      <c r="Q21" s="19">
        <v>108.7371475109437</v>
      </c>
      <c r="R21" s="19">
        <v>91.164803644067149</v>
      </c>
      <c r="S21" s="19">
        <v>105.11298307018072</v>
      </c>
      <c r="T21" s="19">
        <v>99.29855625451593</v>
      </c>
      <c r="U21" s="19">
        <v>143.82246404949328</v>
      </c>
      <c r="V21" s="19">
        <v>127.37196457694675</v>
      </c>
      <c r="W21" s="19">
        <v>135.91523246843462</v>
      </c>
      <c r="X21" s="19">
        <v>148.10910028688795</v>
      </c>
      <c r="Y21" s="19">
        <v>173.22221731521117</v>
      </c>
      <c r="Z21" s="19">
        <v>140.76291684840803</v>
      </c>
      <c r="AA21" s="19">
        <v>129.19065824470053</v>
      </c>
      <c r="AB21" s="19">
        <v>129.82248520710061</v>
      </c>
      <c r="AC21" s="19">
        <v>121.47200201234918</v>
      </c>
      <c r="AD21" s="19">
        <v>110.82810047095766</v>
      </c>
      <c r="AE21" s="19">
        <v>87.350863422292022</v>
      </c>
      <c r="AF21" s="19">
        <v>144.04864972566929</v>
      </c>
      <c r="AG21" s="19">
        <v>185.25870574408125</v>
      </c>
      <c r="AH21" s="19">
        <v>51.56774372418613</v>
      </c>
      <c r="AI21" s="19"/>
      <c r="AL21" s="65">
        <f t="shared" si="0"/>
        <v>1</v>
      </c>
    </row>
    <row r="22" spans="1:38" ht="14.25" customHeight="1" x14ac:dyDescent="0.25">
      <c r="A22" s="22" t="s">
        <v>35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L22" s="65">
        <f t="shared" si="0"/>
        <v>0</v>
      </c>
    </row>
    <row r="23" spans="1:38" ht="14.25" customHeight="1" x14ac:dyDescent="0.25">
      <c r="A23" s="22" t="s">
        <v>36</v>
      </c>
      <c r="B23" s="19">
        <v>63.6</v>
      </c>
      <c r="C23" s="19">
        <v>68.5</v>
      </c>
      <c r="D23" s="19">
        <v>75.599999999999994</v>
      </c>
      <c r="E23" s="19">
        <v>71.5</v>
      </c>
      <c r="F23" s="19">
        <v>66.5</v>
      </c>
      <c r="G23" s="19">
        <v>74.2</v>
      </c>
      <c r="H23" s="19">
        <v>78.8</v>
      </c>
      <c r="I23" s="19">
        <v>72.900000000000006</v>
      </c>
      <c r="J23" s="19">
        <v>59.9</v>
      </c>
      <c r="K23" s="19">
        <v>60.8</v>
      </c>
      <c r="L23" s="19">
        <v>68.3</v>
      </c>
      <c r="M23" s="19">
        <v>62.8</v>
      </c>
      <c r="N23" s="19">
        <v>65.8</v>
      </c>
      <c r="O23" s="19">
        <v>66.400000000000006</v>
      </c>
      <c r="P23" s="19">
        <v>72</v>
      </c>
      <c r="Q23" s="19">
        <v>66.5</v>
      </c>
      <c r="R23" s="19">
        <v>75.2</v>
      </c>
      <c r="S23" s="19">
        <v>78.2</v>
      </c>
      <c r="T23" s="19">
        <v>88.3</v>
      </c>
      <c r="U23" s="19">
        <v>78.599999999999994</v>
      </c>
      <c r="V23" s="19">
        <v>88.7</v>
      </c>
      <c r="W23" s="19">
        <v>84.4</v>
      </c>
      <c r="X23" s="19">
        <v>93.9</v>
      </c>
      <c r="Y23" s="19">
        <v>84.5</v>
      </c>
      <c r="Z23" s="19">
        <v>92.3</v>
      </c>
      <c r="AA23" s="19">
        <v>87.8</v>
      </c>
      <c r="AB23" s="19">
        <v>96.5</v>
      </c>
      <c r="AC23" s="19">
        <v>91.2</v>
      </c>
      <c r="AD23" s="19">
        <v>90.4</v>
      </c>
      <c r="AE23" s="19">
        <v>54.8</v>
      </c>
      <c r="AF23" s="19">
        <v>67.099999999999994</v>
      </c>
      <c r="AG23" s="19">
        <v>68.099999999999994</v>
      </c>
      <c r="AH23" s="19">
        <v>82.84057399000001</v>
      </c>
      <c r="AI23" s="19"/>
      <c r="AL23" s="65">
        <f t="shared" si="0"/>
        <v>1</v>
      </c>
    </row>
    <row r="24" spans="1:38" ht="14.25" customHeight="1" x14ac:dyDescent="0.25">
      <c r="A24" s="22" t="s">
        <v>37</v>
      </c>
      <c r="B24" s="21">
        <v>2476.1794354838635</v>
      </c>
      <c r="C24" s="21">
        <v>2621.6071142857236</v>
      </c>
      <c r="D24" s="21">
        <v>2738.4017333333377</v>
      </c>
      <c r="E24" s="21">
        <v>2927.4673078124979</v>
      </c>
      <c r="F24" s="21">
        <v>2811.8539746031838</v>
      </c>
      <c r="G24" s="21">
        <v>2980.711790322579</v>
      </c>
      <c r="H24" s="21">
        <v>2804.8830363636357</v>
      </c>
      <c r="I24" s="21">
        <v>2854.5539062500006</v>
      </c>
      <c r="J24" s="21">
        <v>2685.8507142857211</v>
      </c>
      <c r="K24" s="21">
        <v>2563.1233741935598</v>
      </c>
      <c r="L24" s="21">
        <v>2676.8532</v>
      </c>
      <c r="M24" s="21">
        <v>2765.5586923076926</v>
      </c>
      <c r="N24" s="21">
        <v>2709.8100677419407</v>
      </c>
      <c r="O24" s="21">
        <v>2843.4146984615277</v>
      </c>
      <c r="P24" s="21">
        <v>2817.2544318181858</v>
      </c>
      <c r="Q24" s="21">
        <v>2686.5738281250001</v>
      </c>
      <c r="R24" s="21">
        <v>2422.4129999999941</v>
      </c>
      <c r="S24" s="21">
        <v>2705.7307338709675</v>
      </c>
      <c r="T24" s="21">
        <v>2790.8678769230728</v>
      </c>
      <c r="U24" s="21">
        <v>3040.0099142857039</v>
      </c>
      <c r="V24" s="21">
        <v>3226.6875000000109</v>
      </c>
      <c r="W24" s="21">
        <v>3258.7264523809613</v>
      </c>
      <c r="X24" s="21">
        <v>3143.3228584615417</v>
      </c>
      <c r="Y24" s="21">
        <v>2956.2583750000003</v>
      </c>
      <c r="Z24" s="21">
        <v>2686.0994285714305</v>
      </c>
      <c r="AA24" s="21">
        <v>2808.1263000000004</v>
      </c>
      <c r="AB24" s="21">
        <v>2726.4828242424392</v>
      </c>
      <c r="AC24" s="21">
        <v>3156.3599187499995</v>
      </c>
      <c r="AD24" s="21">
        <v>2566.9946624999993</v>
      </c>
      <c r="AE24" s="21">
        <v>2707.2729161290408</v>
      </c>
      <c r="AF24" s="21">
        <v>2943.3169060606151</v>
      </c>
      <c r="AG24" s="21">
        <v>3230.3690338461506</v>
      </c>
      <c r="AH24" s="21"/>
      <c r="AI24" s="21"/>
      <c r="AL24" s="65">
        <f t="shared" si="0"/>
        <v>1</v>
      </c>
    </row>
    <row r="25" spans="1:38" ht="14.25" customHeight="1" x14ac:dyDescent="0.25">
      <c r="A25" s="22" t="s">
        <v>38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L25" s="65">
        <f t="shared" si="0"/>
        <v>0</v>
      </c>
    </row>
    <row r="26" spans="1:38" ht="14.25" customHeight="1" x14ac:dyDescent="0.25">
      <c r="A26" s="22" t="s">
        <v>39</v>
      </c>
      <c r="B26" s="21">
        <v>6.6676452772725003</v>
      </c>
      <c r="C26" s="21">
        <v>5.8574939332650002</v>
      </c>
      <c r="D26" s="21">
        <v>4.4478862673187507</v>
      </c>
      <c r="E26" s="21">
        <v>6.1053505133937502</v>
      </c>
      <c r="F26" s="21">
        <v>6.3856452772725003</v>
      </c>
      <c r="G26" s="21">
        <v>6.134993933265001</v>
      </c>
      <c r="H26" s="21">
        <v>5.5973862673187504</v>
      </c>
      <c r="I26" s="21">
        <v>6.52235051339375</v>
      </c>
      <c r="J26" s="21">
        <v>8.1788373850200013</v>
      </c>
      <c r="K26" s="21">
        <v>6.2422127414400004</v>
      </c>
      <c r="L26" s="21">
        <v>5.3972439515100001</v>
      </c>
      <c r="M26" s="21">
        <v>5.2036765275399999</v>
      </c>
      <c r="N26" s="21">
        <v>7.4385544907862506</v>
      </c>
      <c r="O26" s="21">
        <v>6.7726835003875001</v>
      </c>
      <c r="P26" s="21">
        <v>5.7295851220562506</v>
      </c>
      <c r="Q26" s="21">
        <v>8.0364142780200005</v>
      </c>
      <c r="R26" s="21">
        <v>10.201054490786248</v>
      </c>
      <c r="S26" s="21">
        <v>7.5001835003875001</v>
      </c>
      <c r="T26" s="21">
        <v>4.9870851220562509</v>
      </c>
      <c r="U26" s="21">
        <v>6.6779142780200003</v>
      </c>
      <c r="V26" s="21">
        <v>6.6665444907862508</v>
      </c>
      <c r="W26" s="21">
        <v>7.3056835003875005</v>
      </c>
      <c r="X26" s="21">
        <v>5.1950851220562502</v>
      </c>
      <c r="Y26" s="21">
        <v>6.0139142780199997</v>
      </c>
      <c r="Z26" s="21">
        <v>7.469044490786251</v>
      </c>
      <c r="AA26" s="21">
        <v>5.6651835003875002</v>
      </c>
      <c r="AB26" s="21">
        <v>6.03508512205625</v>
      </c>
      <c r="AC26" s="21">
        <v>9.5099142780200001</v>
      </c>
      <c r="AD26" s="21">
        <v>10.869054490786249</v>
      </c>
      <c r="AE26" s="21">
        <v>6.3106835003875004</v>
      </c>
      <c r="AF26" s="21">
        <v>5.8320851220562506</v>
      </c>
      <c r="AG26" s="21">
        <v>5.4494142780199999</v>
      </c>
      <c r="AH26" s="21">
        <v>5.3060544907862504</v>
      </c>
      <c r="AI26" s="21"/>
      <c r="AL26" s="65">
        <f t="shared" si="0"/>
        <v>1</v>
      </c>
    </row>
    <row r="27" spans="1:38" ht="14.25" customHeight="1" x14ac:dyDescent="0.25">
      <c r="A27" s="22" t="s">
        <v>40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L27" s="65">
        <f t="shared" si="0"/>
        <v>0</v>
      </c>
    </row>
    <row r="28" spans="1:38" ht="14.25" customHeight="1" x14ac:dyDescent="0.25">
      <c r="A28" s="22" t="s">
        <v>41</v>
      </c>
      <c r="B28" s="21">
        <v>7.6605181125725998</v>
      </c>
      <c r="C28" s="21">
        <v>9.1522135377379499</v>
      </c>
      <c r="D28" s="21">
        <v>9.212413341369631</v>
      </c>
      <c r="E28" s="21">
        <v>8.5334026467454311</v>
      </c>
      <c r="F28" s="21">
        <v>7.1038255295066488</v>
      </c>
      <c r="G28" s="21">
        <v>6.0998341695066483</v>
      </c>
      <c r="H28" s="21">
        <v>7.3329472195066492</v>
      </c>
      <c r="I28" s="21">
        <v>6.5315197095066484</v>
      </c>
      <c r="J28" s="21">
        <v>7.0003304000000002</v>
      </c>
      <c r="K28" s="21">
        <v>8.5505054299999994</v>
      </c>
      <c r="L28" s="21">
        <v>9.860878940000001</v>
      </c>
      <c r="M28" s="21">
        <v>9.25871493</v>
      </c>
      <c r="N28" s="21">
        <v>7.1819467952169243</v>
      </c>
      <c r="O28" s="21">
        <v>9.1806850052169242</v>
      </c>
      <c r="P28" s="21">
        <v>10.170146725216926</v>
      </c>
      <c r="Q28" s="21">
        <v>8.4547461488280344</v>
      </c>
      <c r="R28" s="21">
        <v>7.1526292170127759</v>
      </c>
      <c r="S28" s="21">
        <v>9.1597500429532133</v>
      </c>
      <c r="T28" s="21">
        <v>10.17750070156252</v>
      </c>
      <c r="U28" s="21">
        <v>8.7417293344617413</v>
      </c>
      <c r="V28" s="21">
        <v>10.41908659981825</v>
      </c>
      <c r="W28" s="21">
        <v>10.049407599818251</v>
      </c>
      <c r="X28" s="21">
        <v>10.569281759818251</v>
      </c>
      <c r="Y28" s="21">
        <v>10.36893659981825</v>
      </c>
      <c r="Z28" s="21">
        <v>10.664551780521158</v>
      </c>
      <c r="AA28" s="21">
        <v>13.294207780521122</v>
      </c>
      <c r="AB28" s="21">
        <v>14.036117780521121</v>
      </c>
      <c r="AC28" s="21">
        <v>13.218700780521122</v>
      </c>
      <c r="AD28" s="21">
        <v>10.64897786827245</v>
      </c>
      <c r="AE28" s="21"/>
      <c r="AF28" s="21"/>
      <c r="AG28" s="21"/>
      <c r="AH28" s="21"/>
      <c r="AI28" s="21"/>
      <c r="AL28" s="65">
        <f t="shared" si="0"/>
        <v>0</v>
      </c>
    </row>
    <row r="29" spans="1:38" ht="14.25" customHeight="1" x14ac:dyDescent="0.25">
      <c r="A29" s="22" t="s">
        <v>42</v>
      </c>
      <c r="B29" s="19">
        <v>1.306376469198149E-2</v>
      </c>
      <c r="C29" s="19">
        <v>0.1020102785847025</v>
      </c>
      <c r="D29" s="19">
        <v>6.2330656761007113E-3</v>
      </c>
      <c r="E29" s="19">
        <v>6.5924000088096743E-3</v>
      </c>
      <c r="F29" s="19">
        <v>5.7742587388855343E-3</v>
      </c>
      <c r="G29" s="19">
        <v>4.065161082438604E-3</v>
      </c>
      <c r="H29" s="19">
        <v>1.0534476094043137E-2</v>
      </c>
      <c r="I29" s="19">
        <v>1.1176666764352796E-2</v>
      </c>
      <c r="J29" s="19">
        <v>2.8235607109387623E-2</v>
      </c>
      <c r="K29" s="19">
        <v>9.7007029870412338E-3</v>
      </c>
      <c r="L29" s="19">
        <v>6.604506943415492E-3</v>
      </c>
      <c r="M29" s="19">
        <v>1.0795345624062379E-2</v>
      </c>
      <c r="N29" s="19">
        <v>4.8879348711676623E-3</v>
      </c>
      <c r="O29" s="19">
        <v>1.1494145700415567E-2</v>
      </c>
      <c r="P29" s="19">
        <v>8.5681734741786125E-4</v>
      </c>
      <c r="Q29" s="19">
        <v>7.6835122322342866E-2</v>
      </c>
      <c r="R29" s="19">
        <v>3.3819295814077142E-3</v>
      </c>
      <c r="S29" s="19">
        <v>2.3658184008992886E-3</v>
      </c>
      <c r="T29" s="19">
        <v>1.529362033064402E-2</v>
      </c>
      <c r="U29" s="19">
        <v>6.5642980698520708E-3</v>
      </c>
      <c r="V29" s="19">
        <v>8.3163055724922701E-3</v>
      </c>
      <c r="W29" s="19">
        <v>3.5284201220586548E-3</v>
      </c>
      <c r="X29" s="19">
        <v>1.2843466046634276E-2</v>
      </c>
      <c r="Y29" s="19">
        <v>1.2547431102822372E-2</v>
      </c>
      <c r="Z29" s="19">
        <v>5.2869220100552113E-3</v>
      </c>
      <c r="AA29" s="19">
        <v>3.1842074040402409E-2</v>
      </c>
      <c r="AB29" s="19">
        <v>3.144296676489626E-2</v>
      </c>
      <c r="AC29" s="19">
        <v>7.2765111941418853E-2</v>
      </c>
      <c r="AD29" s="19">
        <v>1.9221972222023008E-2</v>
      </c>
      <c r="AE29" s="19">
        <v>4.1318702583029747E-3</v>
      </c>
      <c r="AF29" s="19">
        <v>7.3918787206866093E-2</v>
      </c>
      <c r="AG29" s="19">
        <v>0.11538418375612265</v>
      </c>
      <c r="AH29" s="19"/>
      <c r="AI29" s="19"/>
      <c r="AL29" s="65">
        <f t="shared" si="0"/>
        <v>1</v>
      </c>
    </row>
    <row r="30" spans="1:38" ht="14.25" customHeight="1" x14ac:dyDescent="0.25">
      <c r="A30" s="22" t="s">
        <v>43</v>
      </c>
      <c r="B30" s="21">
        <v>10.615801268305001</v>
      </c>
      <c r="C30" s="21">
        <v>12.057711156340002</v>
      </c>
      <c r="D30" s="21">
        <v>15.004301335850601</v>
      </c>
      <c r="E30" s="21">
        <v>15.746997748783119</v>
      </c>
      <c r="F30" s="21">
        <v>40.4</v>
      </c>
      <c r="G30" s="21">
        <v>42.885123287899802</v>
      </c>
      <c r="H30" s="21">
        <v>49.507301207411757</v>
      </c>
      <c r="I30" s="21">
        <v>56.06776174416536</v>
      </c>
      <c r="J30" s="21">
        <v>35.166690250551198</v>
      </c>
      <c r="K30" s="21">
        <v>38.865405831402505</v>
      </c>
      <c r="L30" s="21">
        <v>41.004041116830201</v>
      </c>
      <c r="M30" s="21">
        <v>45.384250420471403</v>
      </c>
      <c r="N30" s="21">
        <v>38.74147064612</v>
      </c>
      <c r="O30" s="21">
        <v>37.653623946294097</v>
      </c>
      <c r="P30" s="21">
        <v>38.532544675419096</v>
      </c>
      <c r="Q30" s="21">
        <v>38.779033919332399</v>
      </c>
      <c r="R30" s="21">
        <v>51.800765746076003</v>
      </c>
      <c r="S30" s="21">
        <v>56.723569258741001</v>
      </c>
      <c r="T30" s="21">
        <v>52.838054278405799</v>
      </c>
      <c r="U30" s="21">
        <v>62.2125391962064</v>
      </c>
      <c r="V30" s="21">
        <v>61.5448689333872</v>
      </c>
      <c r="W30" s="21">
        <v>62.948813313921896</v>
      </c>
      <c r="X30" s="21">
        <v>59.846883734193199</v>
      </c>
      <c r="Y30" s="21">
        <v>55.960170127629901</v>
      </c>
      <c r="Z30" s="21">
        <v>64.898312398000996</v>
      </c>
      <c r="AA30" s="21">
        <v>57.831425388910802</v>
      </c>
      <c r="AB30" s="21">
        <v>59.9172052664765</v>
      </c>
      <c r="AC30" s="21">
        <v>59.387888014196001</v>
      </c>
      <c r="AD30" s="21">
        <v>53.802080152696803</v>
      </c>
      <c r="AE30" s="21">
        <v>48.351299613448901</v>
      </c>
      <c r="AF30" s="21">
        <v>45.715444760669406</v>
      </c>
      <c r="AG30" s="21">
        <v>36.679344080006601</v>
      </c>
      <c r="AH30" s="21"/>
      <c r="AI30" s="21"/>
      <c r="AL30" s="65">
        <f t="shared" si="0"/>
        <v>1</v>
      </c>
    </row>
    <row r="31" spans="1:38" ht="14.25" customHeight="1" x14ac:dyDescent="0.25">
      <c r="A31" s="22" t="s">
        <v>44</v>
      </c>
      <c r="B31" s="19">
        <v>4.3522769626929287</v>
      </c>
      <c r="C31" s="19">
        <v>4.2575339082601111</v>
      </c>
      <c r="D31" s="19">
        <v>4.7119896087707103</v>
      </c>
      <c r="E31" s="19">
        <v>4.6583126169648432</v>
      </c>
      <c r="F31" s="19">
        <v>4.1034824199123268</v>
      </c>
      <c r="G31" s="19">
        <v>3.3927347769763099</v>
      </c>
      <c r="H31" s="19">
        <v>4.1355641592539971</v>
      </c>
      <c r="I31" s="19">
        <v>5.064215350299123</v>
      </c>
      <c r="J31" s="19">
        <v>11.100512368787474</v>
      </c>
      <c r="K31" s="19">
        <v>14.675832072111769</v>
      </c>
      <c r="L31" s="19">
        <v>15.528254135744465</v>
      </c>
      <c r="M31" s="19">
        <v>11.489456087632295</v>
      </c>
      <c r="N31" s="19">
        <v>11.001109955168081</v>
      </c>
      <c r="O31" s="19">
        <v>14.252341965024764</v>
      </c>
      <c r="P31" s="19">
        <v>15.562987305613328</v>
      </c>
      <c r="Q31" s="19">
        <v>15.347073650357624</v>
      </c>
      <c r="R31" s="19">
        <v>15.116181345528139</v>
      </c>
      <c r="S31" s="19">
        <v>19.631486893636399</v>
      </c>
      <c r="T31" s="19">
        <v>25.070211730617338</v>
      </c>
      <c r="U31" s="19">
        <v>20.754991998292116</v>
      </c>
      <c r="V31" s="19">
        <v>20.344217376330068</v>
      </c>
      <c r="W31" s="19">
        <v>22.964513364120346</v>
      </c>
      <c r="X31" s="19">
        <v>27.795778575628056</v>
      </c>
      <c r="Y31" s="19">
        <v>21.397486296014016</v>
      </c>
      <c r="Z31" s="19">
        <v>18.801883846893727</v>
      </c>
      <c r="AA31" s="19">
        <v>25.647109151468964</v>
      </c>
      <c r="AB31" s="19">
        <v>27.158784596993815</v>
      </c>
      <c r="AC31" s="19">
        <v>20.259740686362075</v>
      </c>
      <c r="AD31" s="19">
        <v>14.395607967675875</v>
      </c>
      <c r="AE31" s="19">
        <v>10.844866807388174</v>
      </c>
      <c r="AF31" s="19">
        <v>12.124227105248089</v>
      </c>
      <c r="AG31" s="19">
        <v>14.169982540672761</v>
      </c>
      <c r="AH31" s="19">
        <v>12.853670565969898</v>
      </c>
      <c r="AI31" s="19"/>
      <c r="AL31" s="65">
        <f t="shared" si="0"/>
        <v>1</v>
      </c>
    </row>
    <row r="32" spans="1:38" ht="14.25" customHeight="1" x14ac:dyDescent="0.25">
      <c r="A32" s="22" t="s">
        <v>45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L32" s="65">
        <f t="shared" si="0"/>
        <v>0</v>
      </c>
    </row>
    <row r="33" spans="1:38" ht="14.25" customHeight="1" x14ac:dyDescent="0.25">
      <c r="A33" s="22" t="s">
        <v>46</v>
      </c>
      <c r="B33" s="19">
        <v>716.00310812999999</v>
      </c>
      <c r="C33" s="19">
        <v>748.26155317000007</v>
      </c>
      <c r="D33" s="19">
        <v>760.09177469999997</v>
      </c>
      <c r="E33" s="19">
        <v>805.86189125999999</v>
      </c>
      <c r="F33" s="19">
        <v>789.33264163000001</v>
      </c>
      <c r="G33" s="19">
        <v>819.08629497000004</v>
      </c>
      <c r="H33" s="19">
        <v>829.00470199999995</v>
      </c>
      <c r="I33" s="19">
        <v>874.70401416999994</v>
      </c>
      <c r="J33" s="19">
        <v>689.72781487999998</v>
      </c>
      <c r="K33" s="19">
        <v>723.74926066000012</v>
      </c>
      <c r="L33" s="19">
        <v>791.91902000000005</v>
      </c>
      <c r="M33" s="19">
        <v>656.38878380000006</v>
      </c>
      <c r="N33" s="19">
        <v>591.56411969999988</v>
      </c>
      <c r="O33" s="19">
        <v>709.46415911999998</v>
      </c>
      <c r="P33" s="19">
        <v>813.27020799000002</v>
      </c>
      <c r="Q33" s="19">
        <v>720.60687184000005</v>
      </c>
      <c r="R33" s="19">
        <v>714.15993394999998</v>
      </c>
      <c r="S33" s="19">
        <v>1012.520451</v>
      </c>
      <c r="T33" s="19">
        <v>806.67959182000004</v>
      </c>
      <c r="U33" s="19">
        <v>957.97092108000004</v>
      </c>
      <c r="V33" s="19">
        <v>813.42994407999993</v>
      </c>
      <c r="W33" s="19">
        <v>803.84322754000004</v>
      </c>
      <c r="X33" s="19">
        <v>871.56295816000011</v>
      </c>
      <c r="Y33" s="19">
        <v>815.12720130000002</v>
      </c>
      <c r="Z33" s="19">
        <v>809.54605184999991</v>
      </c>
      <c r="AA33" s="19">
        <v>745.40123488999996</v>
      </c>
      <c r="AB33" s="19">
        <v>997.01178228999993</v>
      </c>
      <c r="AC33" s="19">
        <v>864.33839329000011</v>
      </c>
      <c r="AD33" s="19">
        <v>777.8589861800001</v>
      </c>
      <c r="AE33" s="19">
        <v>750.4270875599999</v>
      </c>
      <c r="AF33" s="19">
        <v>805.14938242999995</v>
      </c>
      <c r="AG33" s="19">
        <v>806.74540736000006</v>
      </c>
      <c r="AH33" s="19">
        <v>841.92619228000012</v>
      </c>
      <c r="AI33" s="19">
        <v>992.97730652999996</v>
      </c>
      <c r="AL33" s="65">
        <f t="shared" si="0"/>
        <v>1</v>
      </c>
    </row>
    <row r="34" spans="1:38" ht="14.25" customHeight="1" x14ac:dyDescent="0.25">
      <c r="A34" s="22" t="s">
        <v>47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L34" s="65">
        <f t="shared" si="0"/>
        <v>0</v>
      </c>
    </row>
    <row r="35" spans="1:38" ht="14.25" customHeight="1" x14ac:dyDescent="0.25">
      <c r="A35" s="22" t="s">
        <v>48</v>
      </c>
      <c r="B35" s="19">
        <v>28.87</v>
      </c>
      <c r="C35" s="19">
        <v>40.35</v>
      </c>
      <c r="D35" s="19">
        <v>73.61</v>
      </c>
      <c r="E35" s="19">
        <v>46.43</v>
      </c>
      <c r="F35" s="19">
        <v>77.52</v>
      </c>
      <c r="G35" s="19">
        <v>140.82</v>
      </c>
      <c r="H35" s="19">
        <v>222.97</v>
      </c>
      <c r="I35" s="19">
        <v>89.77</v>
      </c>
      <c r="J35" s="19">
        <v>76.319999999999993</v>
      </c>
      <c r="K35" s="19">
        <v>115.78</v>
      </c>
      <c r="L35" s="19">
        <v>161.1</v>
      </c>
      <c r="M35" s="19">
        <v>98.82</v>
      </c>
      <c r="N35" s="19">
        <v>76.67</v>
      </c>
      <c r="O35" s="19">
        <v>119.17</v>
      </c>
      <c r="P35" s="19">
        <v>186.71</v>
      </c>
      <c r="Q35" s="19">
        <v>96.12</v>
      </c>
      <c r="R35" s="19">
        <v>67.06</v>
      </c>
      <c r="S35" s="19">
        <v>123.66</v>
      </c>
      <c r="T35" s="19">
        <v>256.61</v>
      </c>
      <c r="U35" s="19">
        <v>135.51</v>
      </c>
      <c r="V35" s="19">
        <v>108.54</v>
      </c>
      <c r="W35" s="19">
        <v>188.44</v>
      </c>
      <c r="X35" s="19">
        <v>280.33</v>
      </c>
      <c r="Y35" s="19">
        <v>133</v>
      </c>
      <c r="Z35" s="19">
        <v>114.69</v>
      </c>
      <c r="AA35" s="19">
        <v>178.73</v>
      </c>
      <c r="AB35" s="19">
        <v>255.66</v>
      </c>
      <c r="AC35" s="19">
        <v>141.47999999999999</v>
      </c>
      <c r="AD35" s="19">
        <v>87.96</v>
      </c>
      <c r="AE35" s="19">
        <v>86.14</v>
      </c>
      <c r="AF35" s="19">
        <v>138.19999999999999</v>
      </c>
      <c r="AG35" s="19">
        <v>94.39</v>
      </c>
      <c r="AH35" s="19">
        <v>95.4</v>
      </c>
      <c r="AI35" s="19"/>
      <c r="AL35" s="65">
        <f t="shared" si="0"/>
        <v>1</v>
      </c>
    </row>
    <row r="36" spans="1:38" ht="14.25" customHeight="1" x14ac:dyDescent="0.25">
      <c r="A36" s="22" t="s">
        <v>49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L36" s="65">
        <f t="shared" si="0"/>
        <v>0</v>
      </c>
    </row>
    <row r="37" spans="1:38" ht="14.25" customHeight="1" x14ac:dyDescent="0.25">
      <c r="A37" s="22" t="s">
        <v>50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L37" s="65">
        <f t="shared" si="0"/>
        <v>0</v>
      </c>
    </row>
    <row r="38" spans="1:38" ht="14.25" customHeight="1" x14ac:dyDescent="0.25">
      <c r="A38" s="22" t="s">
        <v>51</v>
      </c>
      <c r="B38" s="21">
        <v>18.166353946265314</v>
      </c>
      <c r="C38" s="21">
        <v>17.454157950822896</v>
      </c>
      <c r="D38" s="21">
        <v>20.373078770413063</v>
      </c>
      <c r="E38" s="21">
        <v>18.624624748118592</v>
      </c>
      <c r="F38" s="21">
        <v>19.341350515463915</v>
      </c>
      <c r="G38" s="21">
        <v>16.437168693389189</v>
      </c>
      <c r="H38" s="21">
        <v>13.023638744107235</v>
      </c>
      <c r="I38" s="21">
        <v>17.813775585653318</v>
      </c>
      <c r="J38" s="21">
        <v>13.774272699880665</v>
      </c>
      <c r="K38" s="21">
        <v>13.243021377018319</v>
      </c>
      <c r="L38" s="21">
        <v>12.635657346040363</v>
      </c>
      <c r="M38" s="21">
        <v>12.622920409948241</v>
      </c>
      <c r="N38" s="21">
        <v>15.479568726521309</v>
      </c>
      <c r="O38" s="21">
        <v>15.424610920927604</v>
      </c>
      <c r="P38" s="21">
        <v>15.97775939770481</v>
      </c>
      <c r="Q38" s="21">
        <v>16.740396001738105</v>
      </c>
      <c r="R38" s="21">
        <v>17.883096290557184</v>
      </c>
      <c r="S38" s="21">
        <v>15.017860147959015</v>
      </c>
      <c r="T38" s="21">
        <v>15.868429192189931</v>
      </c>
      <c r="U38" s="21">
        <v>17.920681084939851</v>
      </c>
      <c r="V38" s="21">
        <v>20.191432611004362</v>
      </c>
      <c r="W38" s="21">
        <v>22.09968290638399</v>
      </c>
      <c r="X38" s="21">
        <v>21.02255802495154</v>
      </c>
      <c r="Y38" s="21">
        <v>23.11958166630221</v>
      </c>
      <c r="Z38" s="21">
        <v>20.700232434889941</v>
      </c>
      <c r="AA38" s="21">
        <v>26.155629997249882</v>
      </c>
      <c r="AB38" s="21">
        <v>21.575622094678238</v>
      </c>
      <c r="AC38" s="21">
        <v>20.439419607534752</v>
      </c>
      <c r="AD38" s="21">
        <v>22.826319295248179</v>
      </c>
      <c r="AE38" s="21">
        <v>5.3686556702558264</v>
      </c>
      <c r="AF38" s="21">
        <v>6.8473700740632362</v>
      </c>
      <c r="AG38" s="21">
        <v>8.5409925183382605</v>
      </c>
      <c r="AH38" s="21">
        <v>8.9333936272677992</v>
      </c>
      <c r="AI38" s="21"/>
      <c r="AL38" s="65">
        <f t="shared" si="0"/>
        <v>1</v>
      </c>
    </row>
    <row r="39" spans="1:38" ht="14.25" customHeight="1" x14ac:dyDescent="0.25">
      <c r="A39" s="22" t="s">
        <v>52</v>
      </c>
      <c r="B39" s="19">
        <v>26.036700829280001</v>
      </c>
      <c r="C39" s="19">
        <v>22.729679543260001</v>
      </c>
      <c r="D39" s="19">
        <v>22.919647048300003</v>
      </c>
      <c r="E39" s="19">
        <v>25.318337693450399</v>
      </c>
      <c r="F39" s="19">
        <v>30.018592787399999</v>
      </c>
      <c r="G39" s="19">
        <v>26.49904842498</v>
      </c>
      <c r="H39" s="19">
        <v>25.148061138220001</v>
      </c>
      <c r="I39" s="19">
        <v>27.889123232879999</v>
      </c>
      <c r="J39" s="19">
        <v>32.41043588294</v>
      </c>
      <c r="K39" s="19">
        <v>29.136773441739997</v>
      </c>
      <c r="L39" s="19">
        <v>27.627039565999102</v>
      </c>
      <c r="M39" s="19">
        <v>30.909194934080002</v>
      </c>
      <c r="N39" s="19">
        <v>33.413800441619998</v>
      </c>
      <c r="O39" s="19">
        <v>31.17676227674</v>
      </c>
      <c r="P39" s="19">
        <v>29.764451545219998</v>
      </c>
      <c r="Q39" s="19">
        <v>34.084051269659099</v>
      </c>
      <c r="R39" s="19">
        <v>38.315253265000003</v>
      </c>
      <c r="S39" s="19">
        <v>36.906327024200003</v>
      </c>
      <c r="T39" s="19">
        <v>36.954905214680004</v>
      </c>
      <c r="U39" s="19">
        <v>41.5433345366</v>
      </c>
      <c r="V39" s="19">
        <v>46.180363775140002</v>
      </c>
      <c r="W39" s="19">
        <v>46.861673246359999</v>
      </c>
      <c r="X39" s="19">
        <v>42.044791422540001</v>
      </c>
      <c r="Y39" s="19">
        <v>48.818782550599998</v>
      </c>
      <c r="Z39" s="19">
        <v>50.605701132376502</v>
      </c>
      <c r="AA39" s="19">
        <v>52.470441802529898</v>
      </c>
      <c r="AB39" s="19">
        <v>50.441157891495195</v>
      </c>
      <c r="AC39" s="19">
        <v>54.3925220829409</v>
      </c>
      <c r="AD39" s="19">
        <v>34.2327051568965</v>
      </c>
      <c r="AE39" s="19">
        <v>29.267737946125198</v>
      </c>
      <c r="AF39" s="19">
        <v>29.605505978673499</v>
      </c>
      <c r="AG39" s="19">
        <v>58.361115049474407</v>
      </c>
      <c r="AH39" s="19"/>
      <c r="AI39" s="19"/>
      <c r="AL39" s="65">
        <f t="shared" si="0"/>
        <v>1</v>
      </c>
    </row>
    <row r="40" spans="1:38" ht="14.25" customHeight="1" x14ac:dyDescent="0.25">
      <c r="A40" s="22" t="s">
        <v>53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>
        <v>19.7</v>
      </c>
      <c r="O40" s="21">
        <v>35.518977614326737</v>
      </c>
      <c r="P40" s="21">
        <v>15.459228654233964</v>
      </c>
      <c r="Q40" s="21">
        <v>13.801807387338233</v>
      </c>
      <c r="R40" s="21">
        <v>18.881241757100831</v>
      </c>
      <c r="S40" s="21">
        <v>61.582226283813718</v>
      </c>
      <c r="T40" s="21">
        <v>29.00327004239168</v>
      </c>
      <c r="U40" s="21">
        <v>23.786071054888627</v>
      </c>
      <c r="V40" s="21">
        <v>24.645862893016368</v>
      </c>
      <c r="W40" s="21">
        <v>27.366116245860294</v>
      </c>
      <c r="X40" s="21">
        <v>18.458726438564643</v>
      </c>
      <c r="Y40" s="21">
        <v>72.70072651910435</v>
      </c>
      <c r="Z40" s="21">
        <v>36.213744846951052</v>
      </c>
      <c r="AA40" s="21">
        <v>39.637518480632089</v>
      </c>
      <c r="AB40" s="21">
        <v>28.309774049306156</v>
      </c>
      <c r="AC40" s="21">
        <v>78.313562398180721</v>
      </c>
      <c r="AD40" s="21"/>
      <c r="AE40" s="21"/>
      <c r="AF40" s="21"/>
      <c r="AG40" s="21"/>
      <c r="AH40" s="21"/>
      <c r="AI40" s="21"/>
      <c r="AL40" s="65">
        <f t="shared" si="0"/>
        <v>0</v>
      </c>
    </row>
    <row r="41" spans="1:38" ht="14.25" customHeight="1" x14ac:dyDescent="0.25">
      <c r="A41" s="22" t="s">
        <v>54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L41" s="65">
        <f t="shared" si="0"/>
        <v>0</v>
      </c>
    </row>
    <row r="42" spans="1:38" ht="14.25" customHeight="1" x14ac:dyDescent="0.25">
      <c r="A42" s="22" t="s">
        <v>55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L42" s="65">
        <f t="shared" si="0"/>
        <v>0</v>
      </c>
    </row>
    <row r="43" spans="1:38" ht="14.25" customHeight="1" x14ac:dyDescent="0.25">
      <c r="A43" s="22" t="s">
        <v>56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L43" s="65">
        <f t="shared" si="0"/>
        <v>0</v>
      </c>
    </row>
    <row r="44" spans="1:38" ht="14.25" customHeight="1" x14ac:dyDescent="0.25">
      <c r="A44" s="22" t="s">
        <v>57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L44" s="65">
        <f t="shared" si="0"/>
        <v>0</v>
      </c>
    </row>
    <row r="45" spans="1:38" ht="14.25" customHeight="1" x14ac:dyDescent="0.25">
      <c r="A45" s="22" t="s">
        <v>58</v>
      </c>
      <c r="B45" s="19">
        <v>387.36217871311402</v>
      </c>
      <c r="C45" s="19">
        <v>418.14624181460999</v>
      </c>
      <c r="D45" s="19">
        <v>377.99991551947102</v>
      </c>
      <c r="E45" s="19">
        <v>386.504274791863</v>
      </c>
      <c r="F45" s="19">
        <v>326.44739167986</v>
      </c>
      <c r="G45" s="19">
        <v>349.84969213422301</v>
      </c>
      <c r="H45" s="19">
        <v>316.33713365475199</v>
      </c>
      <c r="I45" s="19">
        <v>314.222444334805</v>
      </c>
      <c r="J45" s="19">
        <v>298.40944968249295</v>
      </c>
      <c r="K45" s="19">
        <v>306.04933629660201</v>
      </c>
      <c r="L45" s="19">
        <v>286.129058702046</v>
      </c>
      <c r="M45" s="19">
        <v>312.69641736777299</v>
      </c>
      <c r="N45" s="19">
        <v>288.60307980258801</v>
      </c>
      <c r="O45" s="19">
        <v>287.66043143611199</v>
      </c>
      <c r="P45" s="19">
        <v>292.00047235745001</v>
      </c>
      <c r="Q45" s="19">
        <v>282.73262550308402</v>
      </c>
      <c r="R45" s="19">
        <v>275.52482620175101</v>
      </c>
      <c r="S45" s="19">
        <v>311.53813316609103</v>
      </c>
      <c r="T45" s="19">
        <v>299.42351641317703</v>
      </c>
      <c r="U45" s="19">
        <v>295.90395050249799</v>
      </c>
      <c r="V45" s="19">
        <v>306.30337455074903</v>
      </c>
      <c r="W45" s="19">
        <v>304.52982035909599</v>
      </c>
      <c r="X45" s="19">
        <v>294.41061573890101</v>
      </c>
      <c r="Y45" s="19">
        <v>279.67710135979905</v>
      </c>
      <c r="Z45" s="19">
        <v>275.54784044761402</v>
      </c>
      <c r="AA45" s="19">
        <v>265.71446496648201</v>
      </c>
      <c r="AB45" s="19">
        <v>294.52318291389901</v>
      </c>
      <c r="AC45" s="19">
        <v>256.52012060724098</v>
      </c>
      <c r="AD45" s="19">
        <v>262.07417806822298</v>
      </c>
      <c r="AE45" s="19">
        <v>209.68547856461998</v>
      </c>
      <c r="AF45" s="19">
        <v>192.27292911275802</v>
      </c>
      <c r="AG45" s="19">
        <v>194.77563239430799</v>
      </c>
      <c r="AH45" s="19"/>
      <c r="AI45" s="19"/>
      <c r="AL45" s="65">
        <f t="shared" si="0"/>
        <v>1</v>
      </c>
    </row>
    <row r="46" spans="1:38" ht="14.25" customHeight="1" x14ac:dyDescent="0.25">
      <c r="A46" s="22" t="s">
        <v>59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L46" s="65">
        <f t="shared" si="0"/>
        <v>0</v>
      </c>
    </row>
    <row r="47" spans="1:38" ht="14.25" customHeight="1" x14ac:dyDescent="0.25">
      <c r="A47" s="22" t="s">
        <v>60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L47" s="65">
        <f t="shared" si="0"/>
        <v>0</v>
      </c>
    </row>
    <row r="48" spans="1:38" ht="14.25" customHeight="1" x14ac:dyDescent="0.25">
      <c r="A48" s="22" t="s">
        <v>61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L48" s="65">
        <f t="shared" si="0"/>
        <v>0</v>
      </c>
    </row>
    <row r="49" spans="1:38" ht="14.25" customHeight="1" x14ac:dyDescent="0.25">
      <c r="A49" s="22" t="s">
        <v>62</v>
      </c>
      <c r="B49" s="19">
        <v>100.06413476562504</v>
      </c>
      <c r="C49" s="19">
        <v>93.697971679687541</v>
      </c>
      <c r="D49" s="19">
        <v>92.967703125</v>
      </c>
      <c r="E49" s="19">
        <v>100.763544921875</v>
      </c>
      <c r="F49" s="19">
        <v>120.60258007812449</v>
      </c>
      <c r="G49" s="19">
        <v>128.70438769531251</v>
      </c>
      <c r="H49" s="19">
        <v>135.572427734375</v>
      </c>
      <c r="I49" s="19">
        <v>142.82775195312524</v>
      </c>
      <c r="J49" s="19">
        <v>96.254586303710894</v>
      </c>
      <c r="K49" s="19">
        <v>107.85331933593724</v>
      </c>
      <c r="L49" s="19">
        <v>96.673181518554685</v>
      </c>
      <c r="M49" s="19">
        <v>86.930630004882772</v>
      </c>
      <c r="N49" s="19">
        <v>91.439233642578174</v>
      </c>
      <c r="O49" s="19">
        <v>92.645787597656295</v>
      </c>
      <c r="P49" s="19">
        <v>98.02538818359379</v>
      </c>
      <c r="Q49" s="19">
        <v>94.467590576171872</v>
      </c>
      <c r="R49" s="19">
        <v>116.972709960937</v>
      </c>
      <c r="S49" s="19">
        <v>122.634326904297</v>
      </c>
      <c r="T49" s="19">
        <v>123.21800024414088</v>
      </c>
      <c r="U49" s="19">
        <v>126.40860498046875</v>
      </c>
      <c r="V49" s="19">
        <v>130.0743847656255</v>
      </c>
      <c r="W49" s="19">
        <v>141.9494521484375</v>
      </c>
      <c r="X49" s="19">
        <v>133.59934594726536</v>
      </c>
      <c r="Y49" s="19">
        <v>130.18513989257838</v>
      </c>
      <c r="Z49" s="19">
        <v>141.12100708007836</v>
      </c>
      <c r="AA49" s="19">
        <v>145.2971972656255</v>
      </c>
      <c r="AB49" s="19">
        <v>131.01471289062499</v>
      </c>
      <c r="AC49" s="19">
        <v>132.81445605468801</v>
      </c>
      <c r="AD49" s="19">
        <v>120.50899731445261</v>
      </c>
      <c r="AE49" s="19">
        <v>86.081292968750006</v>
      </c>
      <c r="AF49" s="19">
        <v>89.877124267578168</v>
      </c>
      <c r="AG49" s="19">
        <v>103.80940527343751</v>
      </c>
      <c r="AH49" s="19">
        <v>104.06839809970772</v>
      </c>
      <c r="AI49" s="19"/>
      <c r="AL49" s="65">
        <f t="shared" si="0"/>
        <v>1</v>
      </c>
    </row>
    <row r="50" spans="1:38" ht="14.25" customHeight="1" x14ac:dyDescent="0.25">
      <c r="A50" s="22" t="s">
        <v>63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L50" s="65">
        <f t="shared" si="0"/>
        <v>0</v>
      </c>
    </row>
    <row r="51" spans="1:38" ht="14.25" customHeight="1" x14ac:dyDescent="0.25">
      <c r="A51" s="22" t="s">
        <v>64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>
        <v>3.7209757457837203</v>
      </c>
      <c r="W51" s="19">
        <v>3.4852633903391599</v>
      </c>
      <c r="X51" s="19">
        <v>5.1617404423663897</v>
      </c>
      <c r="Y51" s="19">
        <v>6.0925617401685797</v>
      </c>
      <c r="Z51" s="19">
        <v>4.3300427021844099</v>
      </c>
      <c r="AA51" s="19">
        <v>3.4928050103557799</v>
      </c>
      <c r="AB51" s="19">
        <v>5.3251451223710999</v>
      </c>
      <c r="AC51" s="19">
        <v>7.2065076671133008</v>
      </c>
      <c r="AD51" s="19">
        <v>7.0371482861789998</v>
      </c>
      <c r="AE51" s="19"/>
      <c r="AF51" s="19"/>
      <c r="AG51" s="19"/>
      <c r="AH51" s="19"/>
      <c r="AI51" s="19"/>
      <c r="AL51" s="65">
        <f t="shared" si="0"/>
        <v>0</v>
      </c>
    </row>
    <row r="52" spans="1:38" ht="14.25" customHeight="1" x14ac:dyDescent="0.25">
      <c r="A52" s="22" t="s">
        <v>65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L52" s="65">
        <f t="shared" si="0"/>
        <v>0</v>
      </c>
    </row>
    <row r="53" spans="1:38" ht="14.25" customHeight="1" x14ac:dyDescent="0.25">
      <c r="A53" s="22" t="s">
        <v>66</v>
      </c>
      <c r="B53" s="19">
        <v>63.76815155420374</v>
      </c>
      <c r="C53" s="19">
        <v>61.642917720353971</v>
      </c>
      <c r="D53" s="19">
        <v>62.553003868049842</v>
      </c>
      <c r="E53" s="19">
        <v>62.979570119310914</v>
      </c>
      <c r="F53" s="19">
        <v>68.227071345262161</v>
      </c>
      <c r="G53" s="19">
        <v>62.186554792238063</v>
      </c>
      <c r="H53" s="19">
        <v>63.70879327680737</v>
      </c>
      <c r="I53" s="19">
        <v>67.857272791968342</v>
      </c>
      <c r="J53" s="19">
        <v>82.67402586401316</v>
      </c>
      <c r="K53" s="19">
        <v>84.736738364639251</v>
      </c>
      <c r="L53" s="19">
        <v>73.607509430958956</v>
      </c>
      <c r="M53" s="19">
        <v>75.561864885820668</v>
      </c>
      <c r="N53" s="19">
        <v>103.82515013128119</v>
      </c>
      <c r="O53" s="19">
        <v>74.43798054612266</v>
      </c>
      <c r="P53" s="19">
        <v>77.705413972409914</v>
      </c>
      <c r="Q53" s="19">
        <v>86.078654441779534</v>
      </c>
      <c r="R53" s="19">
        <v>77.326778264667681</v>
      </c>
      <c r="S53" s="19">
        <v>91.540351593018144</v>
      </c>
      <c r="T53" s="19">
        <v>88.439450343655494</v>
      </c>
      <c r="U53" s="19">
        <v>80.649963794032004</v>
      </c>
      <c r="V53" s="19">
        <v>104.77056649505803</v>
      </c>
      <c r="W53" s="19">
        <v>90.026822192473276</v>
      </c>
      <c r="X53" s="19">
        <v>153.36919728056463</v>
      </c>
      <c r="Y53" s="19">
        <v>123.2592507985001</v>
      </c>
      <c r="Z53" s="19">
        <v>116.78043892572529</v>
      </c>
      <c r="AA53" s="19">
        <v>117.307016351874</v>
      </c>
      <c r="AB53" s="19">
        <v>119.669501863824</v>
      </c>
      <c r="AC53" s="19">
        <v>113.79133630477132</v>
      </c>
      <c r="AD53" s="19">
        <v>116.95249300070988</v>
      </c>
      <c r="AE53" s="19">
        <v>64.677346839544924</v>
      </c>
      <c r="AF53" s="19">
        <v>57.693017749913054</v>
      </c>
      <c r="AG53" s="19">
        <v>76.506487107004162</v>
      </c>
      <c r="AH53" s="19">
        <v>102.5690631269557</v>
      </c>
      <c r="AI53" s="19"/>
      <c r="AL53" s="65">
        <f t="shared" si="0"/>
        <v>1</v>
      </c>
    </row>
    <row r="54" spans="1:38" ht="14.25" customHeight="1" x14ac:dyDescent="0.25">
      <c r="A54" s="22" t="s">
        <v>67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L54" s="65">
        <f t="shared" si="0"/>
        <v>0</v>
      </c>
    </row>
    <row r="55" spans="1:38" ht="14.25" customHeight="1" x14ac:dyDescent="0.25">
      <c r="A55" s="22" t="s">
        <v>68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L55" s="65">
        <f t="shared" si="0"/>
        <v>0</v>
      </c>
    </row>
    <row r="56" spans="1:38" ht="14.25" customHeight="1" x14ac:dyDescent="0.25">
      <c r="A56" s="22" t="s">
        <v>69</v>
      </c>
      <c r="B56" s="21">
        <v>20.005586592178769</v>
      </c>
      <c r="C56" s="21">
        <v>16.860335195530727</v>
      </c>
      <c r="D56" s="21">
        <v>16.268156424581004</v>
      </c>
      <c r="E56" s="21">
        <v>18.25139664804469</v>
      </c>
      <c r="F56" s="21">
        <v>17.815642458100562</v>
      </c>
      <c r="G56" s="21">
        <v>17.340782122905026</v>
      </c>
      <c r="H56" s="21">
        <v>21.888268156424584</v>
      </c>
      <c r="I56" s="21">
        <v>14.581005586592179</v>
      </c>
      <c r="J56" s="21">
        <v>20.22346368715084</v>
      </c>
      <c r="K56" s="21">
        <v>18.312849162011172</v>
      </c>
      <c r="L56" s="21">
        <v>15.195530726256983</v>
      </c>
      <c r="M56" s="21">
        <v>20.039106145251392</v>
      </c>
      <c r="N56" s="21">
        <v>26.346368715083802</v>
      </c>
      <c r="O56" s="21">
        <v>19.692737430167597</v>
      </c>
      <c r="P56" s="21">
        <v>13.87709497206704</v>
      </c>
      <c r="Q56" s="21">
        <v>25.044692737430172</v>
      </c>
      <c r="R56" s="21">
        <v>28.02234636871508</v>
      </c>
      <c r="S56" s="21">
        <v>23.273743016759777</v>
      </c>
      <c r="T56" s="21">
        <v>19.206703910614525</v>
      </c>
      <c r="U56" s="21">
        <v>13.513966480446927</v>
      </c>
      <c r="V56" s="21">
        <v>17.396898044692737</v>
      </c>
      <c r="W56" s="21">
        <v>18.336390614525136</v>
      </c>
      <c r="X56" s="21">
        <v>13.512369234636871</v>
      </c>
      <c r="Y56" s="21">
        <v>15.23349848603352</v>
      </c>
      <c r="Z56" s="21">
        <v>24.630049709497207</v>
      </c>
      <c r="AA56" s="21">
        <v>20.94092974301676</v>
      </c>
      <c r="AB56" s="21">
        <v>14.841090905027931</v>
      </c>
      <c r="AC56" s="21">
        <v>19.792171988826819</v>
      </c>
      <c r="AD56" s="21">
        <v>25.219819055865923</v>
      </c>
      <c r="AE56" s="21">
        <v>14.110463502793296</v>
      </c>
      <c r="AF56" s="21">
        <v>13.114940748603351</v>
      </c>
      <c r="AG56" s="21">
        <v>15.433116089385475</v>
      </c>
      <c r="AH56" s="21"/>
      <c r="AI56" s="21"/>
      <c r="AL56" s="66">
        <v>0</v>
      </c>
    </row>
    <row r="57" spans="1:38" ht="14.25" customHeight="1" x14ac:dyDescent="0.25">
      <c r="A57" s="22" t="s">
        <v>70</v>
      </c>
      <c r="B57" s="19">
        <v>12.167597765363128</v>
      </c>
      <c r="C57" s="19">
        <v>11.581005586592179</v>
      </c>
      <c r="D57" s="19">
        <v>15.441340782122907</v>
      </c>
      <c r="E57" s="19">
        <v>16.094972067039105</v>
      </c>
      <c r="F57" s="19">
        <v>11.335195530726258</v>
      </c>
      <c r="G57" s="19">
        <v>14.262569832402233</v>
      </c>
      <c r="H57" s="19">
        <v>21.363128491620113</v>
      </c>
      <c r="I57" s="19">
        <v>12.17877094972067</v>
      </c>
      <c r="J57" s="19">
        <v>14.162011173184357</v>
      </c>
      <c r="K57" s="19">
        <v>14.519553072625699</v>
      </c>
      <c r="L57" s="19">
        <v>12.994413407821229</v>
      </c>
      <c r="M57" s="19">
        <v>17.07821229050279</v>
      </c>
      <c r="N57" s="19">
        <v>17.916201117318437</v>
      </c>
      <c r="O57" s="19">
        <v>14.759776536312849</v>
      </c>
      <c r="P57" s="19">
        <v>11.938547486033519</v>
      </c>
      <c r="Q57" s="19">
        <v>19.715083798882677</v>
      </c>
      <c r="R57" s="19">
        <v>15.307458932960891</v>
      </c>
      <c r="S57" s="19">
        <v>14.518995966480446</v>
      </c>
      <c r="T57" s="19">
        <v>14.997594391061453</v>
      </c>
      <c r="U57" s="19">
        <v>12.641609016759775</v>
      </c>
      <c r="V57" s="19">
        <v>10.778468100558658</v>
      </c>
      <c r="W57" s="19">
        <v>11.635119111731845</v>
      </c>
      <c r="X57" s="19">
        <v>9.1741323463687134</v>
      </c>
      <c r="Y57" s="19">
        <v>8.3368550893854749</v>
      </c>
      <c r="Z57" s="19">
        <v>12.010009536312849</v>
      </c>
      <c r="AA57" s="19">
        <v>12.7123972849162</v>
      </c>
      <c r="AB57" s="19">
        <v>10.76822587709497</v>
      </c>
      <c r="AC57" s="19">
        <v>14.273080256983238</v>
      </c>
      <c r="AD57" s="19">
        <v>13.17136412849162</v>
      </c>
      <c r="AE57" s="19">
        <v>11.29478338547486</v>
      </c>
      <c r="AF57" s="19">
        <v>10.991695798882683</v>
      </c>
      <c r="AG57" s="19">
        <v>12.084450564245811</v>
      </c>
      <c r="AH57" s="19"/>
      <c r="AI57" s="19"/>
      <c r="AL57" s="65">
        <f t="shared" si="0"/>
        <v>1</v>
      </c>
    </row>
    <row r="58" spans="1:38" ht="14.25" customHeight="1" x14ac:dyDescent="0.25">
      <c r="A58" s="22" t="s">
        <v>71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L58" s="65">
        <f t="shared" si="0"/>
        <v>0</v>
      </c>
    </row>
    <row r="59" spans="1:38" ht="14.25" customHeight="1" x14ac:dyDescent="0.25">
      <c r="A59" s="22" t="s">
        <v>72</v>
      </c>
      <c r="B59" s="19">
        <v>244.2658774541016</v>
      </c>
      <c r="C59" s="19">
        <v>244.15488090622569</v>
      </c>
      <c r="D59" s="19">
        <v>249.90178830682999</v>
      </c>
      <c r="E59" s="19">
        <v>255.81039755351679</v>
      </c>
      <c r="F59" s="19">
        <v>268.71631064084647</v>
      </c>
      <c r="G59" s="19">
        <v>265.14508315437246</v>
      </c>
      <c r="H59" s="19">
        <v>272.27390428694736</v>
      </c>
      <c r="I59" s="19">
        <v>254.32924899398651</v>
      </c>
      <c r="J59" s="19">
        <v>231.95435092724682</v>
      </c>
      <c r="K59" s="19">
        <v>244.28312159709617</v>
      </c>
      <c r="L59" s="19">
        <v>253.20354854608183</v>
      </c>
      <c r="M59" s="19">
        <v>251.85095278553223</v>
      </c>
      <c r="N59" s="19">
        <v>248.87289516567051</v>
      </c>
      <c r="O59" s="19">
        <v>267.21053584107102</v>
      </c>
      <c r="P59" s="19">
        <v>269.27312775330438</v>
      </c>
      <c r="Q59" s="19">
        <v>273.90644955300127</v>
      </c>
      <c r="R59" s="19">
        <v>311.11519720511126</v>
      </c>
      <c r="S59" s="19">
        <v>295.79156656449339</v>
      </c>
      <c r="T59" s="19">
        <v>363.68823290941634</v>
      </c>
      <c r="U59" s="19">
        <v>426.47283856159208</v>
      </c>
      <c r="V59" s="19">
        <v>427.28548613463676</v>
      </c>
      <c r="W59" s="19">
        <v>475.0217202432674</v>
      </c>
      <c r="X59" s="19">
        <v>457.55428226779179</v>
      </c>
      <c r="Y59" s="19">
        <v>486.17525075741906</v>
      </c>
      <c r="Z59" s="19">
        <v>381.27312119559662</v>
      </c>
      <c r="AA59" s="19">
        <v>432.72218089528729</v>
      </c>
      <c r="AB59" s="19">
        <v>415.06908462867017</v>
      </c>
      <c r="AC59" s="19">
        <v>448.6644828929704</v>
      </c>
      <c r="AD59" s="19">
        <v>444.62449629300392</v>
      </c>
      <c r="AE59" s="19">
        <v>387.63953614392597</v>
      </c>
      <c r="AF59" s="19">
        <v>436.23508616880252</v>
      </c>
      <c r="AG59" s="19">
        <v>480.11448333432787</v>
      </c>
      <c r="AH59" s="19">
        <v>500.43934699162929</v>
      </c>
      <c r="AI59" s="19"/>
      <c r="AL59" s="65">
        <f t="shared" si="0"/>
        <v>1</v>
      </c>
    </row>
    <row r="60" spans="1:38" ht="14.25" customHeight="1" x14ac:dyDescent="0.25">
      <c r="A60" s="22" t="s">
        <v>73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L60" s="65">
        <f t="shared" si="0"/>
        <v>0</v>
      </c>
    </row>
    <row r="61" spans="1:38" ht="14.25" customHeight="1" x14ac:dyDescent="0.25">
      <c r="A61" s="22" t="s">
        <v>74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L61" s="65">
        <f t="shared" si="0"/>
        <v>0</v>
      </c>
    </row>
    <row r="62" spans="1:38" ht="14.25" customHeight="1" x14ac:dyDescent="0.25">
      <c r="A62" s="22" t="s">
        <v>75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L62" s="65">
        <f t="shared" si="0"/>
        <v>0</v>
      </c>
    </row>
    <row r="63" spans="1:38" ht="14.25" customHeight="1" x14ac:dyDescent="0.25">
      <c r="A63" s="22" t="s">
        <v>76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L63" s="65">
        <f t="shared" si="0"/>
        <v>0</v>
      </c>
    </row>
    <row r="64" spans="1:38" ht="14.25" customHeight="1" x14ac:dyDescent="0.25">
      <c r="A64" s="22" t="s">
        <v>77</v>
      </c>
      <c r="B64" s="21">
        <v>128.4</v>
      </c>
      <c r="C64" s="21">
        <v>111</v>
      </c>
      <c r="D64" s="21">
        <v>108.2</v>
      </c>
      <c r="E64" s="21">
        <v>153.19999999999999</v>
      </c>
      <c r="F64" s="21">
        <v>131</v>
      </c>
      <c r="G64" s="21">
        <v>124.8</v>
      </c>
      <c r="H64" s="21">
        <v>119.8</v>
      </c>
      <c r="I64" s="21">
        <v>120.3</v>
      </c>
      <c r="J64" s="21">
        <v>140.30000000000001</v>
      </c>
      <c r="K64" s="21">
        <v>133.6</v>
      </c>
      <c r="L64" s="21">
        <v>135.30000000000001</v>
      </c>
      <c r="M64" s="21">
        <v>138.5</v>
      </c>
      <c r="N64" s="21">
        <v>148.1</v>
      </c>
      <c r="O64" s="21">
        <v>142.80000000000001</v>
      </c>
      <c r="P64" s="21">
        <v>145.6</v>
      </c>
      <c r="Q64" s="21">
        <v>144.5</v>
      </c>
      <c r="R64" s="21">
        <v>158.80000000000001</v>
      </c>
      <c r="S64" s="21">
        <v>148.5</v>
      </c>
      <c r="T64" s="21">
        <v>149.30000000000001</v>
      </c>
      <c r="U64" s="21">
        <v>153</v>
      </c>
      <c r="V64" s="21">
        <v>170.8</v>
      </c>
      <c r="W64" s="21">
        <v>160.9</v>
      </c>
      <c r="X64" s="21">
        <v>158.4</v>
      </c>
      <c r="Y64" s="21">
        <v>155.4</v>
      </c>
      <c r="Z64" s="21">
        <v>189.5</v>
      </c>
      <c r="AA64" s="21">
        <v>175.2</v>
      </c>
      <c r="AB64" s="21">
        <v>150.80000000000001</v>
      </c>
      <c r="AC64" s="21">
        <v>156.19999999999999</v>
      </c>
      <c r="AD64" s="21">
        <v>150.5</v>
      </c>
      <c r="AE64" s="21">
        <v>36.700000000000003</v>
      </c>
      <c r="AF64" s="21">
        <v>73.2</v>
      </c>
      <c r="AG64" s="21">
        <v>96.3</v>
      </c>
      <c r="AH64" s="21">
        <v>102.6</v>
      </c>
      <c r="AI64" s="21"/>
      <c r="AL64" s="65">
        <f t="shared" si="0"/>
        <v>1</v>
      </c>
    </row>
    <row r="65" spans="1:38" ht="14.25" customHeight="1" x14ac:dyDescent="0.25">
      <c r="A65" s="22" t="s">
        <v>78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L65" s="66">
        <v>0</v>
      </c>
    </row>
    <row r="66" spans="1:38" ht="14.25" customHeight="1" x14ac:dyDescent="0.25">
      <c r="A66" s="22" t="s">
        <v>79</v>
      </c>
      <c r="B66" s="21">
        <v>20.089233473306599</v>
      </c>
      <c r="C66" s="21">
        <v>18.6584100121222</v>
      </c>
      <c r="D66" s="21">
        <v>20.890180864121501</v>
      </c>
      <c r="E66" s="21">
        <v>20.505594300334</v>
      </c>
      <c r="F66" s="21">
        <v>21.4536635671809</v>
      </c>
      <c r="G66" s="21">
        <v>21.0997195162374</v>
      </c>
      <c r="H66" s="21">
        <v>21.224755789570199</v>
      </c>
      <c r="I66" s="21">
        <v>18.784642888681699</v>
      </c>
      <c r="J66" s="21">
        <v>15.841368653639899</v>
      </c>
      <c r="K66" s="21">
        <v>15.4910445067921</v>
      </c>
      <c r="L66" s="21">
        <v>14.5719905772111</v>
      </c>
      <c r="M66" s="21">
        <v>13.452059292774699</v>
      </c>
      <c r="N66" s="21">
        <v>47.4</v>
      </c>
      <c r="O66" s="21">
        <v>42.613739032674502</v>
      </c>
      <c r="P66" s="21">
        <v>44.044138999512903</v>
      </c>
      <c r="Q66" s="21">
        <v>42.871309764322305</v>
      </c>
      <c r="R66" s="21">
        <v>57.459594423238798</v>
      </c>
      <c r="S66" s="21">
        <v>54.1782174473664</v>
      </c>
      <c r="T66" s="21">
        <v>49.165280042234194</v>
      </c>
      <c r="U66" s="21">
        <v>47.8359603764073</v>
      </c>
      <c r="V66" s="21">
        <v>53.003148988486501</v>
      </c>
      <c r="W66" s="21">
        <v>55.040270557833203</v>
      </c>
      <c r="X66" s="21">
        <v>59.134317466549298</v>
      </c>
      <c r="Y66" s="21">
        <v>56.2261132097276</v>
      </c>
      <c r="Z66" s="21">
        <v>62.3271592124986</v>
      </c>
      <c r="AA66" s="21">
        <v>65.077579192098597</v>
      </c>
      <c r="AB66" s="21">
        <v>59.003097563447298</v>
      </c>
      <c r="AC66" s="21">
        <v>70.437373371901387</v>
      </c>
      <c r="AD66" s="21">
        <v>97.218984102588692</v>
      </c>
      <c r="AE66" s="21">
        <v>62.895779490898995</v>
      </c>
      <c r="AF66" s="21">
        <v>82.995303100830199</v>
      </c>
      <c r="AG66" s="21">
        <v>81.738536161231096</v>
      </c>
      <c r="AH66" s="21">
        <v>54.703987075179505</v>
      </c>
      <c r="AI66" s="21"/>
      <c r="AL66" s="65">
        <f t="shared" si="0"/>
        <v>1</v>
      </c>
    </row>
    <row r="67" spans="1:38" ht="14.25" customHeight="1" x14ac:dyDescent="0.25">
      <c r="A67" s="22" t="s">
        <v>80</v>
      </c>
      <c r="B67" s="19">
        <v>1301</v>
      </c>
      <c r="C67" s="19">
        <v>1455</v>
      </c>
      <c r="D67" s="19">
        <v>1539.5</v>
      </c>
      <c r="E67" s="19">
        <v>1524.8</v>
      </c>
      <c r="F67" s="19">
        <v>1430.4</v>
      </c>
      <c r="G67" s="19">
        <v>1547.5</v>
      </c>
      <c r="H67" s="19">
        <v>1672.3</v>
      </c>
      <c r="I67" s="19">
        <v>1584.3</v>
      </c>
      <c r="J67" s="19">
        <v>1419.1</v>
      </c>
      <c r="K67" s="19">
        <v>1496.6</v>
      </c>
      <c r="L67" s="19">
        <v>1562.4</v>
      </c>
      <c r="M67" s="19">
        <v>1458.4</v>
      </c>
      <c r="N67" s="19">
        <v>1394.7</v>
      </c>
      <c r="O67" s="19">
        <v>1438.7</v>
      </c>
      <c r="P67" s="19">
        <v>1480.2</v>
      </c>
      <c r="Q67" s="19">
        <v>1408.7</v>
      </c>
      <c r="R67" s="19">
        <v>1359</v>
      </c>
      <c r="S67" s="19">
        <v>1416.3</v>
      </c>
      <c r="T67" s="19">
        <v>1539.9</v>
      </c>
      <c r="U67" s="19">
        <v>1533.6</v>
      </c>
      <c r="V67" s="19">
        <v>113.3</v>
      </c>
      <c r="W67" s="19">
        <v>120.5</v>
      </c>
      <c r="X67" s="19">
        <v>155.19999999999999</v>
      </c>
      <c r="Y67" s="19">
        <v>163.19999999999999</v>
      </c>
      <c r="Z67" s="19">
        <v>144.69999999999999</v>
      </c>
      <c r="AA67" s="19">
        <v>143.69999999999999</v>
      </c>
      <c r="AB67" s="19">
        <v>135.5</v>
      </c>
      <c r="AC67" s="19">
        <v>95.5</v>
      </c>
      <c r="AD67" s="19">
        <v>66.7</v>
      </c>
      <c r="AE67" s="19">
        <v>29.5</v>
      </c>
      <c r="AF67" s="19">
        <v>37.200000000000003</v>
      </c>
      <c r="AG67" s="19">
        <v>46.4</v>
      </c>
      <c r="AH67" s="19"/>
      <c r="AI67" s="19"/>
      <c r="AL67" s="65">
        <f t="shared" si="0"/>
        <v>1</v>
      </c>
    </row>
    <row r="68" spans="1:38" ht="14.25" customHeight="1" x14ac:dyDescent="0.25">
      <c r="A68" s="22" t="s">
        <v>81</v>
      </c>
      <c r="B68" s="21">
        <v>16.647152871875001</v>
      </c>
      <c r="C68" s="21">
        <v>20.174661404999998</v>
      </c>
      <c r="D68" s="21">
        <v>18.57547366</v>
      </c>
      <c r="E68" s="21">
        <v>18.26054302</v>
      </c>
      <c r="F68" s="21">
        <v>18.183720238999999</v>
      </c>
      <c r="G68" s="21">
        <v>20.925349942499999</v>
      </c>
      <c r="H68" s="21">
        <v>22.594552729250001</v>
      </c>
      <c r="I68" s="21">
        <v>21.024472066000001</v>
      </c>
      <c r="J68" s="21">
        <v>22.553417746000001</v>
      </c>
      <c r="K68" s="21">
        <v>24.154928680000001</v>
      </c>
      <c r="L68" s="21">
        <v>23.658418613999999</v>
      </c>
      <c r="M68" s="21">
        <v>26.381649660000001</v>
      </c>
      <c r="N68" s="21">
        <v>25.840878843000002</v>
      </c>
      <c r="O68" s="21">
        <v>28.5083269</v>
      </c>
      <c r="P68" s="21">
        <v>28.767558798310898</v>
      </c>
      <c r="Q68" s="21">
        <v>31.258255322951602</v>
      </c>
      <c r="R68" s="21">
        <v>29.0083644401555</v>
      </c>
      <c r="S68" s="21">
        <v>31.574197211565799</v>
      </c>
      <c r="T68" s="21">
        <v>31.382971369451703</v>
      </c>
      <c r="U68" s="21">
        <v>34.378582351963502</v>
      </c>
      <c r="V68" s="21">
        <v>29.3167981568469</v>
      </c>
      <c r="W68" s="21">
        <v>29.728506689350301</v>
      </c>
      <c r="X68" s="21">
        <v>29.4622902061631</v>
      </c>
      <c r="Y68" s="21">
        <v>29.736966131362003</v>
      </c>
      <c r="Z68" s="21">
        <v>30.099726808801101</v>
      </c>
      <c r="AA68" s="21">
        <v>34.011774530000004</v>
      </c>
      <c r="AB68" s="21">
        <v>32.253886923281399</v>
      </c>
      <c r="AC68" s="21">
        <v>31.525103449524298</v>
      </c>
      <c r="AD68" s="21">
        <v>31.115136175038398</v>
      </c>
      <c r="AE68" s="21">
        <v>24.3394876403901</v>
      </c>
      <c r="AF68" s="21">
        <v>26.7632819911986</v>
      </c>
      <c r="AG68" s="21">
        <v>37.860258687566905</v>
      </c>
      <c r="AH68" s="21">
        <v>28.604001820000001</v>
      </c>
      <c r="AI68" s="21"/>
      <c r="AL68" s="65">
        <f t="shared" si="0"/>
        <v>1</v>
      </c>
    </row>
    <row r="69" spans="1:38" ht="14.25" customHeight="1" x14ac:dyDescent="0.25">
      <c r="A69" s="22" t="s">
        <v>82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L69" s="65">
        <f t="shared" si="0"/>
        <v>0</v>
      </c>
    </row>
    <row r="70" spans="1:38" ht="14.25" customHeight="1" x14ac:dyDescent="0.25">
      <c r="A70" s="22" t="s">
        <v>83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L70" s="65">
        <f t="shared" si="0"/>
        <v>0</v>
      </c>
    </row>
    <row r="71" spans="1:38" ht="14.25" customHeight="1" x14ac:dyDescent="0.25">
      <c r="A71" s="22" t="s">
        <v>84</v>
      </c>
      <c r="B71" s="19">
        <v>208.69768533870905</v>
      </c>
      <c r="C71" s="19">
        <v>202.93877652698487</v>
      </c>
      <c r="D71" s="19">
        <v>201.48174764848522</v>
      </c>
      <c r="E71" s="19">
        <v>214.84833640781235</v>
      </c>
      <c r="F71" s="19">
        <v>224.84422595555631</v>
      </c>
      <c r="G71" s="19">
        <v>245.10390309677408</v>
      </c>
      <c r="H71" s="19">
        <v>241.5526564590908</v>
      </c>
      <c r="I71" s="19">
        <v>241.76346855468756</v>
      </c>
      <c r="J71" s="19">
        <v>184.55116528571475</v>
      </c>
      <c r="K71" s="19">
        <v>172.93953778064594</v>
      </c>
      <c r="L71" s="19">
        <v>171.9611385</v>
      </c>
      <c r="M71" s="19">
        <v>200.01506206461542</v>
      </c>
      <c r="N71" s="19">
        <v>169.98630840967775</v>
      </c>
      <c r="O71" s="19">
        <v>167.56610948769168</v>
      </c>
      <c r="P71" s="19">
        <v>169.95871791666693</v>
      </c>
      <c r="Q71" s="19">
        <v>160.09822124999999</v>
      </c>
      <c r="R71" s="19">
        <v>173.50333463076882</v>
      </c>
      <c r="S71" s="19">
        <v>162.84310921451606</v>
      </c>
      <c r="T71" s="19">
        <v>172.87876015384592</v>
      </c>
      <c r="U71" s="19">
        <v>179.59606208571367</v>
      </c>
      <c r="V71" s="19">
        <v>184.56775421428634</v>
      </c>
      <c r="W71" s="19">
        <v>226.8859994571435</v>
      </c>
      <c r="X71" s="19">
        <v>201.4494335076925</v>
      </c>
      <c r="Y71" s="19">
        <v>211.80392773750003</v>
      </c>
      <c r="Z71" s="19">
        <v>201.0747021714287</v>
      </c>
      <c r="AA71" s="19">
        <v>215.52228890000004</v>
      </c>
      <c r="AB71" s="19">
        <v>225.66760305757703</v>
      </c>
      <c r="AC71" s="19">
        <v>235.62320897499995</v>
      </c>
      <c r="AD71" s="19">
        <v>181.93243872187495</v>
      </c>
      <c r="AE71" s="19">
        <v>202.34386869032321</v>
      </c>
      <c r="AF71" s="19">
        <v>233.61029135303104</v>
      </c>
      <c r="AG71" s="19">
        <v>191.40532974769206</v>
      </c>
      <c r="AH71" s="19">
        <v>219.62323854285719</v>
      </c>
      <c r="AI71" s="19"/>
      <c r="AL71" s="65">
        <f t="shared" ref="AL71:AL134" si="1">IF(AG71="", 0, 1)</f>
        <v>1</v>
      </c>
    </row>
    <row r="72" spans="1:38" ht="14.25" customHeight="1" x14ac:dyDescent="0.25">
      <c r="A72" s="22" t="s">
        <v>85</v>
      </c>
      <c r="B72" s="21">
        <v>1.5785233347829165E-3</v>
      </c>
      <c r="C72" s="21">
        <v>1.8929456980977858E-3</v>
      </c>
      <c r="D72" s="21">
        <v>3.5815387332321274E-3</v>
      </c>
      <c r="E72" s="21">
        <v>1.4706225815022515E-3</v>
      </c>
      <c r="F72" s="21">
        <v>6.1639730264261811E-2</v>
      </c>
      <c r="G72" s="21">
        <v>1.2959169960807839E-2</v>
      </c>
      <c r="H72" s="21">
        <v>0.42636005998055837</v>
      </c>
      <c r="I72" s="21">
        <v>6.4762066452158573E-3</v>
      </c>
      <c r="J72" s="21">
        <v>1.8932356743715426E-3</v>
      </c>
      <c r="K72" s="21">
        <v>2.1814110790275589E-2</v>
      </c>
      <c r="L72" s="21">
        <v>1.4909791514980921E-2</v>
      </c>
      <c r="M72" s="21">
        <v>1.3266047963917459E-2</v>
      </c>
      <c r="N72" s="21">
        <v>5.0368038699959351E-2</v>
      </c>
      <c r="O72" s="21">
        <v>3.1348323729482971E-2</v>
      </c>
      <c r="P72" s="21">
        <v>2.206955252055795E-2</v>
      </c>
      <c r="Q72" s="21">
        <v>2.5371989408150997E-2</v>
      </c>
      <c r="R72" s="21">
        <v>3.5530898621458591E-2</v>
      </c>
      <c r="S72" s="21">
        <v>0.23216387642312339</v>
      </c>
      <c r="T72" s="21">
        <v>1.658852677366485E-2</v>
      </c>
      <c r="U72" s="21">
        <v>0.43682111176534089</v>
      </c>
      <c r="V72" s="21">
        <v>1.7760246587686442E-2</v>
      </c>
      <c r="W72" s="21">
        <v>5.589987848897613E-2</v>
      </c>
      <c r="X72" s="21">
        <v>0.11328873474450334</v>
      </c>
      <c r="Y72" s="21">
        <v>0.16955336220714318</v>
      </c>
      <c r="Z72" s="21">
        <v>0.52557732011796765</v>
      </c>
      <c r="AA72" s="21">
        <v>0.19236184887891036</v>
      </c>
      <c r="AB72" s="21">
        <v>0.11044368018858065</v>
      </c>
      <c r="AC72" s="21">
        <v>0.20346459352153007</v>
      </c>
      <c r="AD72" s="21">
        <v>5.8908360827124459E-2</v>
      </c>
      <c r="AE72" s="21">
        <v>7.8191145566273417E-3</v>
      </c>
      <c r="AF72" s="21">
        <v>2.0656877407043819E-2</v>
      </c>
      <c r="AG72" s="21">
        <v>0.19768849067776798</v>
      </c>
      <c r="AH72" s="21"/>
      <c r="AI72" s="21"/>
      <c r="AL72" s="65">
        <f t="shared" si="1"/>
        <v>1</v>
      </c>
    </row>
    <row r="73" spans="1:38" ht="14.25" customHeight="1" x14ac:dyDescent="0.25">
      <c r="A73" s="22" t="s">
        <v>86</v>
      </c>
      <c r="B73" s="19">
        <v>29.69725107646142</v>
      </c>
      <c r="C73" s="19">
        <v>33.928850657084965</v>
      </c>
      <c r="D73" s="19">
        <v>40.470979031775506</v>
      </c>
      <c r="E73" s="19">
        <v>49.11025631297629</v>
      </c>
      <c r="F73" s="19">
        <v>27.532533261506533</v>
      </c>
      <c r="G73" s="19">
        <v>30.866928952237778</v>
      </c>
      <c r="H73" s="19">
        <v>43.805437976501068</v>
      </c>
      <c r="I73" s="19">
        <v>44.360506060222654</v>
      </c>
      <c r="J73" s="19">
        <v>32.092817012714598</v>
      </c>
      <c r="K73" s="19">
        <v>40.935244186410543</v>
      </c>
      <c r="L73" s="19">
        <v>40.441037290846275</v>
      </c>
      <c r="M73" s="19">
        <v>34.695280626876134</v>
      </c>
      <c r="N73" s="19">
        <v>24.506678741384238</v>
      </c>
      <c r="O73" s="19">
        <v>23.085972074858674</v>
      </c>
      <c r="P73" s="19">
        <v>25.624668066810361</v>
      </c>
      <c r="Q73" s="19">
        <v>28.870615901703477</v>
      </c>
      <c r="R73" s="19">
        <v>28.183244912966448</v>
      </c>
      <c r="S73" s="19">
        <v>31.280861016944787</v>
      </c>
      <c r="T73" s="19">
        <v>35.78821415961928</v>
      </c>
      <c r="U73" s="19">
        <v>37.000789101850188</v>
      </c>
      <c r="V73" s="19">
        <v>31.124764785827676</v>
      </c>
      <c r="W73" s="19">
        <v>37.620387440671379</v>
      </c>
      <c r="X73" s="19">
        <v>57.332388052306833</v>
      </c>
      <c r="Y73" s="19">
        <v>49.238051848969349</v>
      </c>
      <c r="Z73" s="19">
        <v>40.823213463799256</v>
      </c>
      <c r="AA73" s="19">
        <v>40.801844926752111</v>
      </c>
      <c r="AB73" s="19">
        <v>66.721593205872395</v>
      </c>
      <c r="AC73" s="19">
        <v>47.445734159272362</v>
      </c>
      <c r="AD73" s="19">
        <v>63.542944519658796</v>
      </c>
      <c r="AE73" s="19">
        <v>286.4729062850322</v>
      </c>
      <c r="AF73" s="19">
        <v>105.51560754057763</v>
      </c>
      <c r="AG73" s="19">
        <v>162.74546452254378</v>
      </c>
      <c r="AH73" s="19"/>
      <c r="AI73" s="19"/>
      <c r="AL73" s="65">
        <f t="shared" si="1"/>
        <v>1</v>
      </c>
    </row>
    <row r="74" spans="1:38" ht="14.25" customHeight="1" x14ac:dyDescent="0.25">
      <c r="A74" s="22" t="s">
        <v>87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L74" s="66">
        <v>0</v>
      </c>
    </row>
    <row r="75" spans="1:38" ht="14.25" customHeight="1" x14ac:dyDescent="0.25">
      <c r="A75" s="22" t="s">
        <v>88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L75" s="65">
        <f t="shared" si="1"/>
        <v>0</v>
      </c>
    </row>
    <row r="76" spans="1:38" ht="14.25" customHeight="1" x14ac:dyDescent="0.25">
      <c r="A76" s="22" t="s">
        <v>89</v>
      </c>
      <c r="B76" s="21">
        <v>9.294934626626663</v>
      </c>
      <c r="C76" s="21">
        <v>11.384227111960294</v>
      </c>
      <c r="D76" s="21">
        <v>9.2620240423260451</v>
      </c>
      <c r="E76" s="21">
        <v>13.083199202919269</v>
      </c>
      <c r="F76" s="21">
        <v>9.3334146471730488</v>
      </c>
      <c r="G76" s="21">
        <v>9.5330186325228397</v>
      </c>
      <c r="H76" s="21">
        <v>11.534792152142636</v>
      </c>
      <c r="I76" s="21">
        <v>11.056835367637735</v>
      </c>
      <c r="J76" s="21">
        <v>9.910964126725629</v>
      </c>
      <c r="K76" s="21">
        <v>9.1334930100901186</v>
      </c>
      <c r="L76" s="21">
        <v>9.5924901063351182</v>
      </c>
      <c r="M76" s="21">
        <v>9.9697135883104888</v>
      </c>
      <c r="N76" s="21">
        <v>12.188674273191102</v>
      </c>
      <c r="O76" s="21">
        <v>8.6654954836062341</v>
      </c>
      <c r="P76" s="21">
        <v>15.091360911328522</v>
      </c>
      <c r="Q76" s="21">
        <v>15.936177509192516</v>
      </c>
      <c r="R76" s="21">
        <v>14.317364130033251</v>
      </c>
      <c r="S76" s="21">
        <v>14.857733128587691</v>
      </c>
      <c r="T76" s="21">
        <v>11.917787920602194</v>
      </c>
      <c r="U76" s="21">
        <v>15.707473516634174</v>
      </c>
      <c r="V76" s="21">
        <v>19.823514393532211</v>
      </c>
      <c r="W76" s="21">
        <v>19.189590251494806</v>
      </c>
      <c r="X76" s="21">
        <v>19.960709905946509</v>
      </c>
      <c r="Y76" s="21">
        <v>20.76272464481168</v>
      </c>
      <c r="Z76" s="21">
        <v>20.241698483730168</v>
      </c>
      <c r="AA76" s="21">
        <v>19.965211275438826</v>
      </c>
      <c r="AB76" s="21">
        <v>20.501672747694837</v>
      </c>
      <c r="AC76" s="21">
        <v>18.047515745497765</v>
      </c>
      <c r="AD76" s="21">
        <v>14.631152504312237</v>
      </c>
      <c r="AE76" s="21">
        <v>7.4472857783759538</v>
      </c>
      <c r="AF76" s="21">
        <v>9.5163684662864139</v>
      </c>
      <c r="AG76" s="21">
        <v>9.2919088916420485</v>
      </c>
      <c r="AH76" s="21">
        <v>8.9723475191213975</v>
      </c>
      <c r="AI76" s="21"/>
      <c r="AL76" s="65">
        <f t="shared" si="1"/>
        <v>1</v>
      </c>
    </row>
    <row r="77" spans="1:38" ht="14.25" customHeight="1" x14ac:dyDescent="0.25">
      <c r="A77" s="22" t="s">
        <v>90</v>
      </c>
      <c r="B77" s="19">
        <v>224.50693548387031</v>
      </c>
      <c r="C77" s="19">
        <v>223.36562857142937</v>
      </c>
      <c r="D77" s="19">
        <v>230.4071090909095</v>
      </c>
      <c r="E77" s="19">
        <v>223.20066874999983</v>
      </c>
      <c r="F77" s="19">
        <v>195.85733968254033</v>
      </c>
      <c r="G77" s="19">
        <v>193.32123387096766</v>
      </c>
      <c r="H77" s="19">
        <v>180.27603636363628</v>
      </c>
      <c r="I77" s="19">
        <v>176.22246093750002</v>
      </c>
      <c r="J77" s="19">
        <v>179.05671428571478</v>
      </c>
      <c r="K77" s="19">
        <v>194.52769032258149</v>
      </c>
      <c r="L77" s="19">
        <v>205.65525</v>
      </c>
      <c r="M77" s="19">
        <v>186.19603076923082</v>
      </c>
      <c r="N77" s="19">
        <v>218.19536129032298</v>
      </c>
      <c r="O77" s="19">
        <v>217.94242923076837</v>
      </c>
      <c r="P77" s="19">
        <v>236.72530303030339</v>
      </c>
      <c r="Q77" s="19">
        <v>242.7626953125</v>
      </c>
      <c r="R77" s="19">
        <v>185.27466461538415</v>
      </c>
      <c r="S77" s="19">
        <v>189.56647096774191</v>
      </c>
      <c r="T77" s="19">
        <v>178.54036923076899</v>
      </c>
      <c r="U77" s="19">
        <v>215.46158571428495</v>
      </c>
      <c r="V77" s="19">
        <v>236.00914285714364</v>
      </c>
      <c r="W77" s="19">
        <v>210.89381428571485</v>
      </c>
      <c r="X77" s="19">
        <v>198.85616307692328</v>
      </c>
      <c r="Y77" s="19">
        <v>214.58555000000004</v>
      </c>
      <c r="Z77" s="19">
        <v>193.08114285714299</v>
      </c>
      <c r="AA77" s="19">
        <v>183.16310000000004</v>
      </c>
      <c r="AB77" s="19">
        <v>167.90330606060701</v>
      </c>
      <c r="AC77" s="19">
        <v>173.81568124999998</v>
      </c>
      <c r="AD77" s="19">
        <v>168.70712343749997</v>
      </c>
      <c r="AE77" s="19">
        <v>118.95259354838747</v>
      </c>
      <c r="AF77" s="19">
        <v>123.90452424242464</v>
      </c>
      <c r="AG77" s="19">
        <v>130.02593230769216</v>
      </c>
      <c r="AH77" s="19">
        <v>142.1720190476191</v>
      </c>
      <c r="AI77" s="19"/>
      <c r="AL77" s="65">
        <f t="shared" si="1"/>
        <v>1</v>
      </c>
    </row>
    <row r="78" spans="1:38" ht="14.25" customHeight="1" x14ac:dyDescent="0.25">
      <c r="A78" s="22" t="s">
        <v>91</v>
      </c>
      <c r="B78" s="21">
        <v>2495.9888709677343</v>
      </c>
      <c r="C78" s="21">
        <v>2521.0272698412791</v>
      </c>
      <c r="D78" s="21">
        <v>2640.4125030303076</v>
      </c>
      <c r="E78" s="21">
        <v>2893.4428156249983</v>
      </c>
      <c r="F78" s="21">
        <v>2703.6530666666754</v>
      </c>
      <c r="G78" s="21">
        <v>2835.3780967741918</v>
      </c>
      <c r="H78" s="21">
        <v>2934.7878272727262</v>
      </c>
      <c r="I78" s="21">
        <v>2939.5406250000005</v>
      </c>
      <c r="J78" s="21">
        <v>2684.7245714285782</v>
      </c>
      <c r="K78" s="21">
        <v>2965.4420064516262</v>
      </c>
      <c r="L78" s="21">
        <v>2859.1637999999998</v>
      </c>
      <c r="M78" s="21">
        <v>2875.0857692307695</v>
      </c>
      <c r="N78" s="21">
        <v>2917.8670587096831</v>
      </c>
      <c r="O78" s="21">
        <v>3082.3609058461425</v>
      </c>
      <c r="P78" s="21">
        <v>2978.4956287878831</v>
      </c>
      <c r="Q78" s="21">
        <v>3015.76004296875</v>
      </c>
      <c r="R78" s="21">
        <v>3543.9635990769143</v>
      </c>
      <c r="S78" s="21">
        <v>3182.7328770967738</v>
      </c>
      <c r="T78" s="21">
        <v>3513.134146923072</v>
      </c>
      <c r="U78" s="21">
        <v>3911.6285585714145</v>
      </c>
      <c r="V78" s="21">
        <v>3428.7703285714406</v>
      </c>
      <c r="W78" s="21">
        <v>3393.2457271428666</v>
      </c>
      <c r="X78" s="21">
        <v>3404.277963692311</v>
      </c>
      <c r="Y78" s="21">
        <v>3576.159503750001</v>
      </c>
      <c r="Z78" s="21">
        <v>3334.7384914285735</v>
      </c>
      <c r="AA78" s="21">
        <v>3417.1717000000003</v>
      </c>
      <c r="AB78" s="21">
        <v>3388.5333436363831</v>
      </c>
      <c r="AC78" s="21">
        <v>3374.238428749999</v>
      </c>
      <c r="AD78" s="21">
        <v>3041.6901960937494</v>
      </c>
      <c r="AE78" s="21">
        <v>2346.1196251612978</v>
      </c>
      <c r="AF78" s="21">
        <v>2623.5029642424324</v>
      </c>
      <c r="AG78" s="21">
        <v>3131.8356209230733</v>
      </c>
      <c r="AH78" s="21">
        <v>3072.2409438095251</v>
      </c>
      <c r="AI78" s="21"/>
      <c r="AL78" s="65">
        <f t="shared" si="1"/>
        <v>1</v>
      </c>
    </row>
    <row r="79" spans="1:38" ht="14.25" customHeight="1" x14ac:dyDescent="0.25">
      <c r="A79" s="22" t="s">
        <v>92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L79" s="65">
        <f t="shared" si="1"/>
        <v>0</v>
      </c>
    </row>
    <row r="80" spans="1:38" ht="14.25" customHeight="1" x14ac:dyDescent="0.25">
      <c r="A80" s="22" t="s">
        <v>93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L80" s="65">
        <f t="shared" si="1"/>
        <v>0</v>
      </c>
    </row>
    <row r="81" spans="1:38" ht="14.25" customHeight="1" x14ac:dyDescent="0.25">
      <c r="A81" s="22" t="s">
        <v>94</v>
      </c>
      <c r="B81" s="19">
        <v>7.1451704136536103</v>
      </c>
      <c r="C81" s="19">
        <v>8.6990704700503425</v>
      </c>
      <c r="D81" s="19">
        <v>7.316220485382086</v>
      </c>
      <c r="E81" s="19">
        <v>1.3372249089671695</v>
      </c>
      <c r="F81" s="19">
        <v>1.6029166244907824</v>
      </c>
      <c r="G81" s="19">
        <v>7.6473139918174198</v>
      </c>
      <c r="H81" s="19">
        <v>4.8580563149258662</v>
      </c>
      <c r="I81" s="19">
        <v>0.77445525054694575</v>
      </c>
      <c r="J81" s="19">
        <v>1.8436194058235535</v>
      </c>
      <c r="K81" s="19">
        <v>2.2436162097813686</v>
      </c>
      <c r="L81" s="19">
        <v>2.320842896241222</v>
      </c>
      <c r="M81" s="19">
        <v>2.3815428187578886</v>
      </c>
      <c r="N81" s="19">
        <v>0.9298767098590508</v>
      </c>
      <c r="O81" s="19">
        <v>0.88153624444939171</v>
      </c>
      <c r="P81" s="19">
        <v>0.39941205116405865</v>
      </c>
      <c r="Q81" s="19">
        <v>0.73494314506595537</v>
      </c>
      <c r="R81" s="19">
        <v>0.6678984100727261</v>
      </c>
      <c r="S81" s="19">
        <v>0.71986919995821919</v>
      </c>
      <c r="T81" s="19">
        <v>0.57070130819357945</v>
      </c>
      <c r="U81" s="19">
        <v>1.0271019110294841</v>
      </c>
      <c r="V81" s="19">
        <v>0.99673036954427974</v>
      </c>
      <c r="W81" s="19">
        <v>0.75199716259352445</v>
      </c>
      <c r="X81" s="19">
        <v>0.66559101611994576</v>
      </c>
      <c r="Y81" s="19">
        <v>1.126945756506083</v>
      </c>
      <c r="Z81" s="19">
        <v>1.8668055917339619</v>
      </c>
      <c r="AA81" s="19"/>
      <c r="AB81" s="19"/>
      <c r="AC81" s="19"/>
      <c r="AD81" s="19"/>
      <c r="AE81" s="19"/>
      <c r="AF81" s="19"/>
      <c r="AG81" s="19"/>
      <c r="AH81" s="19"/>
      <c r="AI81" s="19"/>
      <c r="AL81" s="65">
        <f t="shared" si="1"/>
        <v>0</v>
      </c>
    </row>
    <row r="82" spans="1:38" ht="14.25" customHeight="1" x14ac:dyDescent="0.25">
      <c r="A82" s="22" t="s">
        <v>95</v>
      </c>
      <c r="B82" s="21">
        <v>52.678140280000001</v>
      </c>
      <c r="C82" s="21">
        <v>59.580624130000004</v>
      </c>
      <c r="D82" s="21">
        <v>69.391975450000004</v>
      </c>
      <c r="E82" s="21">
        <v>58.051350040000003</v>
      </c>
      <c r="F82" s="21">
        <v>50.352454789999996</v>
      </c>
      <c r="G82" s="21">
        <v>63.3957537</v>
      </c>
      <c r="H82" s="21">
        <v>63.819586399999999</v>
      </c>
      <c r="I82" s="21">
        <v>56.658290770000001</v>
      </c>
      <c r="J82" s="21">
        <v>60.267560200000005</v>
      </c>
      <c r="K82" s="21">
        <v>58.137450180000002</v>
      </c>
      <c r="L82" s="21">
        <v>63.73119775</v>
      </c>
      <c r="M82" s="21">
        <v>63.478270380000005</v>
      </c>
      <c r="N82" s="21">
        <v>53.715987069999997</v>
      </c>
      <c r="O82" s="21">
        <v>55.254275239999991</v>
      </c>
      <c r="P82" s="21">
        <v>64.223756129999998</v>
      </c>
      <c r="Q82" s="21">
        <v>60.480741569999999</v>
      </c>
      <c r="R82" s="21">
        <v>50.752886189999998</v>
      </c>
      <c r="S82" s="21">
        <v>53.45768949</v>
      </c>
      <c r="T82" s="21">
        <v>59.326476960000001</v>
      </c>
      <c r="U82" s="21">
        <v>59.112443290000002</v>
      </c>
      <c r="V82" s="21">
        <v>60.639770439999999</v>
      </c>
      <c r="W82" s="21">
        <v>51.368887579999999</v>
      </c>
      <c r="X82" s="21">
        <v>55.46046261</v>
      </c>
      <c r="Y82" s="21">
        <v>53.149427960000004</v>
      </c>
      <c r="Z82" s="21">
        <v>52.518677820000001</v>
      </c>
      <c r="AA82" s="21">
        <v>48.456573449999993</v>
      </c>
      <c r="AB82" s="21">
        <v>56.64569848</v>
      </c>
      <c r="AC82" s="21">
        <v>57.633639590000001</v>
      </c>
      <c r="AD82" s="21">
        <v>57.269914130000004</v>
      </c>
      <c r="AE82" s="21">
        <v>29.825361749999999</v>
      </c>
      <c r="AF82" s="21">
        <v>30.152330320000001</v>
      </c>
      <c r="AG82" s="21">
        <v>27.88280627</v>
      </c>
      <c r="AH82" s="21">
        <v>27.058223699999999</v>
      </c>
      <c r="AI82" s="21"/>
      <c r="AL82" s="65">
        <f t="shared" si="1"/>
        <v>1</v>
      </c>
    </row>
    <row r="83" spans="1:38" ht="14.25" customHeight="1" x14ac:dyDescent="0.25">
      <c r="A83" s="22" t="s">
        <v>96</v>
      </c>
      <c r="B83" s="19">
        <v>3499.66693548386</v>
      </c>
      <c r="C83" s="19">
        <v>3628.711790476204</v>
      </c>
      <c r="D83" s="19">
        <v>3732.8600030303096</v>
      </c>
      <c r="E83" s="19">
        <v>3846.1285968749971</v>
      </c>
      <c r="F83" s="19">
        <v>3465.168317460329</v>
      </c>
      <c r="G83" s="19">
        <v>3690.9273870967722</v>
      </c>
      <c r="H83" s="19">
        <v>3667.8220045454532</v>
      </c>
      <c r="I83" s="19">
        <v>4458.0533203125005</v>
      </c>
      <c r="J83" s="19">
        <v>3024.8197142857216</v>
      </c>
      <c r="K83" s="19">
        <v>3119.074670967756</v>
      </c>
      <c r="L83" s="19">
        <v>3023.6880000000001</v>
      </c>
      <c r="M83" s="19">
        <v>3559.6300000000006</v>
      </c>
      <c r="N83" s="19">
        <v>2941.2293903225859</v>
      </c>
      <c r="O83" s="19">
        <v>3374.1553292307563</v>
      </c>
      <c r="P83" s="19">
        <v>3375.5688257575812</v>
      </c>
      <c r="Q83" s="19">
        <v>3530.3090625</v>
      </c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L83" s="65">
        <f t="shared" si="1"/>
        <v>0</v>
      </c>
    </row>
    <row r="84" spans="1:38" ht="14.25" customHeight="1" x14ac:dyDescent="0.25">
      <c r="A84" s="22" t="s">
        <v>97</v>
      </c>
      <c r="B84" s="21">
        <v>54.506361053575596</v>
      </c>
      <c r="C84" s="21">
        <v>57.007076542921297</v>
      </c>
      <c r="D84" s="21">
        <v>62.252407465727302</v>
      </c>
      <c r="E84" s="21">
        <v>77.701074468904096</v>
      </c>
      <c r="F84" s="21">
        <v>31.232872101036101</v>
      </c>
      <c r="G84" s="21">
        <v>53.347122791027701</v>
      </c>
      <c r="H84" s="21">
        <v>62.392576174822601</v>
      </c>
      <c r="I84" s="21">
        <v>62.277804019949102</v>
      </c>
      <c r="J84" s="21">
        <v>19.192924365738701</v>
      </c>
      <c r="K84" s="21">
        <v>27.706924817811899</v>
      </c>
      <c r="L84" s="21">
        <v>64.073017877638307</v>
      </c>
      <c r="M84" s="21">
        <v>37.972294281074703</v>
      </c>
      <c r="N84" s="21">
        <v>40.438043197541802</v>
      </c>
      <c r="O84" s="21">
        <v>41.866158162444499</v>
      </c>
      <c r="P84" s="21">
        <v>33.414601251978404</v>
      </c>
      <c r="Q84" s="21">
        <v>61.409034341978106</v>
      </c>
      <c r="R84" s="21">
        <v>29.89</v>
      </c>
      <c r="S84" s="21">
        <v>34.43</v>
      </c>
      <c r="T84" s="21">
        <v>19.75</v>
      </c>
      <c r="U84" s="21">
        <v>29.83</v>
      </c>
      <c r="V84" s="21">
        <v>16.245276887627199</v>
      </c>
      <c r="W84" s="21">
        <v>19.6011585250309</v>
      </c>
      <c r="X84" s="21">
        <v>25.305940324172301</v>
      </c>
      <c r="Y84" s="21">
        <v>26.9022422939242</v>
      </c>
      <c r="Z84" s="21">
        <v>28.461416220872099</v>
      </c>
      <c r="AA84" s="21">
        <v>22.2120907850998</v>
      </c>
      <c r="AB84" s="21">
        <v>24.375988525193801</v>
      </c>
      <c r="AC84" s="21">
        <v>33.157983563399</v>
      </c>
      <c r="AD84" s="21">
        <v>47.262697257389206</v>
      </c>
      <c r="AE84" s="21">
        <v>25.641379874791202</v>
      </c>
      <c r="AF84" s="21">
        <v>20.3225653687213</v>
      </c>
      <c r="AG84" s="21">
        <v>39.699404446395597</v>
      </c>
      <c r="AH84" s="21"/>
      <c r="AI84" s="21"/>
      <c r="AL84" s="65">
        <f t="shared" si="1"/>
        <v>1</v>
      </c>
    </row>
    <row r="85" spans="1:38" ht="14.25" customHeight="1" x14ac:dyDescent="0.25">
      <c r="A85" s="22" t="s">
        <v>98</v>
      </c>
      <c r="B85" s="19">
        <v>3524.2280483715858</v>
      </c>
      <c r="C85" s="19">
        <v>3412.02929808612</v>
      </c>
      <c r="D85" s="19">
        <v>3643.2879032748219</v>
      </c>
      <c r="E85" s="19">
        <v>3718.4903376815896</v>
      </c>
      <c r="F85" s="19">
        <v>3922.8115713775496</v>
      </c>
      <c r="G85" s="19">
        <v>3741.2554607424659</v>
      </c>
      <c r="H85" s="19">
        <v>3984.4324164218615</v>
      </c>
      <c r="I85" s="19">
        <v>3712.6648917052739</v>
      </c>
      <c r="J85" s="19">
        <v>3151.6083524791511</v>
      </c>
      <c r="K85" s="19">
        <v>3244.2601465286139</v>
      </c>
      <c r="L85" s="19">
        <v>3327.5206874190003</v>
      </c>
      <c r="M85" s="19">
        <v>3182.9684963341238</v>
      </c>
      <c r="N85" s="19">
        <v>2807.2442872608249</v>
      </c>
      <c r="O85" s="19">
        <v>2821.4689313468371</v>
      </c>
      <c r="P85" s="19">
        <v>2829.7742658480347</v>
      </c>
      <c r="Q85" s="19">
        <v>3003.4470726678519</v>
      </c>
      <c r="R85" s="19">
        <v>3194.7613803182139</v>
      </c>
      <c r="S85" s="19">
        <v>3367.6357748184896</v>
      </c>
      <c r="T85" s="19">
        <v>3465.1457411148949</v>
      </c>
      <c r="U85" s="19">
        <v>3696.8867829195729</v>
      </c>
      <c r="V85" s="19">
        <v>3832.9565271142274</v>
      </c>
      <c r="W85" s="19">
        <v>3984.633599970854</v>
      </c>
      <c r="X85" s="19">
        <v>4311.1036247724596</v>
      </c>
      <c r="Y85" s="19">
        <v>4321.2831955846632</v>
      </c>
      <c r="Z85" s="19">
        <v>3918.8480009362311</v>
      </c>
      <c r="AA85" s="19">
        <v>3932.0324225384011</v>
      </c>
      <c r="AB85" s="19">
        <v>4233.353334481194</v>
      </c>
      <c r="AC85" s="19">
        <v>4200.7523572061118</v>
      </c>
      <c r="AD85" s="19">
        <v>3795.6448348789258</v>
      </c>
      <c r="AE85" s="19">
        <v>3539.1325424795141</v>
      </c>
      <c r="AF85" s="19">
        <v>3624.6748597592946</v>
      </c>
      <c r="AG85" s="19">
        <v>3274.5369487283165</v>
      </c>
      <c r="AH85" s="19">
        <v>4008.6663932720012</v>
      </c>
      <c r="AI85" s="19"/>
      <c r="AL85" s="65">
        <f t="shared" si="1"/>
        <v>1</v>
      </c>
    </row>
    <row r="86" spans="1:38" ht="14.25" customHeight="1" x14ac:dyDescent="0.25">
      <c r="A86" s="22" t="s">
        <v>99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L86" s="65">
        <f t="shared" si="1"/>
        <v>0</v>
      </c>
    </row>
    <row r="87" spans="1:38" ht="14.25" customHeight="1" x14ac:dyDescent="0.25">
      <c r="A87" s="22" t="s">
        <v>100</v>
      </c>
      <c r="B87" s="19">
        <v>68.375219999999999</v>
      </c>
      <c r="C87" s="19">
        <v>71.755690000000001</v>
      </c>
      <c r="D87" s="19">
        <v>66.860579999999999</v>
      </c>
      <c r="E87" s="19">
        <v>79.100139999999996</v>
      </c>
      <c r="F87" s="19">
        <v>69.633650000000003</v>
      </c>
      <c r="G87" s="19">
        <v>80.613789999999995</v>
      </c>
      <c r="H87" s="19">
        <v>73.624179999999996</v>
      </c>
      <c r="I87" s="19">
        <v>90.055170000000004</v>
      </c>
      <c r="J87" s="19">
        <v>80.241699999999994</v>
      </c>
      <c r="K87" s="19">
        <v>88.456519999999998</v>
      </c>
      <c r="L87" s="19">
        <v>82.934989999999999</v>
      </c>
      <c r="M87" s="19">
        <v>98.237129999999993</v>
      </c>
      <c r="N87" s="19">
        <v>81.424769999999995</v>
      </c>
      <c r="O87" s="19">
        <v>89.622829999999993</v>
      </c>
      <c r="P87" s="19">
        <v>82.278630000000007</v>
      </c>
      <c r="Q87" s="19">
        <v>98.689729999999997</v>
      </c>
      <c r="R87" s="19">
        <v>83.496799999999993</v>
      </c>
      <c r="S87" s="19">
        <v>91.859430000000003</v>
      </c>
      <c r="T87" s="19">
        <v>80.156610000000001</v>
      </c>
      <c r="U87" s="19">
        <v>89.826099999999997</v>
      </c>
      <c r="V87" s="19">
        <v>88.354780000000005</v>
      </c>
      <c r="W87" s="19">
        <v>95.915400000000005</v>
      </c>
      <c r="X87" s="19">
        <v>87.310519999999997</v>
      </c>
      <c r="Y87" s="19">
        <v>92.455730000000003</v>
      </c>
      <c r="Z87" s="19">
        <v>88.801169999999999</v>
      </c>
      <c r="AA87" s="19">
        <v>98.342600000000004</v>
      </c>
      <c r="AB87" s="19">
        <v>94.257549999999995</v>
      </c>
      <c r="AC87" s="19">
        <v>100.23182</v>
      </c>
      <c r="AD87" s="19">
        <v>89.762600000000006</v>
      </c>
      <c r="AE87" s="19">
        <v>67.309719999999999</v>
      </c>
      <c r="AF87" s="19">
        <v>64.263379999999998</v>
      </c>
      <c r="AG87" s="19">
        <v>75.742819999999995</v>
      </c>
      <c r="AH87" s="19">
        <v>87.004900000000006</v>
      </c>
      <c r="AI87" s="19"/>
      <c r="AL87" s="65">
        <f t="shared" si="1"/>
        <v>1</v>
      </c>
    </row>
    <row r="88" spans="1:38" ht="14.25" customHeight="1" x14ac:dyDescent="0.25">
      <c r="A88" s="22" t="s">
        <v>101</v>
      </c>
      <c r="B88" s="21"/>
      <c r="C88" s="21"/>
      <c r="D88" s="21"/>
      <c r="E88" s="21"/>
      <c r="F88" s="21"/>
      <c r="G88" s="21"/>
      <c r="H88" s="21"/>
      <c r="I88" s="21"/>
      <c r="J88" s="21"/>
      <c r="K88" s="21">
        <v>5.3097843377714005E-2</v>
      </c>
      <c r="L88" s="21"/>
      <c r="M88" s="21">
        <v>3.9683700000000002</v>
      </c>
      <c r="N88" s="21">
        <v>3.9683700000000002</v>
      </c>
      <c r="O88" s="21">
        <v>1.2150000000000001</v>
      </c>
      <c r="P88" s="21">
        <v>1.20091154582353</v>
      </c>
      <c r="Q88" s="21">
        <v>1.22</v>
      </c>
      <c r="R88" s="21">
        <v>1.2</v>
      </c>
      <c r="S88" s="21">
        <v>7.87</v>
      </c>
      <c r="T88" s="21"/>
      <c r="U88" s="21"/>
      <c r="V88" s="21"/>
      <c r="W88" s="21"/>
      <c r="X88" s="21">
        <v>0.14000000000000001</v>
      </c>
      <c r="Y88" s="21">
        <v>0.57999999999999996</v>
      </c>
      <c r="Z88" s="21"/>
      <c r="AA88" s="21"/>
      <c r="AB88" s="21"/>
      <c r="AC88" s="21">
        <v>0.33</v>
      </c>
      <c r="AD88" s="21"/>
      <c r="AE88" s="21"/>
      <c r="AF88" s="21"/>
      <c r="AG88" s="21"/>
      <c r="AH88" s="21"/>
      <c r="AI88" s="21"/>
      <c r="AL88" s="65">
        <f t="shared" si="1"/>
        <v>0</v>
      </c>
    </row>
    <row r="89" spans="1:38" ht="14.25" customHeight="1" x14ac:dyDescent="0.25">
      <c r="A89" s="22" t="s">
        <v>102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L89" s="65">
        <f t="shared" si="1"/>
        <v>0</v>
      </c>
    </row>
    <row r="90" spans="1:38" ht="14.25" customHeight="1" x14ac:dyDescent="0.25">
      <c r="A90" s="22" t="s">
        <v>103</v>
      </c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>
        <v>8.4774616779175602</v>
      </c>
      <c r="O90" s="21">
        <v>0.392538322082437</v>
      </c>
      <c r="P90" s="21">
        <v>1.1100000000000001</v>
      </c>
      <c r="Q90" s="21">
        <v>6.4119099999999998</v>
      </c>
      <c r="R90" s="21">
        <v>0.31900000000000001</v>
      </c>
      <c r="S90" s="21">
        <v>2.186998</v>
      </c>
      <c r="T90" s="21">
        <v>0.47295999999999999</v>
      </c>
      <c r="U90" s="21">
        <v>10.221229629629601</v>
      </c>
      <c r="V90" s="21">
        <v>8.9999999999999993E-3</v>
      </c>
      <c r="W90" s="21">
        <v>0.35632999999999998</v>
      </c>
      <c r="X90" s="21">
        <v>2.5011999999999999</v>
      </c>
      <c r="Y90" s="21">
        <v>0.49708999999999998</v>
      </c>
      <c r="Z90" s="21">
        <v>0.31707000000000002</v>
      </c>
      <c r="AA90" s="21">
        <v>0.81937666666666609</v>
      </c>
      <c r="AB90" s="21">
        <v>0.27606000000000003</v>
      </c>
      <c r="AC90" s="21">
        <v>1.111</v>
      </c>
      <c r="AD90" s="21">
        <v>0.88300000000000001</v>
      </c>
      <c r="AE90" s="21">
        <v>0.34783999999999998</v>
      </c>
      <c r="AF90" s="21"/>
      <c r="AG90" s="21"/>
      <c r="AH90" s="21"/>
      <c r="AI90" s="21"/>
      <c r="AL90" s="65">
        <f t="shared" si="1"/>
        <v>0</v>
      </c>
    </row>
    <row r="91" spans="1:38" ht="14.25" customHeight="1" x14ac:dyDescent="0.25">
      <c r="A91" s="22" t="s">
        <v>104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L91" s="65">
        <f t="shared" si="1"/>
        <v>0</v>
      </c>
    </row>
    <row r="92" spans="1:38" ht="14.25" customHeight="1" x14ac:dyDescent="0.25">
      <c r="A92" s="22" t="s">
        <v>105</v>
      </c>
      <c r="B92" s="21">
        <v>21.303827613953199</v>
      </c>
      <c r="C92" s="21">
        <v>18.484087765698103</v>
      </c>
      <c r="D92" s="21">
        <v>20.012839887493403</v>
      </c>
      <c r="E92" s="21">
        <v>20.473599780877937</v>
      </c>
      <c r="F92" s="21">
        <v>24.159660937780533</v>
      </c>
      <c r="G92" s="21">
        <v>23.197511181034749</v>
      </c>
      <c r="H92" s="21">
        <v>23.866728842372485</v>
      </c>
      <c r="I92" s="21">
        <v>25.225656194604735</v>
      </c>
      <c r="J92" s="21">
        <v>24.934660506956771</v>
      </c>
      <c r="K92" s="21">
        <v>22.403756092420945</v>
      </c>
      <c r="L92" s="21">
        <v>27.362727338071416</v>
      </c>
      <c r="M92" s="21">
        <v>25.221877988942634</v>
      </c>
      <c r="N92" s="21">
        <v>25.214399718742907</v>
      </c>
      <c r="O92" s="21">
        <v>26.834217555423759</v>
      </c>
      <c r="P92" s="21">
        <v>25.011951200491165</v>
      </c>
      <c r="Q92" s="21">
        <v>26.087009756656347</v>
      </c>
      <c r="R92" s="21">
        <v>29.224338505402581</v>
      </c>
      <c r="S92" s="21">
        <v>27.374140430967383</v>
      </c>
      <c r="T92" s="21">
        <v>26.17809778630096</v>
      </c>
      <c r="U92" s="21">
        <v>25.465253518164545</v>
      </c>
      <c r="V92" s="21">
        <v>32.81945343497911</v>
      </c>
      <c r="W92" s="21">
        <v>26.97404923855396</v>
      </c>
      <c r="X92" s="21">
        <v>31.030383164997261</v>
      </c>
      <c r="Y92" s="21">
        <v>33.089355959185745</v>
      </c>
      <c r="Z92" s="21">
        <v>32.215004903730303</v>
      </c>
      <c r="AA92" s="21">
        <v>26.647375118980857</v>
      </c>
      <c r="AB92" s="21">
        <v>31.700196540364065</v>
      </c>
      <c r="AC92" s="21">
        <v>35.369252414077742</v>
      </c>
      <c r="AD92" s="21">
        <v>28.579488505509008</v>
      </c>
      <c r="AE92" s="21">
        <v>16.966373920587959</v>
      </c>
      <c r="AF92" s="21">
        <v>16.266770618301361</v>
      </c>
      <c r="AG92" s="21">
        <v>20.991215602545445</v>
      </c>
      <c r="AH92" s="21">
        <v>23.537367597591508</v>
      </c>
      <c r="AI92" s="21"/>
      <c r="AL92" s="65">
        <f t="shared" si="1"/>
        <v>1</v>
      </c>
    </row>
    <row r="93" spans="1:38" ht="14.25" customHeight="1" x14ac:dyDescent="0.25">
      <c r="A93" s="22" t="s">
        <v>106</v>
      </c>
      <c r="B93" s="19">
        <v>453.17958769253659</v>
      </c>
      <c r="C93" s="19">
        <v>500.04166651793599</v>
      </c>
      <c r="D93" s="19">
        <v>575.56652658368523</v>
      </c>
      <c r="E93" s="19">
        <v>582.60164754382947</v>
      </c>
      <c r="F93" s="19">
        <v>575.48429750911839</v>
      </c>
      <c r="G93" s="19">
        <v>624.71415744296098</v>
      </c>
      <c r="H93" s="19">
        <v>616.5056171155378</v>
      </c>
      <c r="I93" s="19">
        <v>578.11746497008744</v>
      </c>
      <c r="J93" s="19">
        <v>486.57470833181469</v>
      </c>
      <c r="K93" s="19">
        <v>521.71551651517461</v>
      </c>
      <c r="L93" s="19">
        <v>534.30415216698884</v>
      </c>
      <c r="M93" s="19">
        <v>536.95725037116517</v>
      </c>
      <c r="N93" s="19">
        <v>532.03742836358504</v>
      </c>
      <c r="O93" s="19">
        <v>604.8138046109483</v>
      </c>
      <c r="P93" s="19">
        <v>616.3509952758925</v>
      </c>
      <c r="Q93" s="19">
        <v>584.91782606071808</v>
      </c>
      <c r="R93" s="19">
        <v>580.09058652540921</v>
      </c>
      <c r="S93" s="19">
        <v>635.61022049535154</v>
      </c>
      <c r="T93" s="19">
        <v>685.96643942219168</v>
      </c>
      <c r="U93" s="19">
        <v>684.61650008689753</v>
      </c>
      <c r="V93" s="19">
        <v>705.8151270039906</v>
      </c>
      <c r="W93" s="19">
        <v>763.54033994935583</v>
      </c>
      <c r="X93" s="19">
        <v>727.89388696837682</v>
      </c>
      <c r="Y93" s="19">
        <v>700.52152448799427</v>
      </c>
      <c r="Z93" s="19">
        <v>683.22550276580466</v>
      </c>
      <c r="AA93" s="19">
        <v>710.99692189054724</v>
      </c>
      <c r="AB93" s="19">
        <v>704.720012782151</v>
      </c>
      <c r="AC93" s="19">
        <v>669.79991453139576</v>
      </c>
      <c r="AD93" s="19">
        <v>622.41380406256496</v>
      </c>
      <c r="AE93" s="19">
        <v>519.77900654470693</v>
      </c>
      <c r="AF93" s="19">
        <v>615.98078055016617</v>
      </c>
      <c r="AG93" s="19">
        <v>647.4288802721469</v>
      </c>
      <c r="AH93" s="19">
        <v>671.5166225551103</v>
      </c>
      <c r="AI93" s="19"/>
      <c r="AL93" s="65">
        <f t="shared" si="1"/>
        <v>1</v>
      </c>
    </row>
    <row r="94" spans="1:38" ht="14.25" customHeight="1" x14ac:dyDescent="0.25">
      <c r="A94" s="22" t="s">
        <v>107</v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L94" s="65">
        <f t="shared" si="1"/>
        <v>0</v>
      </c>
    </row>
    <row r="95" spans="1:38" ht="14.25" customHeight="1" x14ac:dyDescent="0.25">
      <c r="A95" s="22" t="s">
        <v>108</v>
      </c>
      <c r="B95" s="19">
        <v>517.68230691263955</v>
      </c>
      <c r="C95" s="19">
        <v>517.82629669848961</v>
      </c>
      <c r="D95" s="19">
        <v>512.13089412240583</v>
      </c>
      <c r="E95" s="19">
        <v>423.99141029518307</v>
      </c>
      <c r="F95" s="19">
        <v>302.12574311550435</v>
      </c>
      <c r="G95" s="19">
        <v>584.10682184413747</v>
      </c>
      <c r="H95" s="19">
        <v>584.43289925623742</v>
      </c>
      <c r="I95" s="19">
        <v>782.7706373253053</v>
      </c>
      <c r="J95" s="19">
        <v>706.38712329962186</v>
      </c>
      <c r="K95" s="19">
        <v>508.95312493360188</v>
      </c>
      <c r="L95" s="19">
        <v>505.43072005809142</v>
      </c>
      <c r="M95" s="19">
        <v>427.38366375970179</v>
      </c>
      <c r="N95" s="19">
        <v>569.45965871774104</v>
      </c>
      <c r="O95" s="19">
        <v>581.6000476328669</v>
      </c>
      <c r="P95" s="19">
        <v>628.87129137357817</v>
      </c>
      <c r="Q95" s="19">
        <v>659.16079157493323</v>
      </c>
      <c r="R95" s="19">
        <v>683.77629511858424</v>
      </c>
      <c r="S95" s="19">
        <v>725.42765366034007</v>
      </c>
      <c r="T95" s="19">
        <v>644.76708042503083</v>
      </c>
      <c r="U95" s="19">
        <v>713.20147080911795</v>
      </c>
      <c r="V95" s="19">
        <v>771.41643337058758</v>
      </c>
      <c r="W95" s="19">
        <v>954.57779806713586</v>
      </c>
      <c r="X95" s="19">
        <v>682.22611010525736</v>
      </c>
      <c r="Y95" s="19">
        <v>825.62679638262057</v>
      </c>
      <c r="Z95" s="19">
        <v>1008.2015289711834</v>
      </c>
      <c r="AA95" s="19">
        <v>1360.8114824607678</v>
      </c>
      <c r="AB95" s="19">
        <v>1197.3345266203139</v>
      </c>
      <c r="AC95" s="19">
        <v>1068.2259898923551</v>
      </c>
      <c r="AD95" s="19">
        <v>1327.4126182272084</v>
      </c>
      <c r="AE95" s="19">
        <v>1235.7027415706966</v>
      </c>
      <c r="AF95" s="19">
        <v>1206.1070921603582</v>
      </c>
      <c r="AG95" s="19">
        <v>1477.2849014997628</v>
      </c>
      <c r="AH95" s="19">
        <v>1562.906712005089</v>
      </c>
      <c r="AI95" s="19"/>
      <c r="AL95" s="65">
        <f t="shared" si="1"/>
        <v>1</v>
      </c>
    </row>
    <row r="96" spans="1:38" ht="14.25" customHeight="1" x14ac:dyDescent="0.25">
      <c r="A96" s="22" t="s">
        <v>109</v>
      </c>
      <c r="B96" s="21">
        <v>117.266414269091</v>
      </c>
      <c r="C96" s="21">
        <v>140.79634209036698</v>
      </c>
      <c r="D96" s="21">
        <v>159.71980055546001</v>
      </c>
      <c r="E96" s="21">
        <v>292.77098241367503</v>
      </c>
      <c r="F96" s="21">
        <v>121.51439012598901</v>
      </c>
      <c r="G96" s="21">
        <v>145.89316967403801</v>
      </c>
      <c r="H96" s="21">
        <v>165.21416169456802</v>
      </c>
      <c r="I96" s="21">
        <v>302.19820804739498</v>
      </c>
      <c r="J96" s="21">
        <v>125.698732074258</v>
      </c>
      <c r="K96" s="21">
        <v>150.83832370322202</v>
      </c>
      <c r="L96" s="21">
        <v>170.89752885686099</v>
      </c>
      <c r="M96" s="21">
        <v>310.16476272345102</v>
      </c>
      <c r="N96" s="21">
        <v>142.738108904592</v>
      </c>
      <c r="O96" s="21">
        <v>134.24631295823198</v>
      </c>
      <c r="P96" s="21">
        <v>128.01608624567399</v>
      </c>
      <c r="Q96" s="21">
        <v>130.89200694574899</v>
      </c>
      <c r="R96" s="21">
        <v>120.83810385279401</v>
      </c>
      <c r="S96" s="21">
        <v>136.41918283358601</v>
      </c>
      <c r="T96" s="21">
        <v>191.764712919369</v>
      </c>
      <c r="U96" s="21">
        <v>188.10657281221899</v>
      </c>
      <c r="V96" s="21">
        <v>129.00244313833701</v>
      </c>
      <c r="W96" s="21">
        <v>118.14183199132501</v>
      </c>
      <c r="X96" s="21">
        <v>148.672589199421</v>
      </c>
      <c r="Y96" s="21">
        <v>180.60769192228801</v>
      </c>
      <c r="Z96" s="21">
        <v>173.71758894862501</v>
      </c>
      <c r="AA96" s="21">
        <v>155.97827978327399</v>
      </c>
      <c r="AB96" s="21">
        <v>197.251960999495</v>
      </c>
      <c r="AC96" s="21">
        <v>159.02112663250603</v>
      </c>
      <c r="AD96" s="21">
        <v>157.176715865266</v>
      </c>
      <c r="AE96" s="21">
        <v>125.79996617548899</v>
      </c>
      <c r="AF96" s="21">
        <v>137.02291975798499</v>
      </c>
      <c r="AG96" s="21">
        <v>154.937217027153</v>
      </c>
      <c r="AH96" s="21">
        <v>148.813669413855</v>
      </c>
      <c r="AI96" s="21"/>
      <c r="AL96" s="65">
        <f t="shared" si="1"/>
        <v>1</v>
      </c>
    </row>
    <row r="97" spans="1:38" ht="14.25" customHeight="1" x14ac:dyDescent="0.25">
      <c r="A97" s="22" t="s">
        <v>110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L97" s="65">
        <f t="shared" si="1"/>
        <v>0</v>
      </c>
    </row>
    <row r="98" spans="1:38" ht="14.25" customHeight="1" x14ac:dyDescent="0.25">
      <c r="A98" s="22" t="s">
        <v>111</v>
      </c>
      <c r="B98" s="21"/>
      <c r="C98" s="21"/>
      <c r="D98" s="21"/>
      <c r="E98" s="21"/>
      <c r="F98" s="21"/>
      <c r="G98" s="21"/>
      <c r="H98" s="21"/>
      <c r="I98" s="21"/>
      <c r="J98" s="21">
        <v>0</v>
      </c>
      <c r="K98" s="21"/>
      <c r="L98" s="21"/>
      <c r="M98" s="21"/>
      <c r="N98" s="21">
        <v>0</v>
      </c>
      <c r="O98" s="21">
        <v>0</v>
      </c>
      <c r="P98" s="21">
        <v>0</v>
      </c>
      <c r="Q98" s="21">
        <v>0</v>
      </c>
      <c r="R98" s="21">
        <v>0</v>
      </c>
      <c r="S98" s="21">
        <v>0</v>
      </c>
      <c r="T98" s="21">
        <v>0</v>
      </c>
      <c r="U98" s="21">
        <v>0</v>
      </c>
      <c r="V98" s="21">
        <v>0</v>
      </c>
      <c r="W98" s="21">
        <v>0</v>
      </c>
      <c r="X98" s="21">
        <v>0</v>
      </c>
      <c r="Y98" s="21">
        <v>0</v>
      </c>
      <c r="Z98" s="21">
        <v>0</v>
      </c>
      <c r="AA98" s="21">
        <v>0</v>
      </c>
      <c r="AB98" s="21">
        <v>0</v>
      </c>
      <c r="AC98" s="21">
        <v>0</v>
      </c>
      <c r="AD98" s="21">
        <v>0</v>
      </c>
      <c r="AE98" s="21">
        <v>0</v>
      </c>
      <c r="AF98" s="21">
        <v>0</v>
      </c>
      <c r="AG98" s="21">
        <v>0</v>
      </c>
      <c r="AH98" s="21">
        <v>0</v>
      </c>
      <c r="AI98" s="21"/>
      <c r="AL98" s="65">
        <f t="shared" si="1"/>
        <v>1</v>
      </c>
    </row>
    <row r="99" spans="1:38" ht="14.25" customHeight="1" x14ac:dyDescent="0.25">
      <c r="A99" s="22" t="s">
        <v>112</v>
      </c>
      <c r="B99" s="19">
        <v>125.45975806451575</v>
      </c>
      <c r="C99" s="19">
        <v>124.09201587301632</v>
      </c>
      <c r="D99" s="19">
        <v>125.79698484848507</v>
      </c>
      <c r="E99" s="19">
        <v>129.29307031249991</v>
      </c>
      <c r="F99" s="19">
        <v>130.1</v>
      </c>
      <c r="G99" s="19">
        <v>130.25189516129026</v>
      </c>
      <c r="H99" s="19">
        <v>125.92811363636358</v>
      </c>
      <c r="I99" s="19">
        <v>118.73144531250003</v>
      </c>
      <c r="J99" s="19">
        <v>106.98357142857172</v>
      </c>
      <c r="K99" s="19">
        <v>105.00074193548433</v>
      </c>
      <c r="L99" s="19">
        <v>105.60675000000001</v>
      </c>
      <c r="M99" s="19">
        <v>104.05072307692309</v>
      </c>
      <c r="N99" s="19">
        <v>104.68969354838731</v>
      </c>
      <c r="O99" s="19">
        <v>107.27736153846114</v>
      </c>
      <c r="P99" s="19">
        <v>106.079734848485</v>
      </c>
      <c r="Q99" s="19">
        <v>102.4998046875</v>
      </c>
      <c r="R99" s="19">
        <v>101.15570769230744</v>
      </c>
      <c r="S99" s="19">
        <v>104.70241129032256</v>
      </c>
      <c r="T99" s="19">
        <v>111.5877307692306</v>
      </c>
      <c r="U99" s="19">
        <v>111.85164285714247</v>
      </c>
      <c r="V99" s="19">
        <v>116.77535714285753</v>
      </c>
      <c r="W99" s="19">
        <v>113.19159523809556</v>
      </c>
      <c r="X99" s="19">
        <v>110.47564615384627</v>
      </c>
      <c r="Y99" s="19">
        <v>108.43418750000004</v>
      </c>
      <c r="Z99" s="19">
        <v>107.89828571428579</v>
      </c>
      <c r="AA99" s="19">
        <v>106.75150000000002</v>
      </c>
      <c r="AB99" s="19">
        <v>105.6345303030309</v>
      </c>
      <c r="AC99" s="19">
        <v>105.17509374999997</v>
      </c>
      <c r="AD99" s="19">
        <v>103.65012812499997</v>
      </c>
      <c r="AE99" s="19">
        <v>94.721509677419647</v>
      </c>
      <c r="AF99" s="19">
        <v>102.86413333333365</v>
      </c>
      <c r="AG99" s="19"/>
      <c r="AH99" s="19"/>
      <c r="AI99" s="19"/>
      <c r="AL99" s="65">
        <f t="shared" si="1"/>
        <v>0</v>
      </c>
    </row>
    <row r="100" spans="1:38" ht="14.25" customHeight="1" x14ac:dyDescent="0.25">
      <c r="A100" s="22" t="s">
        <v>113</v>
      </c>
      <c r="B100" s="21">
        <v>147.9</v>
      </c>
      <c r="C100" s="21">
        <v>157.1</v>
      </c>
      <c r="D100" s="21">
        <v>166.9</v>
      </c>
      <c r="E100" s="21">
        <v>160.19999999999999</v>
      </c>
      <c r="F100" s="21">
        <v>155.1</v>
      </c>
      <c r="G100" s="21">
        <v>157</v>
      </c>
      <c r="H100" s="21">
        <v>165.6</v>
      </c>
      <c r="I100" s="21">
        <v>155.1</v>
      </c>
      <c r="J100" s="21">
        <v>140.9</v>
      </c>
      <c r="K100" s="21">
        <v>161.80000000000001</v>
      </c>
      <c r="L100" s="21">
        <v>164.6</v>
      </c>
      <c r="M100" s="21">
        <v>166.9</v>
      </c>
      <c r="N100" s="21">
        <v>146</v>
      </c>
      <c r="O100" s="21">
        <v>142.6</v>
      </c>
      <c r="P100" s="21">
        <v>151.80000000000001</v>
      </c>
      <c r="Q100" s="21">
        <v>149</v>
      </c>
      <c r="R100" s="21">
        <v>141.19999999999999</v>
      </c>
      <c r="S100" s="21">
        <v>150.69999999999999</v>
      </c>
      <c r="T100" s="21">
        <v>158.4</v>
      </c>
      <c r="U100" s="21">
        <v>159.5</v>
      </c>
      <c r="V100" s="21">
        <v>142.1</v>
      </c>
      <c r="W100" s="21">
        <v>156.69999999999999</v>
      </c>
      <c r="X100" s="21">
        <v>172.5</v>
      </c>
      <c r="Y100" s="21">
        <v>173.2</v>
      </c>
      <c r="Z100" s="21">
        <v>158.6</v>
      </c>
      <c r="AA100" s="21">
        <v>151.6</v>
      </c>
      <c r="AB100" s="21">
        <v>162.30000000000001</v>
      </c>
      <c r="AC100" s="21">
        <v>158.6</v>
      </c>
      <c r="AD100" s="21">
        <v>160.9</v>
      </c>
      <c r="AE100" s="21">
        <v>132.1</v>
      </c>
      <c r="AF100" s="21">
        <v>136.5</v>
      </c>
      <c r="AG100" s="21">
        <v>157</v>
      </c>
      <c r="AH100" s="21">
        <v>188.9</v>
      </c>
      <c r="AI100" s="21"/>
      <c r="AL100" s="65">
        <f t="shared" si="1"/>
        <v>1</v>
      </c>
    </row>
    <row r="101" spans="1:38" ht="14.25" customHeight="1" x14ac:dyDescent="0.25">
      <c r="A101" s="22" t="s">
        <v>114</v>
      </c>
      <c r="B101" s="19">
        <v>1793.414225806446</v>
      </c>
      <c r="C101" s="19">
        <v>2131.7702095238174</v>
      </c>
      <c r="D101" s="19">
        <v>2678.8136878787927</v>
      </c>
      <c r="E101" s="19">
        <v>2339.5240828124984</v>
      </c>
      <c r="F101" s="19">
        <v>2248.9353269841345</v>
      </c>
      <c r="G101" s="19">
        <v>2739.4030161290307</v>
      </c>
      <c r="H101" s="19">
        <v>2653.769299999999</v>
      </c>
      <c r="I101" s="19">
        <v>2095.9224609375005</v>
      </c>
      <c r="J101" s="19">
        <v>1934.7134285714335</v>
      </c>
      <c r="K101" s="19">
        <v>2272.4371096774294</v>
      </c>
      <c r="L101" s="19">
        <v>154.51935</v>
      </c>
      <c r="M101" s="19">
        <v>168.67169846153848</v>
      </c>
      <c r="N101" s="19">
        <v>1986.9001838709717</v>
      </c>
      <c r="O101" s="19">
        <v>167.1268369230763</v>
      </c>
      <c r="P101" s="19">
        <v>2506.8316287878824</v>
      </c>
      <c r="Q101" s="19">
        <v>2055.3908203125002</v>
      </c>
      <c r="R101" s="19">
        <v>1925.1528369230723</v>
      </c>
      <c r="S101" s="19">
        <v>2254.9592999999995</v>
      </c>
      <c r="T101" s="19">
        <v>2562.9939846153811</v>
      </c>
      <c r="U101" s="19">
        <v>2156.970628571421</v>
      </c>
      <c r="V101" s="19">
        <v>2267.9003571428648</v>
      </c>
      <c r="W101" s="19">
        <v>2583.1513523809595</v>
      </c>
      <c r="X101" s="19">
        <v>2653.7413107692337</v>
      </c>
      <c r="Y101" s="19">
        <v>2216.6230750000004</v>
      </c>
      <c r="Z101" s="19">
        <v>2152.2868571428585</v>
      </c>
      <c r="AA101" s="19">
        <v>2409.2128000000007</v>
      </c>
      <c r="AB101" s="19">
        <v>2475.1838363636502</v>
      </c>
      <c r="AC101" s="19">
        <v>2102.3947687499995</v>
      </c>
      <c r="AD101" s="19">
        <v>1814.9799031249995</v>
      </c>
      <c r="AE101" s="19">
        <v>1499.022961290327</v>
      </c>
      <c r="AF101" s="19">
        <v>1630.6302954545506</v>
      </c>
      <c r="AG101" s="19">
        <v>1684.3726276923057</v>
      </c>
      <c r="AH101" s="19">
        <v>1653.0509333333337</v>
      </c>
      <c r="AI101" s="19"/>
      <c r="AL101" s="65">
        <f t="shared" si="1"/>
        <v>1</v>
      </c>
    </row>
    <row r="102" spans="1:38" ht="14.25" customHeight="1" x14ac:dyDescent="0.25">
      <c r="A102" s="22" t="s">
        <v>115</v>
      </c>
      <c r="B102" s="21">
        <v>51.471025201004103</v>
      </c>
      <c r="C102" s="21">
        <v>56.351724458078699</v>
      </c>
      <c r="D102" s="21">
        <v>55.262554958877402</v>
      </c>
      <c r="E102" s="21">
        <v>64.034861315890495</v>
      </c>
      <c r="F102" s="21">
        <v>44.7954762144089</v>
      </c>
      <c r="G102" s="21">
        <v>58.3188384043113</v>
      </c>
      <c r="H102" s="21">
        <v>57.533203330225298</v>
      </c>
      <c r="I102" s="21">
        <v>57.596037130620999</v>
      </c>
      <c r="J102" s="21">
        <v>39.339376213129803</v>
      </c>
      <c r="K102" s="21">
        <v>52.322746513060103</v>
      </c>
      <c r="L102" s="21">
        <v>46.509305906831599</v>
      </c>
      <c r="M102" s="21">
        <v>47.308854784784799</v>
      </c>
      <c r="N102" s="21">
        <v>36.081397141594202</v>
      </c>
      <c r="O102" s="21">
        <v>45.385479556817103</v>
      </c>
      <c r="P102" s="21">
        <v>45.092772756379404</v>
      </c>
      <c r="Q102" s="21">
        <v>47.231858240611395</v>
      </c>
      <c r="R102" s="21">
        <v>39.169790819396198</v>
      </c>
      <c r="S102" s="21">
        <v>52.829505222922499</v>
      </c>
      <c r="T102" s="21">
        <v>55.676996664109105</v>
      </c>
      <c r="U102" s="21">
        <v>57.7821738919124</v>
      </c>
      <c r="V102" s="21">
        <v>43.419279325878001</v>
      </c>
      <c r="W102" s="21">
        <v>59.001127623824594</v>
      </c>
      <c r="X102" s="21">
        <v>61.825767083848703</v>
      </c>
      <c r="Y102" s="21">
        <v>61.6754573021244</v>
      </c>
      <c r="Z102" s="21">
        <v>48.654331188729302</v>
      </c>
      <c r="AA102" s="21">
        <v>65.295146338405402</v>
      </c>
      <c r="AB102" s="21">
        <v>58.348831460692303</v>
      </c>
      <c r="AC102" s="21">
        <v>58.5230169864166</v>
      </c>
      <c r="AD102" s="21">
        <v>38.978455117157303</v>
      </c>
      <c r="AE102" s="21">
        <v>38.443802369626901</v>
      </c>
      <c r="AF102" s="21">
        <v>40.721702796942196</v>
      </c>
      <c r="AG102" s="21">
        <v>48.473813305621306</v>
      </c>
      <c r="AH102" s="21"/>
      <c r="AI102" s="21"/>
      <c r="AL102" s="65">
        <f t="shared" si="1"/>
        <v>1</v>
      </c>
    </row>
    <row r="103" spans="1:38" ht="14.25" customHeight="1" x14ac:dyDescent="0.25">
      <c r="A103" s="22" t="s">
        <v>116</v>
      </c>
      <c r="B103" s="19">
        <v>1295.0649248782177</v>
      </c>
      <c r="C103" s="19">
        <v>1270.560059270244</v>
      </c>
      <c r="D103" s="19">
        <v>1338.1262323360068</v>
      </c>
      <c r="E103" s="19">
        <v>1284.7995319906015</v>
      </c>
      <c r="F103" s="19">
        <v>1228.6803905648949</v>
      </c>
      <c r="G103" s="19">
        <v>1255.8222062060456</v>
      </c>
      <c r="H103" s="19">
        <v>1291.21595986542</v>
      </c>
      <c r="I103" s="19">
        <v>1203.4672123359494</v>
      </c>
      <c r="J103" s="19"/>
      <c r="K103" s="19"/>
      <c r="L103" s="19"/>
      <c r="M103" s="19"/>
      <c r="N103" s="19">
        <v>1060.3544446895999</v>
      </c>
      <c r="O103" s="19">
        <v>1031.8733414919261</v>
      </c>
      <c r="P103" s="19">
        <v>1124.9919756370223</v>
      </c>
      <c r="Q103" s="19">
        <v>1052.5880622222173</v>
      </c>
      <c r="R103" s="19">
        <v>1011.060508247778</v>
      </c>
      <c r="S103" s="19">
        <v>1013.156369118131</v>
      </c>
      <c r="T103" s="19">
        <v>1021.5556800210095</v>
      </c>
      <c r="U103" s="19">
        <v>1045.8818977159397</v>
      </c>
      <c r="V103" s="19">
        <v>1081.0574899586302</v>
      </c>
      <c r="W103" s="19">
        <v>1083.8132100155408</v>
      </c>
      <c r="X103" s="19">
        <v>1120.2132450949978</v>
      </c>
      <c r="Y103" s="19">
        <v>1074.7611464933439</v>
      </c>
      <c r="Z103" s="19">
        <v>1091.2287369711428</v>
      </c>
      <c r="AA103" s="19">
        <v>1146.8287887373233</v>
      </c>
      <c r="AB103" s="19">
        <v>1152.1951513982581</v>
      </c>
      <c r="AC103" s="19">
        <v>1170.5136560048984</v>
      </c>
      <c r="AD103" s="19">
        <v>1079.6595326905488</v>
      </c>
      <c r="AE103" s="19">
        <v>778.39523946921088</v>
      </c>
      <c r="AF103" s="19">
        <v>771.93970263188783</v>
      </c>
      <c r="AG103" s="19">
        <v>809.82501999381509</v>
      </c>
      <c r="AH103" s="19">
        <v>819.58924921503353</v>
      </c>
      <c r="AI103" s="19"/>
      <c r="AL103" s="65">
        <f t="shared" si="1"/>
        <v>1</v>
      </c>
    </row>
    <row r="104" spans="1:38" ht="14.25" customHeight="1" x14ac:dyDescent="0.25">
      <c r="A104" s="22" t="s">
        <v>117</v>
      </c>
      <c r="B104" s="21">
        <v>81.83098591549296</v>
      </c>
      <c r="C104" s="21">
        <v>91.408450704225359</v>
      </c>
      <c r="D104" s="21">
        <v>86.619718309859152</v>
      </c>
      <c r="E104" s="21">
        <v>82.676056338028175</v>
      </c>
      <c r="F104" s="21">
        <v>97.042253521126767</v>
      </c>
      <c r="G104" s="21">
        <v>99.859154929577471</v>
      </c>
      <c r="H104" s="21">
        <v>86.478873239436624</v>
      </c>
      <c r="I104" s="21">
        <v>90.422535211267601</v>
      </c>
      <c r="J104" s="21">
        <v>72.394366197183103</v>
      </c>
      <c r="K104" s="21">
        <v>74.788732394366207</v>
      </c>
      <c r="L104" s="21">
        <v>90.845070422535343</v>
      </c>
      <c r="M104" s="21">
        <v>62.957746478873247</v>
      </c>
      <c r="N104" s="21">
        <v>70.422535211267601</v>
      </c>
      <c r="O104" s="21">
        <v>78.873239436619727</v>
      </c>
      <c r="P104" s="21">
        <v>87.887323943661968</v>
      </c>
      <c r="Q104" s="21">
        <v>62.253521126760567</v>
      </c>
      <c r="R104" s="21">
        <v>66.056338028169023</v>
      </c>
      <c r="S104" s="21">
        <v>79.295774647887328</v>
      </c>
      <c r="T104" s="21">
        <v>84.647887323943664</v>
      </c>
      <c r="U104" s="21">
        <v>73.09859154929579</v>
      </c>
      <c r="V104" s="21">
        <v>67.042253521126767</v>
      </c>
      <c r="W104" s="21">
        <v>79.577464788732399</v>
      </c>
      <c r="X104" s="21">
        <v>94.225352112676049</v>
      </c>
      <c r="Y104" s="21">
        <v>83.380281690140848</v>
      </c>
      <c r="Z104" s="21">
        <v>75.211267605633807</v>
      </c>
      <c r="AA104" s="21">
        <v>87.464788732394368</v>
      </c>
      <c r="AB104" s="21">
        <v>106.19718309859155</v>
      </c>
      <c r="AC104" s="21">
        <v>90.281690140845072</v>
      </c>
      <c r="AD104" s="21">
        <v>57.183098591549303</v>
      </c>
      <c r="AE104" s="21"/>
      <c r="AF104" s="21"/>
      <c r="AG104" s="21"/>
      <c r="AH104" s="21"/>
      <c r="AI104" s="21"/>
      <c r="AL104" s="65">
        <f t="shared" si="1"/>
        <v>0</v>
      </c>
    </row>
    <row r="105" spans="1:38" ht="14.25" customHeight="1" x14ac:dyDescent="0.25">
      <c r="A105" s="22" t="s">
        <v>118</v>
      </c>
      <c r="B105" s="19">
        <v>67.291439833659709</v>
      </c>
      <c r="C105" s="19">
        <v>68.937498925268585</v>
      </c>
      <c r="D105" s="19">
        <v>74.667589347793395</v>
      </c>
      <c r="E105" s="19">
        <v>73.9544177597448</v>
      </c>
      <c r="F105" s="19">
        <v>62.5386206279221</v>
      </c>
      <c r="G105" s="19">
        <v>71.654743370719402</v>
      </c>
      <c r="H105" s="19">
        <v>83.404638507585503</v>
      </c>
      <c r="I105" s="19">
        <v>80.48737690521871</v>
      </c>
      <c r="J105" s="19">
        <v>64.023528969859797</v>
      </c>
      <c r="K105" s="19">
        <v>70.719193148193199</v>
      </c>
      <c r="L105" s="19">
        <v>66.553363820871994</v>
      </c>
      <c r="M105" s="19">
        <v>62.962431445131699</v>
      </c>
      <c r="N105" s="19">
        <v>55.8083825663346</v>
      </c>
      <c r="O105" s="19">
        <v>60.662643989456896</v>
      </c>
      <c r="P105" s="19">
        <v>66.126860749950779</v>
      </c>
      <c r="Q105" s="19">
        <v>62.199656149389234</v>
      </c>
      <c r="R105" s="19">
        <v>65.96660483878847</v>
      </c>
      <c r="S105" s="19">
        <v>77.212195719143978</v>
      </c>
      <c r="T105" s="19">
        <v>83.10587244428649</v>
      </c>
      <c r="U105" s="19">
        <v>79.366237864271397</v>
      </c>
      <c r="V105" s="19">
        <v>84.888462470516998</v>
      </c>
      <c r="W105" s="19">
        <v>98.810161040832995</v>
      </c>
      <c r="X105" s="19">
        <v>96.478326572715702</v>
      </c>
      <c r="Y105" s="19">
        <v>99.348561522110401</v>
      </c>
      <c r="Z105" s="19">
        <v>93.846592793544104</v>
      </c>
      <c r="AA105" s="19">
        <v>86.49851480860039</v>
      </c>
      <c r="AB105" s="19">
        <v>100.77143982789171</v>
      </c>
      <c r="AC105" s="19">
        <v>98.841473498711196</v>
      </c>
      <c r="AD105" s="19">
        <v>85.044257054220708</v>
      </c>
      <c r="AE105" s="19">
        <v>67.179077487639503</v>
      </c>
      <c r="AF105" s="19">
        <v>72.0855417568973</v>
      </c>
      <c r="AG105" s="19">
        <v>77.761793434767597</v>
      </c>
      <c r="AH105" s="19">
        <v>82.29683</v>
      </c>
      <c r="AI105" s="19"/>
      <c r="AL105" s="65">
        <f t="shared" si="1"/>
        <v>1</v>
      </c>
    </row>
    <row r="106" spans="1:38" ht="14.25" customHeight="1" x14ac:dyDescent="0.25">
      <c r="A106" s="22" t="s">
        <v>119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L106" s="65">
        <f t="shared" si="1"/>
        <v>0</v>
      </c>
    </row>
    <row r="107" spans="1:38" ht="14.25" customHeight="1" x14ac:dyDescent="0.25">
      <c r="A107" s="22" t="s">
        <v>120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>
        <v>0.32588538600698247</v>
      </c>
      <c r="S107" s="19">
        <v>0.32295945633405049</v>
      </c>
      <c r="T107" s="19">
        <v>0.33945949669912207</v>
      </c>
      <c r="U107" s="19">
        <v>0.33053396355146342</v>
      </c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L107" s="65">
        <f t="shared" si="1"/>
        <v>0</v>
      </c>
    </row>
    <row r="108" spans="1:38" ht="14.25" customHeight="1" x14ac:dyDescent="0.25">
      <c r="A108" s="22" t="s">
        <v>121</v>
      </c>
      <c r="B108" s="21">
        <v>1104.5999999999999</v>
      </c>
      <c r="C108" s="21">
        <v>1219.5</v>
      </c>
      <c r="D108" s="21">
        <v>1105</v>
      </c>
      <c r="E108" s="21">
        <v>1188</v>
      </c>
      <c r="F108" s="21">
        <v>1034</v>
      </c>
      <c r="G108" s="21">
        <v>1164.5</v>
      </c>
      <c r="H108" s="21">
        <v>1088.9000000000001</v>
      </c>
      <c r="I108" s="21">
        <v>1067.9000000000001</v>
      </c>
      <c r="J108" s="21">
        <v>838.9</v>
      </c>
      <c r="K108" s="21">
        <v>1146.7</v>
      </c>
      <c r="L108" s="21">
        <v>941.7</v>
      </c>
      <c r="M108" s="21">
        <v>798.3</v>
      </c>
      <c r="N108" s="21">
        <v>749.4</v>
      </c>
      <c r="O108" s="21">
        <v>909.9</v>
      </c>
      <c r="P108" s="21">
        <v>985.8</v>
      </c>
      <c r="Q108" s="21">
        <v>1006.2</v>
      </c>
      <c r="R108" s="21">
        <v>934.4</v>
      </c>
      <c r="S108" s="21">
        <v>1008.4</v>
      </c>
      <c r="T108" s="21">
        <v>967.5</v>
      </c>
      <c r="U108" s="21">
        <v>979.7</v>
      </c>
      <c r="V108" s="21">
        <v>979.3</v>
      </c>
      <c r="W108" s="21">
        <v>1013.8</v>
      </c>
      <c r="X108" s="21">
        <v>1239.3</v>
      </c>
      <c r="Y108" s="21">
        <v>1279.4000000000001</v>
      </c>
      <c r="Z108" s="21">
        <v>1234.0999999999999</v>
      </c>
      <c r="AA108" s="21">
        <v>1216.4000000000001</v>
      </c>
      <c r="AB108" s="21">
        <v>1170.0999999999999</v>
      </c>
      <c r="AC108" s="21">
        <v>1133.4000000000001</v>
      </c>
      <c r="AD108" s="21">
        <v>966.3</v>
      </c>
      <c r="AE108" s="21">
        <v>957.8</v>
      </c>
      <c r="AF108" s="21">
        <v>1018.9</v>
      </c>
      <c r="AG108" s="21">
        <v>1208</v>
      </c>
      <c r="AH108" s="21">
        <v>1260.7</v>
      </c>
      <c r="AI108" s="21"/>
      <c r="AL108" s="65">
        <f t="shared" si="1"/>
        <v>1</v>
      </c>
    </row>
    <row r="109" spans="1:38" ht="14.25" customHeight="1" x14ac:dyDescent="0.25">
      <c r="A109" s="22" t="s">
        <v>122</v>
      </c>
      <c r="B109" s="19">
        <v>0</v>
      </c>
      <c r="C109" s="1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3.1671217519331671</v>
      </c>
      <c r="I109" s="19">
        <v>0</v>
      </c>
      <c r="J109" s="19">
        <v>0.38915643062160982</v>
      </c>
      <c r="K109" s="19">
        <v>0.41822311526924055</v>
      </c>
      <c r="L109" s="19">
        <v>0.48142582218233032</v>
      </c>
      <c r="M109" s="19">
        <v>0.39148368133141009</v>
      </c>
      <c r="N109" s="19">
        <v>0.32659709449006014</v>
      </c>
      <c r="O109" s="19">
        <v>8.6501237238153523E-3</v>
      </c>
      <c r="P109" s="19">
        <v>8.6077116719697096E-3</v>
      </c>
      <c r="Q109" s="19">
        <v>9.2318121457031256E-3</v>
      </c>
      <c r="R109" s="19">
        <v>9.2392833638215155E-2</v>
      </c>
      <c r="S109" s="19">
        <v>1.5793851763048383E-2</v>
      </c>
      <c r="T109" s="19">
        <v>1.6365480086769208E-2</v>
      </c>
      <c r="U109" s="19">
        <v>0.10772303388528533</v>
      </c>
      <c r="V109" s="19">
        <v>0.1162283813700004</v>
      </c>
      <c r="W109" s="19">
        <v>0.1156221166604765</v>
      </c>
      <c r="X109" s="19">
        <v>4.7794602005907745E-2</v>
      </c>
      <c r="Y109" s="19">
        <v>3.0577744613375004E-2</v>
      </c>
      <c r="Z109" s="19">
        <v>1.2745274882285723E-2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5.5435527046894119E-2</v>
      </c>
      <c r="AG109" s="19">
        <v>2.5754045548430742E-2</v>
      </c>
      <c r="AH109" s="19">
        <v>0.40856181552352389</v>
      </c>
      <c r="AI109" s="19"/>
      <c r="AL109" s="65">
        <f t="shared" si="1"/>
        <v>1</v>
      </c>
    </row>
    <row r="110" spans="1:38" ht="14.25" customHeight="1" x14ac:dyDescent="0.25">
      <c r="A110" s="22" t="s">
        <v>123</v>
      </c>
      <c r="B110" s="21"/>
      <c r="C110" s="21"/>
      <c r="D110" s="21"/>
      <c r="E110" s="21"/>
      <c r="F110" s="21"/>
      <c r="G110" s="21"/>
      <c r="H110" s="21"/>
      <c r="I110" s="21"/>
      <c r="J110" s="21">
        <v>19.366339496141951</v>
      </c>
      <c r="K110" s="21">
        <v>20.676556363718277</v>
      </c>
      <c r="L110" s="21">
        <v>23.749766697229862</v>
      </c>
      <c r="M110" s="21">
        <v>28.208683722880618</v>
      </c>
      <c r="N110" s="21">
        <v>117.09398831198283</v>
      </c>
      <c r="O110" s="21">
        <v>97.281028939922436</v>
      </c>
      <c r="P110" s="21">
        <v>94.418332383595228</v>
      </c>
      <c r="Q110" s="21">
        <v>108.07098215740149</v>
      </c>
      <c r="R110" s="21">
        <v>137.34590526561325</v>
      </c>
      <c r="S110" s="21">
        <v>94.511944171542638</v>
      </c>
      <c r="T110" s="21">
        <v>99.517126823000496</v>
      </c>
      <c r="U110" s="21">
        <v>114.61522195846266</v>
      </c>
      <c r="V110" s="21">
        <v>52.08782780038171</v>
      </c>
      <c r="W110" s="21">
        <v>38.897513003732698</v>
      </c>
      <c r="X110" s="21">
        <v>124.92188975009644</v>
      </c>
      <c r="Y110" s="21">
        <v>23.897188309620507</v>
      </c>
      <c r="Z110" s="21">
        <v>28.111711109510534</v>
      </c>
      <c r="AA110" s="21">
        <v>33.320152446637167</v>
      </c>
      <c r="AB110" s="21">
        <v>60.413626970118337</v>
      </c>
      <c r="AC110" s="21">
        <v>47.07767449714774</v>
      </c>
      <c r="AD110" s="21">
        <v>53.813561216422521</v>
      </c>
      <c r="AE110" s="21">
        <v>22.006805641948205</v>
      </c>
      <c r="AF110" s="21">
        <v>21.116639137987967</v>
      </c>
      <c r="AG110" s="21">
        <v>22.535800690477952</v>
      </c>
      <c r="AH110" s="21"/>
      <c r="AI110" s="21"/>
      <c r="AL110" s="65">
        <f t="shared" si="1"/>
        <v>1</v>
      </c>
    </row>
    <row r="111" spans="1:38" ht="14.25" customHeight="1" x14ac:dyDescent="0.25">
      <c r="A111" s="22" t="s">
        <v>124</v>
      </c>
      <c r="B111" s="19">
        <v>11.870403199999998</v>
      </c>
      <c r="C111" s="19">
        <v>15.4001392</v>
      </c>
      <c r="D111" s="19">
        <v>17.798550467999998</v>
      </c>
      <c r="E111" s="19">
        <v>18.497822822</v>
      </c>
      <c r="F111" s="19">
        <v>10.574388963999999</v>
      </c>
      <c r="G111" s="19">
        <v>10.928966486</v>
      </c>
      <c r="H111" s="19">
        <v>15.153590738</v>
      </c>
      <c r="I111" s="19">
        <v>27.690000079999997</v>
      </c>
      <c r="J111" s="19">
        <v>7.4702353380000002</v>
      </c>
      <c r="K111" s="19">
        <v>10.461647154</v>
      </c>
      <c r="L111" s="19">
        <v>19.027015523999999</v>
      </c>
      <c r="M111" s="19">
        <v>14.180024522</v>
      </c>
      <c r="N111" s="19">
        <v>11.706943264000001</v>
      </c>
      <c r="O111" s="19">
        <v>12.754698712</v>
      </c>
      <c r="P111" s="19">
        <v>14.225610187999999</v>
      </c>
      <c r="Q111" s="19">
        <v>13.843947728</v>
      </c>
      <c r="R111" s="19">
        <v>13.90996178</v>
      </c>
      <c r="S111" s="19">
        <v>10.156377723999999</v>
      </c>
      <c r="T111" s="19">
        <v>19.109258516000001</v>
      </c>
      <c r="U111" s="19">
        <v>16.882271495999998</v>
      </c>
      <c r="V111" s="19">
        <v>12.149403337999999</v>
      </c>
      <c r="W111" s="19">
        <v>14.978539232000001</v>
      </c>
      <c r="X111" s="19">
        <v>19.729849859999998</v>
      </c>
      <c r="Y111" s="19">
        <v>15.663849268</v>
      </c>
      <c r="Z111" s="19">
        <v>14.886285017999999</v>
      </c>
      <c r="AA111" s="19">
        <v>17.376036692000003</v>
      </c>
      <c r="AB111" s="19">
        <v>21.325526352000001</v>
      </c>
      <c r="AC111" s="19">
        <v>22.075841579999999</v>
      </c>
      <c r="AD111" s="19">
        <v>10.206163910000001</v>
      </c>
      <c r="AE111" s="19">
        <v>8.119319213999999</v>
      </c>
      <c r="AF111" s="19">
        <v>12.703205046000001</v>
      </c>
      <c r="AG111" s="19"/>
      <c r="AH111" s="19"/>
      <c r="AI111" s="19"/>
      <c r="AL111" s="65">
        <f t="shared" si="1"/>
        <v>0</v>
      </c>
    </row>
    <row r="112" spans="1:38" ht="14.25" customHeight="1" x14ac:dyDescent="0.25">
      <c r="A112" s="22" t="s">
        <v>125</v>
      </c>
      <c r="B112" s="21">
        <v>10.19553635598489</v>
      </c>
      <c r="C112" s="21">
        <v>13.62769660266969</v>
      </c>
      <c r="D112" s="21">
        <v>15.28238619835167</v>
      </c>
      <c r="E112" s="21">
        <v>15.014913477993511</v>
      </c>
      <c r="F112" s="21">
        <v>15.215422210000002</v>
      </c>
      <c r="G112" s="21">
        <v>14.847</v>
      </c>
      <c r="H112" s="21">
        <v>7.9917933641012144</v>
      </c>
      <c r="I112" s="21">
        <v>12.922953651938707</v>
      </c>
      <c r="J112" s="21">
        <v>12.860020630000001</v>
      </c>
      <c r="K112" s="21">
        <v>16.345244570000002</v>
      </c>
      <c r="L112" s="21">
        <v>15.232409016</v>
      </c>
      <c r="M112" s="21">
        <v>16.395008090000001</v>
      </c>
      <c r="N112" s="21">
        <v>15.309341829999999</v>
      </c>
      <c r="O112" s="21">
        <v>18.013109289999999</v>
      </c>
      <c r="P112" s="21">
        <v>21.72556711</v>
      </c>
      <c r="Q112" s="21">
        <v>16.49920225</v>
      </c>
      <c r="R112" s="21">
        <v>15.94597858</v>
      </c>
      <c r="S112" s="21">
        <v>14.29652349</v>
      </c>
      <c r="T112" s="21">
        <v>22.0807722152</v>
      </c>
      <c r="U112" s="21">
        <v>18.820773469999999</v>
      </c>
      <c r="V112" s="21">
        <v>23.575942909999998</v>
      </c>
      <c r="W112" s="21">
        <v>19.997307890000002</v>
      </c>
      <c r="X112" s="21">
        <v>16.473014769999999</v>
      </c>
      <c r="Y112" s="21">
        <v>20.1452840885939</v>
      </c>
      <c r="Z112" s="21">
        <v>24.402584040000001</v>
      </c>
      <c r="AA112" s="21">
        <v>27.607102179999998</v>
      </c>
      <c r="AB112" s="21">
        <v>28.745198809999998</v>
      </c>
      <c r="AC112" s="21">
        <v>25.671813348000001</v>
      </c>
      <c r="AD112" s="21">
        <v>27.630150559750003</v>
      </c>
      <c r="AE112" s="21">
        <v>10.22389568</v>
      </c>
      <c r="AF112" s="21"/>
      <c r="AG112" s="21"/>
      <c r="AH112" s="21"/>
      <c r="AI112" s="21"/>
      <c r="AL112" s="65">
        <f t="shared" si="1"/>
        <v>0</v>
      </c>
    </row>
    <row r="113" spans="1:38" ht="14.25" customHeight="1" x14ac:dyDescent="0.25">
      <c r="A113" s="22" t="s">
        <v>126</v>
      </c>
      <c r="B113" s="19">
        <v>3.9618870967741815</v>
      </c>
      <c r="C113" s="19">
        <v>3.9186952380952524</v>
      </c>
      <c r="D113" s="19">
        <v>3.9725363636363706</v>
      </c>
      <c r="E113" s="19">
        <v>4.0829390624999968</v>
      </c>
      <c r="F113" s="19">
        <v>4.1088952380952515</v>
      </c>
      <c r="G113" s="19">
        <v>4.1132177419354816</v>
      </c>
      <c r="H113" s="19">
        <v>3.976677272727271</v>
      </c>
      <c r="I113" s="19">
        <v>4.9992187500000007</v>
      </c>
      <c r="J113" s="19">
        <v>3.37842857142858</v>
      </c>
      <c r="K113" s="19">
        <v>4.4210838709677613</v>
      </c>
      <c r="L113" s="19">
        <v>3.3349500000000001</v>
      </c>
      <c r="M113" s="19">
        <v>5.476353846153847</v>
      </c>
      <c r="N113" s="19">
        <v>4.4079870967742014</v>
      </c>
      <c r="O113" s="19">
        <v>4.5169415384615217</v>
      </c>
      <c r="P113" s="19">
        <v>4.466515151515158</v>
      </c>
      <c r="Q113" s="19">
        <v>5.3947265624999998</v>
      </c>
      <c r="R113" s="19">
        <v>4.2591876923076821</v>
      </c>
      <c r="S113" s="19">
        <v>4.40852258064516</v>
      </c>
      <c r="T113" s="19">
        <v>9.3968615384615255</v>
      </c>
      <c r="U113" s="19">
        <v>15.306014285714232</v>
      </c>
      <c r="V113" s="19">
        <v>11.062928571428611</v>
      </c>
      <c r="W113" s="19">
        <v>11.914904761904795</v>
      </c>
      <c r="X113" s="19">
        <v>13.954818461538474</v>
      </c>
      <c r="Y113" s="19">
        <v>17.121187500000005</v>
      </c>
      <c r="Z113" s="19">
        <v>15.900800000000011</v>
      </c>
      <c r="AA113" s="19">
        <v>14.608100000000004</v>
      </c>
      <c r="AB113" s="19">
        <v>13.343309090909166</v>
      </c>
      <c r="AC113" s="19">
        <v>17.713699999999996</v>
      </c>
      <c r="AD113" s="19">
        <v>12.129270312499996</v>
      </c>
      <c r="AE113" s="19">
        <v>9.9127161290322885</v>
      </c>
      <c r="AF113" s="19">
        <v>12.858016666666707</v>
      </c>
      <c r="AG113" s="19">
        <v>17.893476923076907</v>
      </c>
      <c r="AH113" s="19">
        <v>19.27756190476191</v>
      </c>
      <c r="AI113" s="19"/>
      <c r="AL113" s="65">
        <f t="shared" si="1"/>
        <v>1</v>
      </c>
    </row>
    <row r="114" spans="1:38" ht="14.25" customHeight="1" x14ac:dyDescent="0.25">
      <c r="A114" s="22" t="s">
        <v>127</v>
      </c>
      <c r="B114" s="21">
        <v>156.05522539200001</v>
      </c>
      <c r="C114" s="21">
        <v>27.586802042999999</v>
      </c>
      <c r="D114" s="21">
        <v>30.819912435000003</v>
      </c>
      <c r="E114" s="21">
        <v>69.073341252000006</v>
      </c>
      <c r="F114" s="21">
        <v>28.239000121999997</v>
      </c>
      <c r="G114" s="21">
        <v>42.049112041000001</v>
      </c>
      <c r="H114" s="21">
        <v>65.363422119999996</v>
      </c>
      <c r="I114" s="21">
        <v>394.44925469999998</v>
      </c>
      <c r="J114" s="21">
        <v>180.05469103000001</v>
      </c>
      <c r="K114" s="21">
        <v>149.70270739999998</v>
      </c>
      <c r="L114" s="21">
        <v>377.75810489999998</v>
      </c>
      <c r="M114" s="21">
        <v>219.60533993000001</v>
      </c>
      <c r="N114" s="21">
        <v>126.75328684999999</v>
      </c>
      <c r="O114" s="21">
        <v>155.76415768999999</v>
      </c>
      <c r="P114" s="21">
        <v>190.72830644000001</v>
      </c>
      <c r="Q114" s="21">
        <v>196.98258469999999</v>
      </c>
      <c r="R114" s="21">
        <v>139.97781382999997</v>
      </c>
      <c r="S114" s="21">
        <v>155.35369882999998</v>
      </c>
      <c r="T114" s="21">
        <v>203.97567474000002</v>
      </c>
      <c r="U114" s="21">
        <v>179.93159461000002</v>
      </c>
      <c r="V114" s="21">
        <v>165.43056000159928</v>
      </c>
      <c r="W114" s="21">
        <v>109.55024896185122</v>
      </c>
      <c r="X114" s="21">
        <v>161.44236309911213</v>
      </c>
      <c r="Y114" s="21">
        <v>206.70063376580077</v>
      </c>
      <c r="Z114" s="21">
        <v>184.80305440999663</v>
      </c>
      <c r="AA114" s="21">
        <v>129.99096670895275</v>
      </c>
      <c r="AB114" s="21">
        <v>114.18196804006638</v>
      </c>
      <c r="AC114" s="21">
        <v>46.010712229733876</v>
      </c>
      <c r="AD114" s="21"/>
      <c r="AE114" s="21"/>
      <c r="AF114" s="21"/>
      <c r="AG114" s="21"/>
      <c r="AH114" s="21"/>
      <c r="AI114" s="21"/>
      <c r="AL114" s="65">
        <f t="shared" si="1"/>
        <v>0</v>
      </c>
    </row>
    <row r="115" spans="1:38" ht="14.25" customHeight="1" x14ac:dyDescent="0.25">
      <c r="A115" s="22" t="s">
        <v>128</v>
      </c>
      <c r="B115" s="19">
        <v>0.30356690153618993</v>
      </c>
      <c r="C115" s="19">
        <v>0.57356282330715658</v>
      </c>
      <c r="D115" s="19">
        <v>0.67759381913652761</v>
      </c>
      <c r="E115" s="19">
        <v>0.20557018988212664</v>
      </c>
      <c r="F115" s="19">
        <v>0.30441027010815558</v>
      </c>
      <c r="G115" s="19">
        <v>0.52827755084764128</v>
      </c>
      <c r="H115" s="19">
        <v>0.49899882233097775</v>
      </c>
      <c r="I115" s="19">
        <v>0.50125535077429995</v>
      </c>
      <c r="J115" s="19">
        <v>0.2861717544619195</v>
      </c>
      <c r="K115" s="19">
        <v>0.27787605791089481</v>
      </c>
      <c r="L115" s="19">
        <v>0.15695009776654026</v>
      </c>
      <c r="M115" s="19">
        <v>0.35128379201662002</v>
      </c>
      <c r="N115" s="19">
        <v>0.2929443961533032</v>
      </c>
      <c r="O115" s="19">
        <v>0.1503995487126229</v>
      </c>
      <c r="P115" s="19">
        <v>0.14932967736358135</v>
      </c>
      <c r="Q115" s="19">
        <v>0.21495674680632063</v>
      </c>
      <c r="R115" s="19">
        <v>0.16152175336624566</v>
      </c>
      <c r="S115" s="19">
        <v>0.16240622965710216</v>
      </c>
      <c r="T115" s="19">
        <v>0.15873693348798099</v>
      </c>
      <c r="U115" s="19">
        <v>0.15247735591555267</v>
      </c>
      <c r="V115" s="19">
        <v>0.1790215040889489</v>
      </c>
      <c r="W115" s="19">
        <v>0.14565058425949598</v>
      </c>
      <c r="X115" s="19">
        <v>0.13054838487543727</v>
      </c>
      <c r="Y115" s="19">
        <v>0.15363601892148229</v>
      </c>
      <c r="Z115" s="19">
        <v>0.14985665321613598</v>
      </c>
      <c r="AA115" s="19">
        <v>0.14945152348164839</v>
      </c>
      <c r="AB115" s="19">
        <v>0.14646651538896588</v>
      </c>
      <c r="AC115" s="19">
        <v>0.1474659869531201</v>
      </c>
      <c r="AD115" s="19">
        <v>0.14144897791149641</v>
      </c>
      <c r="AE115" s="19">
        <v>0.10250365237212027</v>
      </c>
      <c r="AF115" s="19">
        <v>0.12303319844927399</v>
      </c>
      <c r="AG115" s="19">
        <v>0.13252678247645527</v>
      </c>
      <c r="AH115" s="19"/>
      <c r="AI115" s="19"/>
      <c r="AL115" s="65">
        <f t="shared" si="1"/>
        <v>1</v>
      </c>
    </row>
    <row r="116" spans="1:38" ht="14.25" customHeight="1" x14ac:dyDescent="0.25">
      <c r="A116" s="22" t="s">
        <v>129</v>
      </c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L116" s="65">
        <f t="shared" si="1"/>
        <v>0</v>
      </c>
    </row>
    <row r="117" spans="1:38" ht="14.25" customHeight="1" x14ac:dyDescent="0.25">
      <c r="A117" s="22" t="s">
        <v>130</v>
      </c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L117" s="65">
        <f t="shared" si="1"/>
        <v>0</v>
      </c>
    </row>
    <row r="118" spans="1:38" ht="14.25" customHeight="1" x14ac:dyDescent="0.25">
      <c r="A118" s="22" t="s">
        <v>131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L118" s="65">
        <f t="shared" si="1"/>
        <v>0</v>
      </c>
    </row>
    <row r="119" spans="1:38" ht="14.25" customHeight="1" x14ac:dyDescent="0.25">
      <c r="A119" s="22" t="s">
        <v>132</v>
      </c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L119" s="65">
        <f t="shared" si="1"/>
        <v>0</v>
      </c>
    </row>
    <row r="120" spans="1:38" ht="14.25" customHeight="1" x14ac:dyDescent="0.25">
      <c r="A120" s="22" t="s">
        <v>133</v>
      </c>
      <c r="B120" s="21">
        <v>88.104372219169719</v>
      </c>
      <c r="C120" s="21">
        <v>133.9697884773</v>
      </c>
      <c r="D120" s="21">
        <v>94.821356300618405</v>
      </c>
      <c r="E120" s="21">
        <v>91.212446654448016</v>
      </c>
      <c r="F120" s="21">
        <v>80.65611129845685</v>
      </c>
      <c r="G120" s="21">
        <v>115.57188657955957</v>
      </c>
      <c r="H120" s="21">
        <v>58.240215020498162</v>
      </c>
      <c r="I120" s="21">
        <v>65.039733672505619</v>
      </c>
      <c r="J120" s="21">
        <v>34.128063887057984</v>
      </c>
      <c r="K120" s="21">
        <v>25.2733886154735</v>
      </c>
      <c r="L120" s="21">
        <v>42.893613387187344</v>
      </c>
      <c r="M120" s="21">
        <v>19.702071651772737</v>
      </c>
      <c r="N120" s="21">
        <v>4.853825653203427</v>
      </c>
      <c r="O120" s="21">
        <v>6.5518350293443666</v>
      </c>
      <c r="P120" s="21">
        <v>8.0584846245151294</v>
      </c>
      <c r="Q120" s="21">
        <v>15.833674364285558</v>
      </c>
      <c r="R120" s="21">
        <v>30.912077760115977</v>
      </c>
      <c r="S120" s="21">
        <v>56.247319127052059</v>
      </c>
      <c r="T120" s="21">
        <v>34.499500816549066</v>
      </c>
      <c r="U120" s="21">
        <v>44.047606231475406</v>
      </c>
      <c r="V120" s="21">
        <v>29.270660534919365</v>
      </c>
      <c r="W120" s="21">
        <v>37.263641712029361</v>
      </c>
      <c r="X120" s="21">
        <v>30.657465776911415</v>
      </c>
      <c r="Y120" s="21">
        <v>41.634691235266466</v>
      </c>
      <c r="Z120" s="21">
        <v>50.162118631129175</v>
      </c>
      <c r="AA120" s="21">
        <v>48.367024595763105</v>
      </c>
      <c r="AB120" s="21">
        <v>40.675687603807852</v>
      </c>
      <c r="AC120" s="21">
        <v>42.140368944431579</v>
      </c>
      <c r="AD120" s="21">
        <v>26.325598696916572</v>
      </c>
      <c r="AE120" s="21">
        <v>15.639324081474966</v>
      </c>
      <c r="AF120" s="21"/>
      <c r="AG120" s="21"/>
      <c r="AH120" s="21"/>
      <c r="AI120" s="21"/>
      <c r="AL120" s="65">
        <f t="shared" si="1"/>
        <v>0</v>
      </c>
    </row>
    <row r="121" spans="1:38" ht="14.25" customHeight="1" x14ac:dyDescent="0.25">
      <c r="A121" s="22" t="s">
        <v>134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L121" s="65">
        <f t="shared" si="1"/>
        <v>0</v>
      </c>
    </row>
    <row r="122" spans="1:38" ht="14.25" customHeight="1" x14ac:dyDescent="0.25">
      <c r="A122" s="22" t="s">
        <v>135</v>
      </c>
      <c r="B122" s="21">
        <v>397.72645793656835</v>
      </c>
      <c r="C122" s="21">
        <v>397.89729131555015</v>
      </c>
      <c r="D122" s="21">
        <v>382.72094708288796</v>
      </c>
      <c r="E122" s="21">
        <v>410.08391524453594</v>
      </c>
      <c r="F122" s="21">
        <v>404.58744712387465</v>
      </c>
      <c r="G122" s="21">
        <v>433.15152021658417</v>
      </c>
      <c r="H122" s="21">
        <v>445.18482929761416</v>
      </c>
      <c r="I122" s="21">
        <v>444.77118435464587</v>
      </c>
      <c r="J122" s="21">
        <v>412.79457165491192</v>
      </c>
      <c r="K122" s="21">
        <v>404.24958678318251</v>
      </c>
      <c r="L122" s="21">
        <v>398.62552407772603</v>
      </c>
      <c r="M122" s="21">
        <v>397.11620896982203</v>
      </c>
      <c r="N122" s="21">
        <v>395.42249500428204</v>
      </c>
      <c r="O122" s="21">
        <v>403.79449824747883</v>
      </c>
      <c r="P122" s="21">
        <v>389.08755913397226</v>
      </c>
      <c r="Q122" s="21">
        <v>380.9936802430538</v>
      </c>
      <c r="R122" s="21">
        <v>407.4258756770742</v>
      </c>
      <c r="S122" s="21">
        <v>462.84328216395227</v>
      </c>
      <c r="T122" s="21">
        <v>467.41546557284602</v>
      </c>
      <c r="U122" s="21">
        <v>485.79335575035049</v>
      </c>
      <c r="V122" s="21">
        <v>532.7928256495328</v>
      </c>
      <c r="W122" s="21">
        <v>523.44673091676611</v>
      </c>
      <c r="X122" s="21">
        <v>515.89136014317035</v>
      </c>
      <c r="Y122" s="21">
        <v>522.88705125082504</v>
      </c>
      <c r="Z122" s="21">
        <v>509.73783284217456</v>
      </c>
      <c r="AA122" s="21">
        <v>523.62535062948564</v>
      </c>
      <c r="AB122" s="21">
        <v>517.68101884359317</v>
      </c>
      <c r="AC122" s="21">
        <v>526.13332701640377</v>
      </c>
      <c r="AD122" s="21">
        <v>500.16701771762655</v>
      </c>
      <c r="AE122" s="21">
        <v>412.19421036474392</v>
      </c>
      <c r="AF122" s="21">
        <v>478.37655667059659</v>
      </c>
      <c r="AG122" s="21">
        <v>513.67458192910124</v>
      </c>
      <c r="AH122" s="21">
        <v>535.95944874423924</v>
      </c>
      <c r="AI122" s="21"/>
      <c r="AL122" s="65">
        <f t="shared" si="1"/>
        <v>1</v>
      </c>
    </row>
    <row r="123" spans="1:38" ht="14.25" customHeight="1" x14ac:dyDescent="0.25">
      <c r="A123" s="22" t="s">
        <v>136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L123" s="65">
        <f t="shared" si="1"/>
        <v>0</v>
      </c>
    </row>
    <row r="124" spans="1:38" ht="14.25" customHeight="1" x14ac:dyDescent="0.25">
      <c r="A124" s="22" t="s">
        <v>137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L124" s="65">
        <f t="shared" si="1"/>
        <v>0</v>
      </c>
    </row>
    <row r="125" spans="1:38" ht="14.25" customHeight="1" x14ac:dyDescent="0.25">
      <c r="A125" s="22" t="s">
        <v>138</v>
      </c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>
        <v>149.96875740580674</v>
      </c>
      <c r="O125" s="19">
        <v>287.45804658415278</v>
      </c>
      <c r="P125" s="19">
        <v>238.82523512878822</v>
      </c>
      <c r="Q125" s="19">
        <v>208.87129673437499</v>
      </c>
      <c r="R125" s="19">
        <v>217.70901777046103</v>
      </c>
      <c r="S125" s="19">
        <v>258.44754224209674</v>
      </c>
      <c r="T125" s="19">
        <v>277.83160191230735</v>
      </c>
      <c r="U125" s="19">
        <v>275.50813940428469</v>
      </c>
      <c r="V125" s="19">
        <v>290.00926395714384</v>
      </c>
      <c r="W125" s="19">
        <v>320.71527871190568</v>
      </c>
      <c r="X125" s="19">
        <v>341.94421997538495</v>
      </c>
      <c r="Y125" s="19">
        <v>306.91543439625008</v>
      </c>
      <c r="Z125" s="19">
        <v>279.20248793142878</v>
      </c>
      <c r="AA125" s="19">
        <v>306.74683941000006</v>
      </c>
      <c r="AB125" s="19">
        <v>336.12118063303222</v>
      </c>
      <c r="AC125" s="19">
        <v>292.34790119562496</v>
      </c>
      <c r="AD125" s="19">
        <v>276.62653418031243</v>
      </c>
      <c r="AE125" s="19">
        <v>84.030975756129294</v>
      </c>
      <c r="AF125" s="19">
        <v>163.86233061787931</v>
      </c>
      <c r="AG125" s="19">
        <v>190.98542948923057</v>
      </c>
      <c r="AH125" s="19">
        <v>206.3043710228572</v>
      </c>
      <c r="AI125" s="19"/>
      <c r="AL125" s="65">
        <f t="shared" si="1"/>
        <v>1</v>
      </c>
    </row>
    <row r="126" spans="1:38" ht="14.25" customHeight="1" x14ac:dyDescent="0.25">
      <c r="A126" s="22" t="s">
        <v>139</v>
      </c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L126" s="65">
        <f t="shared" si="1"/>
        <v>0</v>
      </c>
    </row>
    <row r="127" spans="1:38" ht="14.25" customHeight="1" x14ac:dyDescent="0.25">
      <c r="A127" s="22" t="s">
        <v>140</v>
      </c>
      <c r="B127" s="19">
        <v>0.30046491130745434</v>
      </c>
      <c r="C127" s="19">
        <v>0.45732601118460975</v>
      </c>
      <c r="D127" s="19">
        <v>0.67984137189644955</v>
      </c>
      <c r="E127" s="19">
        <v>0.44489390026404368</v>
      </c>
      <c r="F127" s="19">
        <v>0.68403691786914567</v>
      </c>
      <c r="G127" s="19">
        <v>0</v>
      </c>
      <c r="H127" s="19">
        <v>3.3724753758197332</v>
      </c>
      <c r="I127" s="19">
        <v>1.7740523052192736</v>
      </c>
      <c r="J127" s="19">
        <v>1.8632626840006368</v>
      </c>
      <c r="K127" s="19">
        <v>2.9853411301747474</v>
      </c>
      <c r="L127" s="19">
        <v>2.65882812724446</v>
      </c>
      <c r="M127" s="19">
        <v>1.5990508429179997</v>
      </c>
      <c r="N127" s="19">
        <v>1.8483737854661442</v>
      </c>
      <c r="O127" s="19">
        <v>4.2891549290694053</v>
      </c>
      <c r="P127" s="19">
        <v>2.6588281272444569</v>
      </c>
      <c r="Q127" s="19">
        <v>1.5990508429179986</v>
      </c>
      <c r="R127" s="19">
        <v>8.1999999999999993</v>
      </c>
      <c r="S127" s="19">
        <v>11.789971794696774</v>
      </c>
      <c r="T127" s="19">
        <v>11.064448191235952</v>
      </c>
      <c r="U127" s="19">
        <v>23.805971108676403</v>
      </c>
      <c r="V127" s="19">
        <v>12.3568555972015</v>
      </c>
      <c r="W127" s="19">
        <v>12.991328330713101</v>
      </c>
      <c r="X127" s="19">
        <v>12.081772792338</v>
      </c>
      <c r="Y127" s="19">
        <v>11.3997317700842</v>
      </c>
      <c r="Z127" s="19">
        <v>12.013534514240476</v>
      </c>
      <c r="AA127" s="19">
        <v>17.27754260437278</v>
      </c>
      <c r="AB127" s="19">
        <v>18.907888028000002</v>
      </c>
      <c r="AC127" s="19">
        <v>17.425534901099997</v>
      </c>
      <c r="AD127" s="19"/>
      <c r="AE127" s="19"/>
      <c r="AF127" s="19"/>
      <c r="AG127" s="19"/>
      <c r="AH127" s="19"/>
      <c r="AI127" s="19"/>
      <c r="AL127" s="65">
        <f t="shared" si="1"/>
        <v>0</v>
      </c>
    </row>
    <row r="128" spans="1:38" ht="14.25" customHeight="1" x14ac:dyDescent="0.25">
      <c r="A128" s="22" t="s">
        <v>141</v>
      </c>
      <c r="B128" s="21">
        <v>17.899999999999999</v>
      </c>
      <c r="C128" s="21">
        <v>19.719643260572568</v>
      </c>
      <c r="D128" s="21">
        <v>14.749453783964263</v>
      </c>
      <c r="E128" s="21">
        <v>16.498092820469971</v>
      </c>
      <c r="F128" s="21">
        <v>18.764525101696432</v>
      </c>
      <c r="G128" s="21">
        <v>16.849385948231237</v>
      </c>
      <c r="H128" s="21">
        <v>17.979909405577267</v>
      </c>
      <c r="I128" s="21">
        <v>18.365083887339619</v>
      </c>
      <c r="J128" s="21">
        <v>21.508109729093167</v>
      </c>
      <c r="K128" s="21">
        <v>17.882467271977358</v>
      </c>
      <c r="L128" s="21">
        <v>16.706572099741908</v>
      </c>
      <c r="M128" s="21">
        <v>18.252768801048518</v>
      </c>
      <c r="N128" s="21">
        <v>21.145704237614051</v>
      </c>
      <c r="O128" s="21">
        <v>20.716742533458959</v>
      </c>
      <c r="P128" s="21">
        <v>21.384948880731745</v>
      </c>
      <c r="Q128" s="21">
        <v>23.197878838131</v>
      </c>
      <c r="R128" s="21">
        <v>24.239394211756245</v>
      </c>
      <c r="S128" s="21">
        <v>22.247100289469994</v>
      </c>
      <c r="T128" s="21">
        <v>23.954194323672318</v>
      </c>
      <c r="U128" s="21">
        <v>28.364221767721961</v>
      </c>
      <c r="V128" s="21">
        <v>39.232303899305748</v>
      </c>
      <c r="W128" s="21">
        <v>27.499449621358952</v>
      </c>
      <c r="X128" s="21">
        <v>23.249708284714117</v>
      </c>
      <c r="Y128" s="21">
        <v>28.232253457723385</v>
      </c>
      <c r="Z128" s="21">
        <v>28.419148398140376</v>
      </c>
      <c r="AA128" s="21">
        <v>28.416532841311604</v>
      </c>
      <c r="AB128" s="21">
        <v>25.735995745871428</v>
      </c>
      <c r="AC128" s="21">
        <v>38.90990208176644</v>
      </c>
      <c r="AD128" s="21">
        <v>39.297492713032923</v>
      </c>
      <c r="AE128" s="21">
        <v>10.963716508426737</v>
      </c>
      <c r="AF128" s="21">
        <v>8.5557894175058529</v>
      </c>
      <c r="AG128" s="21"/>
      <c r="AH128" s="21"/>
      <c r="AI128" s="21"/>
      <c r="AL128" s="65">
        <f t="shared" si="1"/>
        <v>0</v>
      </c>
    </row>
    <row r="129" spans="1:38" ht="14.25" customHeight="1" x14ac:dyDescent="0.25">
      <c r="A129" s="22" t="s">
        <v>142</v>
      </c>
      <c r="B129" s="19">
        <v>122.92200200000001</v>
      </c>
      <c r="C129" s="19">
        <v>116.538954</v>
      </c>
      <c r="D129" s="19">
        <v>104.07891100000001</v>
      </c>
      <c r="E129" s="19">
        <v>95.270347000000001</v>
      </c>
      <c r="F129" s="19">
        <v>139.081154</v>
      </c>
      <c r="G129" s="19">
        <v>126.500488</v>
      </c>
      <c r="H129" s="19">
        <v>110.69287300000001</v>
      </c>
      <c r="I129" s="19">
        <v>92.057033000000004</v>
      </c>
      <c r="J129" s="19">
        <v>120.903637</v>
      </c>
      <c r="K129" s="19">
        <v>123.46003</v>
      </c>
      <c r="L129" s="19">
        <v>100.79339400000001</v>
      </c>
      <c r="M129" s="19">
        <v>88.321969999999993</v>
      </c>
      <c r="N129" s="19">
        <v>125.557564</v>
      </c>
      <c r="O129" s="19">
        <v>118.618302</v>
      </c>
      <c r="P129" s="19">
        <v>107.77982799999999</v>
      </c>
      <c r="Q129" s="19">
        <v>66.350106999999994</v>
      </c>
      <c r="R129" s="19">
        <v>129.53925799999999</v>
      </c>
      <c r="S129" s="19">
        <v>131.49444500000001</v>
      </c>
      <c r="T129" s="19">
        <v>121.963784</v>
      </c>
      <c r="U129" s="19">
        <v>92.310047999999995</v>
      </c>
      <c r="V129" s="19">
        <v>146.13105300000001</v>
      </c>
      <c r="W129" s="19">
        <v>128.48771099999999</v>
      </c>
      <c r="X129" s="19">
        <v>125.134939</v>
      </c>
      <c r="Y129" s="19">
        <v>104.076003</v>
      </c>
      <c r="Z129" s="19">
        <v>169.58547300000001</v>
      </c>
      <c r="AA129" s="19">
        <v>104.807175</v>
      </c>
      <c r="AB129" s="19">
        <v>116.995991</v>
      </c>
      <c r="AC129" s="19">
        <v>114.77655799999999</v>
      </c>
      <c r="AD129" s="19">
        <v>150.94926000000001</v>
      </c>
      <c r="AE129" s="19">
        <v>26.112988000000001</v>
      </c>
      <c r="AF129" s="19">
        <v>48.264266999999997</v>
      </c>
      <c r="AG129" s="19">
        <v>73.225296999999998</v>
      </c>
      <c r="AH129" s="19">
        <v>100.415471</v>
      </c>
      <c r="AI129" s="19"/>
      <c r="AL129" s="65">
        <f t="shared" si="1"/>
        <v>1</v>
      </c>
    </row>
    <row r="130" spans="1:38" ht="14.25" customHeight="1" x14ac:dyDescent="0.25">
      <c r="A130" s="22" t="s">
        <v>143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L130" s="65">
        <f t="shared" si="1"/>
        <v>0</v>
      </c>
    </row>
    <row r="131" spans="1:38" ht="14.25" customHeight="1" x14ac:dyDescent="0.25">
      <c r="A131" s="22" t="s">
        <v>144</v>
      </c>
      <c r="B131" s="19">
        <v>13.61</v>
      </c>
      <c r="C131" s="19">
        <v>14.18</v>
      </c>
      <c r="D131" s="19">
        <v>15.8</v>
      </c>
      <c r="E131" s="19">
        <v>15.12</v>
      </c>
      <c r="F131" s="19">
        <v>13.57</v>
      </c>
      <c r="G131" s="19">
        <v>13.88</v>
      </c>
      <c r="H131" s="19">
        <v>15.02</v>
      </c>
      <c r="I131" s="19">
        <v>12.81</v>
      </c>
      <c r="J131" s="19">
        <v>8.9600000000000009</v>
      </c>
      <c r="K131" s="19">
        <v>9.17</v>
      </c>
      <c r="L131" s="19">
        <v>11.13</v>
      </c>
      <c r="M131" s="19">
        <v>10.79</v>
      </c>
      <c r="N131" s="19">
        <v>9.6999999999999993</v>
      </c>
      <c r="O131" s="19">
        <v>10</v>
      </c>
      <c r="P131" s="19">
        <v>18.850000000000001</v>
      </c>
      <c r="Q131" s="19">
        <v>13.22</v>
      </c>
      <c r="R131" s="19">
        <v>11.99</v>
      </c>
      <c r="S131" s="19">
        <v>12.95</v>
      </c>
      <c r="T131" s="19">
        <v>14.12</v>
      </c>
      <c r="U131" s="19">
        <v>15.71</v>
      </c>
      <c r="V131" s="19">
        <v>11.88</v>
      </c>
      <c r="W131" s="19">
        <v>15</v>
      </c>
      <c r="X131" s="19">
        <v>17.18</v>
      </c>
      <c r="Y131" s="19">
        <v>16.739999999999998</v>
      </c>
      <c r="Z131" s="19">
        <v>13.06</v>
      </c>
      <c r="AA131" s="19">
        <v>13.53</v>
      </c>
      <c r="AB131" s="19">
        <v>14.72</v>
      </c>
      <c r="AC131" s="19">
        <v>17.09</v>
      </c>
      <c r="AD131" s="19">
        <v>11.85</v>
      </c>
      <c r="AE131" s="19">
        <v>5.7</v>
      </c>
      <c r="AF131" s="19">
        <v>13.43</v>
      </c>
      <c r="AG131" s="19">
        <v>8.2200000000000006</v>
      </c>
      <c r="AH131" s="19">
        <v>6.68</v>
      </c>
      <c r="AI131" s="19"/>
      <c r="AL131" s="65">
        <f t="shared" si="1"/>
        <v>1</v>
      </c>
    </row>
    <row r="132" spans="1:38" ht="14.25" customHeight="1" x14ac:dyDescent="0.25">
      <c r="A132" s="22" t="s">
        <v>145</v>
      </c>
      <c r="B132" s="21">
        <v>22.0748632981919</v>
      </c>
      <c r="C132" s="21">
        <v>25.114100201588197</v>
      </c>
      <c r="D132" s="21">
        <v>19.0334160848256</v>
      </c>
      <c r="E132" s="21">
        <v>25.979138865101302</v>
      </c>
      <c r="F132" s="21">
        <v>20.5537478062401</v>
      </c>
      <c r="G132" s="21">
        <v>18.687176169632099</v>
      </c>
      <c r="H132" s="21">
        <v>21.461333244351398</v>
      </c>
      <c r="I132" s="21">
        <v>21.3546054703192</v>
      </c>
      <c r="J132" s="21">
        <v>20.558035787635401</v>
      </c>
      <c r="K132" s="21">
        <v>21.741657612365398</v>
      </c>
      <c r="L132" s="21">
        <v>25.290194170000003</v>
      </c>
      <c r="M132" s="21">
        <v>26.221523000000001</v>
      </c>
      <c r="N132" s="21">
        <v>15.331146859999999</v>
      </c>
      <c r="O132" s="21">
        <v>26.231875930000001</v>
      </c>
      <c r="P132" s="21">
        <v>25.066530649999997</v>
      </c>
      <c r="Q132" s="21">
        <v>24.3377615114</v>
      </c>
      <c r="R132" s="21">
        <v>35.785746530000004</v>
      </c>
      <c r="S132" s="21">
        <v>24.802810638607301</v>
      </c>
      <c r="T132" s="21">
        <v>31.099040324554498</v>
      </c>
      <c r="U132" s="21">
        <v>31.836487396329897</v>
      </c>
      <c r="V132" s="21">
        <v>31.057134847793098</v>
      </c>
      <c r="W132" s="21">
        <v>38.336521202488399</v>
      </c>
      <c r="X132" s="21">
        <v>35.800069445644496</v>
      </c>
      <c r="Y132" s="21">
        <v>33.408468934913898</v>
      </c>
      <c r="Z132" s="21">
        <v>24.831970475457702</v>
      </c>
      <c r="AA132" s="21">
        <v>36.371961797299697</v>
      </c>
      <c r="AB132" s="21">
        <v>31.2798677839939</v>
      </c>
      <c r="AC132" s="21">
        <v>33.517690520000002</v>
      </c>
      <c r="AD132" s="21">
        <v>24.3444173223665</v>
      </c>
      <c r="AE132" s="21">
        <v>19.034835784712399</v>
      </c>
      <c r="AF132" s="21">
        <v>20.5786183662685</v>
      </c>
      <c r="AG132" s="21">
        <v>19.100423232034704</v>
      </c>
      <c r="AH132" s="21">
        <v>15.7102386604288</v>
      </c>
      <c r="AI132" s="21"/>
      <c r="AL132" s="65">
        <f t="shared" si="1"/>
        <v>1</v>
      </c>
    </row>
    <row r="133" spans="1:38" ht="14.25" customHeight="1" x14ac:dyDescent="0.25">
      <c r="A133" s="22" t="s">
        <v>146</v>
      </c>
      <c r="B133" s="19">
        <v>23.718675902368474</v>
      </c>
      <c r="C133" s="19">
        <v>24.00893624689412</v>
      </c>
      <c r="D133" s="19">
        <v>53.379717266445311</v>
      </c>
      <c r="E133" s="19">
        <v>27.290575237307639</v>
      </c>
      <c r="F133" s="19">
        <v>20.006225131063307</v>
      </c>
      <c r="G133" s="19">
        <v>27.258692121573134</v>
      </c>
      <c r="H133" s="19">
        <v>47.858376882292525</v>
      </c>
      <c r="I133" s="19">
        <v>29.083063011257817</v>
      </c>
      <c r="J133" s="19">
        <v>18.705334739287196</v>
      </c>
      <c r="K133" s="19">
        <v>29.735753793957421</v>
      </c>
      <c r="L133" s="19">
        <v>44.889305147917497</v>
      </c>
      <c r="M133" s="19">
        <v>27.811351753645116</v>
      </c>
      <c r="N133" s="19">
        <v>17.477217306551452</v>
      </c>
      <c r="O133" s="19">
        <v>26.357711466287064</v>
      </c>
      <c r="P133" s="19">
        <v>42.45199392755309</v>
      </c>
      <c r="Q133" s="19">
        <v>27.84057527581172</v>
      </c>
      <c r="R133" s="19">
        <v>17.199807690040295</v>
      </c>
      <c r="S133" s="19">
        <v>31.089570121798221</v>
      </c>
      <c r="T133" s="19">
        <v>53.066278064093922</v>
      </c>
      <c r="U133" s="19">
        <v>35.425500701981875</v>
      </c>
      <c r="V133" s="19">
        <v>24.6494286628858</v>
      </c>
      <c r="W133" s="19">
        <v>34.365390078084573</v>
      </c>
      <c r="X133" s="19">
        <v>51.189820943357411</v>
      </c>
      <c r="Y133" s="19">
        <v>40.257914341039758</v>
      </c>
      <c r="Z133" s="19">
        <v>27.947771317497164</v>
      </c>
      <c r="AA133" s="19">
        <v>38.104318888977012</v>
      </c>
      <c r="AB133" s="19">
        <v>49.91073709919435</v>
      </c>
      <c r="AC133" s="19">
        <v>39.270015382294872</v>
      </c>
      <c r="AD133" s="19">
        <v>23.960661392883697</v>
      </c>
      <c r="AE133" s="19">
        <v>21.718703963493098</v>
      </c>
      <c r="AF133" s="19">
        <v>34.804445358974924</v>
      </c>
      <c r="AG133" s="19">
        <v>39.533912401936938</v>
      </c>
      <c r="AH133" s="19">
        <v>23.502664449557912</v>
      </c>
      <c r="AI133" s="19"/>
      <c r="AL133" s="65">
        <f t="shared" si="1"/>
        <v>1</v>
      </c>
    </row>
    <row r="134" spans="1:38" ht="14.25" customHeight="1" x14ac:dyDescent="0.25">
      <c r="A134" s="22" t="s">
        <v>147</v>
      </c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L134" s="65">
        <f t="shared" si="1"/>
        <v>0</v>
      </c>
    </row>
    <row r="135" spans="1:38" ht="14.25" customHeight="1" x14ac:dyDescent="0.25">
      <c r="A135" s="22" t="s">
        <v>148</v>
      </c>
      <c r="B135" s="19">
        <v>2.415234579035364</v>
      </c>
      <c r="C135" s="19">
        <v>2.3479994120040253</v>
      </c>
      <c r="D135" s="19">
        <v>1.685622020596159</v>
      </c>
      <c r="E135" s="19">
        <v>2.0404317541397758</v>
      </c>
      <c r="F135" s="19">
        <v>2</v>
      </c>
      <c r="G135" s="19">
        <v>1.9062813759557271</v>
      </c>
      <c r="H135" s="19">
        <v>0.83146336065412541</v>
      </c>
      <c r="I135" s="19">
        <v>1.7772652040610493</v>
      </c>
      <c r="J135" s="19">
        <v>2.0310663192867859</v>
      </c>
      <c r="K135" s="19">
        <v>1.8762155366868476</v>
      </c>
      <c r="L135" s="19">
        <v>1.6772662287863946</v>
      </c>
      <c r="M135" s="19">
        <v>1.3168912813210873</v>
      </c>
      <c r="N135" s="19">
        <v>1.332396404137608</v>
      </c>
      <c r="O135" s="19">
        <v>2.8094072576354145</v>
      </c>
      <c r="P135" s="19">
        <v>2.6043109793385968</v>
      </c>
      <c r="Q135" s="19">
        <v>0.98362187529486089</v>
      </c>
      <c r="R135" s="19">
        <v>1.6340420029816827</v>
      </c>
      <c r="S135" s="19">
        <v>3.1791248976264215</v>
      </c>
      <c r="T135" s="19">
        <v>4.4650393054793467</v>
      </c>
      <c r="U135" s="19">
        <v>1.1976874777511404</v>
      </c>
      <c r="V135" s="19">
        <v>1.2928194969853284</v>
      </c>
      <c r="W135" s="19">
        <v>1.8449134505548808</v>
      </c>
      <c r="X135" s="19">
        <v>1.0793401868583017</v>
      </c>
      <c r="Y135" s="19">
        <v>1.419204651523934</v>
      </c>
      <c r="Z135" s="19">
        <v>3.6398442211753568</v>
      </c>
      <c r="AA135" s="19">
        <v>3.6110357327141793</v>
      </c>
      <c r="AB135" s="19">
        <v>3.6150816474459346</v>
      </c>
      <c r="AC135" s="19">
        <v>3.6084639033767147</v>
      </c>
      <c r="AD135" s="19">
        <v>2.3710738404226839</v>
      </c>
      <c r="AE135" s="19">
        <v>2.316041130598685</v>
      </c>
      <c r="AF135" s="19">
        <v>2.4522796721817497</v>
      </c>
      <c r="AG135" s="19">
        <v>2.515514225458686</v>
      </c>
      <c r="AH135" s="19">
        <v>3.6880238348414021</v>
      </c>
      <c r="AI135" s="19"/>
      <c r="AL135" s="65">
        <f t="shared" ref="AL135:AL198" si="2">IF(AG135="", 0, 1)</f>
        <v>1</v>
      </c>
    </row>
    <row r="136" spans="1:38" ht="14.25" customHeight="1" x14ac:dyDescent="0.25">
      <c r="A136" s="22" t="s">
        <v>149</v>
      </c>
      <c r="B136" s="21">
        <v>49.061846159999995</v>
      </c>
      <c r="C136" s="21">
        <v>81.637852445185203</v>
      </c>
      <c r="D136" s="21">
        <v>68.65707865336681</v>
      </c>
      <c r="E136" s="21">
        <v>65.610045240733697</v>
      </c>
      <c r="F136" s="21">
        <v>71.610681200385301</v>
      </c>
      <c r="G136" s="21">
        <v>84.282654521318008</v>
      </c>
      <c r="H136" s="21">
        <v>86.48502377360829</v>
      </c>
      <c r="I136" s="21">
        <v>76.974246076548297</v>
      </c>
      <c r="J136" s="21">
        <v>82.551501874695603</v>
      </c>
      <c r="K136" s="21">
        <v>89.656635764130598</v>
      </c>
      <c r="L136" s="21">
        <v>55.073328978326202</v>
      </c>
      <c r="M136" s="21">
        <v>72.593506115563443</v>
      </c>
      <c r="N136" s="21">
        <v>38.484669052849675</v>
      </c>
      <c r="O136" s="21">
        <v>36.702575749427467</v>
      </c>
      <c r="P136" s="21">
        <v>36.312548190970901</v>
      </c>
      <c r="Q136" s="21">
        <v>48.2978814531686</v>
      </c>
      <c r="R136" s="21">
        <v>51.248160359559797</v>
      </c>
      <c r="S136" s="21">
        <v>62.946266897275699</v>
      </c>
      <c r="T136" s="21">
        <v>50.9418897134831</v>
      </c>
      <c r="U136" s="21">
        <v>54.782721897084599</v>
      </c>
      <c r="V136" s="21">
        <v>46.850352073586201</v>
      </c>
      <c r="W136" s="21">
        <v>94.711808397782804</v>
      </c>
      <c r="X136" s="21">
        <v>32.825893270677</v>
      </c>
      <c r="Y136" s="21">
        <v>34.684730244417402</v>
      </c>
      <c r="Z136" s="21">
        <v>66.337979373176594</v>
      </c>
      <c r="AA136" s="21">
        <v>80.967732460925802</v>
      </c>
      <c r="AB136" s="21">
        <v>78.566631719858009</v>
      </c>
      <c r="AC136" s="21">
        <v>89.143472792336112</v>
      </c>
      <c r="AD136" s="21">
        <v>158.82615001016799</v>
      </c>
      <c r="AE136" s="21">
        <v>85.050770910692393</v>
      </c>
      <c r="AF136" s="21">
        <v>108.701906075802</v>
      </c>
      <c r="AG136" s="21">
        <v>96.9848580869741</v>
      </c>
      <c r="AH136" s="21">
        <v>95.036527370991905</v>
      </c>
      <c r="AI136" s="21"/>
      <c r="AL136" s="65">
        <f t="shared" si="2"/>
        <v>1</v>
      </c>
    </row>
    <row r="137" spans="1:38" ht="14.25" customHeight="1" x14ac:dyDescent="0.25">
      <c r="A137" s="22" t="s">
        <v>150</v>
      </c>
      <c r="B137" s="19">
        <v>44.7</v>
      </c>
      <c r="C137" s="19">
        <v>54.91691346780555</v>
      </c>
      <c r="D137" s="19">
        <v>53.286984787682478</v>
      </c>
      <c r="E137" s="19">
        <v>56.613532625989585</v>
      </c>
      <c r="F137" s="19">
        <v>155.62746956717859</v>
      </c>
      <c r="G137" s="19">
        <v>59.718707848039948</v>
      </c>
      <c r="H137" s="19">
        <v>54.557566548698205</v>
      </c>
      <c r="I137" s="19">
        <v>59.343095575016214</v>
      </c>
      <c r="J137" s="19">
        <v>65.216570576925008</v>
      </c>
      <c r="K137" s="19">
        <v>74.399493985443016</v>
      </c>
      <c r="L137" s="19">
        <v>56.149657800920629</v>
      </c>
      <c r="M137" s="19">
        <v>69.555169075666598</v>
      </c>
      <c r="N137" s="19">
        <v>77.261614602777158</v>
      </c>
      <c r="O137" s="19">
        <v>58.523806550156131</v>
      </c>
      <c r="P137" s="19">
        <v>27.299432837691278</v>
      </c>
      <c r="Q137" s="19">
        <v>15.900898555030215</v>
      </c>
      <c r="R137" s="19">
        <v>18.737414422387161</v>
      </c>
      <c r="S137" s="19">
        <v>34.166523840995168</v>
      </c>
      <c r="T137" s="19">
        <v>10.79067364819077</v>
      </c>
      <c r="U137" s="19">
        <v>44.771464104342662</v>
      </c>
      <c r="V137" s="19">
        <v>75.826605753817702</v>
      </c>
      <c r="W137" s="19">
        <v>72.248288502725217</v>
      </c>
      <c r="X137" s="19">
        <v>81.192175772208358</v>
      </c>
      <c r="Y137" s="19">
        <v>78.697752280547363</v>
      </c>
      <c r="Z137" s="19">
        <v>94.232346997847657</v>
      </c>
      <c r="AA137" s="19">
        <v>93.533413083045474</v>
      </c>
      <c r="AB137" s="19">
        <v>73.014761991073755</v>
      </c>
      <c r="AC137" s="19">
        <v>77.222120918991521</v>
      </c>
      <c r="AD137" s="19">
        <v>72.536914307910877</v>
      </c>
      <c r="AE137" s="19">
        <v>55.385739989908181</v>
      </c>
      <c r="AF137" s="19">
        <v>97.935221005706879</v>
      </c>
      <c r="AG137" s="19"/>
      <c r="AH137" s="19"/>
      <c r="AI137" s="19"/>
      <c r="AL137" s="65">
        <f t="shared" si="2"/>
        <v>0</v>
      </c>
    </row>
    <row r="138" spans="1:38" ht="14.25" customHeight="1" x14ac:dyDescent="0.25">
      <c r="A138" s="22" t="s">
        <v>151</v>
      </c>
      <c r="B138" s="21">
        <v>3.9829397239675899</v>
      </c>
      <c r="C138" s="21">
        <v>3.2389332878493433</v>
      </c>
      <c r="D138" s="21">
        <v>4.1378767579008215</v>
      </c>
      <c r="E138" s="21">
        <v>8.293502879367427</v>
      </c>
      <c r="F138" s="21">
        <v>1.3239306309781098</v>
      </c>
      <c r="G138" s="21">
        <v>0.78593668948241002</v>
      </c>
      <c r="H138" s="21">
        <v>0.91063755111914291</v>
      </c>
      <c r="I138" s="21">
        <v>1.7976647362576148</v>
      </c>
      <c r="J138" s="21">
        <v>0.7168761007742035</v>
      </c>
      <c r="K138" s="21">
        <v>0.75693564574921424</v>
      </c>
      <c r="L138" s="21">
        <v>1.5450118060250735</v>
      </c>
      <c r="M138" s="21">
        <v>0.91117083831798451</v>
      </c>
      <c r="N138" s="21">
        <v>0.7254493679125702</v>
      </c>
      <c r="O138" s="21">
        <v>0.8130886505797531</v>
      </c>
      <c r="P138" s="21">
        <v>1.0153170052328375</v>
      </c>
      <c r="Q138" s="21">
        <v>2.4428287888983302</v>
      </c>
      <c r="R138" s="21">
        <v>0.84197972704888446</v>
      </c>
      <c r="S138" s="21">
        <v>0.79513239624069798</v>
      </c>
      <c r="T138" s="21">
        <v>1.0881392966168602</v>
      </c>
      <c r="U138" s="21">
        <v>0.829719466700088</v>
      </c>
      <c r="V138" s="21">
        <v>0.82206306114553063</v>
      </c>
      <c r="W138" s="21">
        <v>0.86936374948510975</v>
      </c>
      <c r="X138" s="21">
        <v>0.72465104191171026</v>
      </c>
      <c r="Y138" s="21">
        <v>0.70278281187160652</v>
      </c>
      <c r="Z138" s="21">
        <v>0.69359428546743263</v>
      </c>
      <c r="AA138" s="21">
        <v>0.68529099115440761</v>
      </c>
      <c r="AB138" s="21">
        <v>0.63156522381166702</v>
      </c>
      <c r="AC138" s="21">
        <v>0.60487051486753352</v>
      </c>
      <c r="AD138" s="21">
        <v>0.62286285032590916</v>
      </c>
      <c r="AE138" s="21">
        <v>1.4355260699676986</v>
      </c>
      <c r="AF138" s="21">
        <v>0.58055279047546327</v>
      </c>
      <c r="AG138" s="21">
        <v>0.14075105588960776</v>
      </c>
      <c r="AH138" s="21">
        <v>7.4346402499024675E-2</v>
      </c>
      <c r="AI138" s="21"/>
      <c r="AL138" s="65">
        <f t="shared" si="2"/>
        <v>1</v>
      </c>
    </row>
    <row r="139" spans="1:38" ht="14.25" customHeight="1" x14ac:dyDescent="0.25">
      <c r="A139" s="22" t="s">
        <v>152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L139" s="65">
        <f t="shared" si="2"/>
        <v>0</v>
      </c>
    </row>
    <row r="140" spans="1:38" ht="14.25" customHeight="1" x14ac:dyDescent="0.25">
      <c r="A140" s="22" t="s">
        <v>153</v>
      </c>
      <c r="B140" s="21">
        <v>1.0801391529905062</v>
      </c>
      <c r="C140" s="21">
        <v>1.8978893630555205</v>
      </c>
      <c r="D140" s="21">
        <v>0.20842061225467987</v>
      </c>
      <c r="E140" s="21">
        <v>1.5014545570067639</v>
      </c>
      <c r="F140" s="21">
        <v>2.4921532123102161</v>
      </c>
      <c r="G140" s="21">
        <v>0.68824585663959148</v>
      </c>
      <c r="H140" s="21">
        <v>0.43349235140183023</v>
      </c>
      <c r="I140" s="21">
        <v>1.9964410726841495</v>
      </c>
      <c r="J140" s="21">
        <v>1.8043641366904066</v>
      </c>
      <c r="K140" s="21">
        <v>0.37784881277315402</v>
      </c>
      <c r="L140" s="21">
        <v>0.40733092672779642</v>
      </c>
      <c r="M140" s="21">
        <v>3.1513229632167903</v>
      </c>
      <c r="N140" s="21">
        <v>0.44026613914988139</v>
      </c>
      <c r="O140" s="21">
        <v>0.62375132465311967</v>
      </c>
      <c r="P140" s="21">
        <v>0.40984205600342172</v>
      </c>
      <c r="Q140" s="21">
        <v>0.37204380195695114</v>
      </c>
      <c r="R140" s="21">
        <v>2.6215179864490512</v>
      </c>
      <c r="S140" s="21">
        <v>0.62209109813856511</v>
      </c>
      <c r="T140" s="21">
        <v>0.53593338359113551</v>
      </c>
      <c r="U140" s="21">
        <v>1.283574758413343</v>
      </c>
      <c r="V140" s="21">
        <v>1.3341443486833557</v>
      </c>
      <c r="W140" s="21">
        <v>1.5931306566096297</v>
      </c>
      <c r="X140" s="21">
        <v>0.60220187088122978</v>
      </c>
      <c r="Y140" s="21">
        <v>0.51673928504487465</v>
      </c>
      <c r="Z140" s="21">
        <v>0.49902603348631314</v>
      </c>
      <c r="AA140" s="21">
        <v>0.47861229448521142</v>
      </c>
      <c r="AB140" s="21">
        <v>0.93320705728587094</v>
      </c>
      <c r="AC140" s="21">
        <v>1.0503098596544569</v>
      </c>
      <c r="AD140" s="21">
        <v>1.5482928616942679</v>
      </c>
      <c r="AE140" s="21">
        <v>0.86224962355566881</v>
      </c>
      <c r="AF140" s="21">
        <v>1.1350054401748515</v>
      </c>
      <c r="AG140" s="21">
        <v>0.8614060474243187</v>
      </c>
      <c r="AH140" s="21">
        <v>1.5058675563108248</v>
      </c>
      <c r="AI140" s="21"/>
      <c r="AL140" s="65">
        <f t="shared" si="2"/>
        <v>1</v>
      </c>
    </row>
    <row r="141" spans="1:38" ht="14.25" customHeight="1" x14ac:dyDescent="0.25">
      <c r="A141" s="22" t="s">
        <v>154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L141" s="65">
        <f t="shared" si="2"/>
        <v>0</v>
      </c>
    </row>
    <row r="142" spans="1:38" ht="14.25" customHeight="1" x14ac:dyDescent="0.25">
      <c r="A142" s="22" t="s">
        <v>155</v>
      </c>
      <c r="B142" s="21"/>
      <c r="C142" s="21"/>
      <c r="D142" s="21"/>
      <c r="E142" s="21"/>
      <c r="F142" s="21"/>
      <c r="G142" s="21"/>
      <c r="H142" s="21"/>
      <c r="I142" s="21"/>
      <c r="J142" s="21">
        <v>233.11157142857203</v>
      </c>
      <c r="K142" s="21">
        <v>249.79123870967854</v>
      </c>
      <c r="L142" s="21">
        <v>223.44165000000001</v>
      </c>
      <c r="M142" s="21">
        <v>309.96162769230773</v>
      </c>
      <c r="N142" s="21">
        <v>236.92930645161337</v>
      </c>
      <c r="O142" s="21">
        <v>260.85337384615286</v>
      </c>
      <c r="P142" s="21">
        <v>231.14215909090944</v>
      </c>
      <c r="Q142" s="21">
        <v>304.262578125</v>
      </c>
      <c r="R142" s="21">
        <v>417.40039384615284</v>
      </c>
      <c r="S142" s="21">
        <v>446.36291129032247</v>
      </c>
      <c r="T142" s="21">
        <v>435.77945384615322</v>
      </c>
      <c r="U142" s="21">
        <v>594.57978571428362</v>
      </c>
      <c r="V142" s="21">
        <v>2081.059785714293</v>
      </c>
      <c r="W142" s="21">
        <v>1990.980585714291</v>
      </c>
      <c r="X142" s="21">
        <v>1860.6424615384633</v>
      </c>
      <c r="Y142" s="21">
        <v>1931.2699500000006</v>
      </c>
      <c r="Z142" s="21">
        <v>1927.4041142857157</v>
      </c>
      <c r="AA142" s="21">
        <v>2044.0103000000004</v>
      </c>
      <c r="AB142" s="21">
        <v>1878.0707545454652</v>
      </c>
      <c r="AC142" s="21">
        <v>1334.0630312499998</v>
      </c>
      <c r="AD142" s="21">
        <v>1921.9380140624996</v>
      </c>
      <c r="AE142" s="21">
        <v>2212.7385225806515</v>
      </c>
      <c r="AF142" s="21">
        <v>2126.2483924242488</v>
      </c>
      <c r="AG142" s="21">
        <v>1729.7027692307672</v>
      </c>
      <c r="AH142" s="21">
        <v>2453.0697523809527</v>
      </c>
      <c r="AI142" s="21"/>
      <c r="AL142" s="65">
        <f t="shared" si="2"/>
        <v>1</v>
      </c>
    </row>
    <row r="143" spans="1:38" ht="14.25" customHeight="1" x14ac:dyDescent="0.25">
      <c r="A143" s="22" t="s">
        <v>156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L143" s="65">
        <f t="shared" si="2"/>
        <v>0</v>
      </c>
    </row>
    <row r="144" spans="1:38" ht="14.25" customHeight="1" x14ac:dyDescent="0.25">
      <c r="A144" s="22" t="s">
        <v>157</v>
      </c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L144" s="65">
        <f t="shared" si="2"/>
        <v>0</v>
      </c>
    </row>
    <row r="145" spans="1:38" ht="14.25" customHeight="1" x14ac:dyDescent="0.25">
      <c r="A145" s="22" t="s">
        <v>158</v>
      </c>
      <c r="B145" s="19">
        <v>6.1</v>
      </c>
      <c r="C145" s="19">
        <v>6.2</v>
      </c>
      <c r="D145" s="19">
        <v>6</v>
      </c>
      <c r="E145" s="19">
        <v>6.4</v>
      </c>
      <c r="F145" s="19">
        <v>7.1</v>
      </c>
      <c r="G145" s="19">
        <v>6.9</v>
      </c>
      <c r="H145" s="19">
        <v>6.6</v>
      </c>
      <c r="I145" s="19">
        <v>7.5</v>
      </c>
      <c r="J145" s="19">
        <v>8.6999999999999993</v>
      </c>
      <c r="K145" s="19">
        <v>8.1999999999999993</v>
      </c>
      <c r="L145" s="19">
        <v>9</v>
      </c>
      <c r="M145" s="19">
        <v>9</v>
      </c>
      <c r="N145" s="19">
        <v>9.3000000000000007</v>
      </c>
      <c r="O145" s="19">
        <v>9.5</v>
      </c>
      <c r="P145" s="19">
        <v>10</v>
      </c>
      <c r="Q145" s="19">
        <v>10.8</v>
      </c>
      <c r="R145" s="19">
        <v>9.5</v>
      </c>
      <c r="S145" s="19">
        <v>10.9</v>
      </c>
      <c r="T145" s="19">
        <v>10.8</v>
      </c>
      <c r="U145" s="19">
        <v>11.1</v>
      </c>
      <c r="V145" s="19">
        <v>11.1</v>
      </c>
      <c r="W145" s="19">
        <v>10.3</v>
      </c>
      <c r="X145" s="19">
        <v>9.6999999999999993</v>
      </c>
      <c r="Y145" s="19">
        <v>9.5</v>
      </c>
      <c r="Z145" s="19">
        <v>10.4</v>
      </c>
      <c r="AA145" s="19">
        <v>10.3</v>
      </c>
      <c r="AB145" s="19">
        <v>8</v>
      </c>
      <c r="AC145" s="19">
        <v>10</v>
      </c>
      <c r="AD145" s="19">
        <v>11</v>
      </c>
      <c r="AE145" s="19">
        <v>6.9</v>
      </c>
      <c r="AF145" s="19">
        <v>8.1</v>
      </c>
      <c r="AG145" s="19">
        <v>8.9</v>
      </c>
      <c r="AH145" s="19"/>
      <c r="AI145" s="19"/>
      <c r="AL145" s="65">
        <f t="shared" si="2"/>
        <v>1</v>
      </c>
    </row>
    <row r="146" spans="1:38" ht="14.25" customHeight="1" x14ac:dyDescent="0.25">
      <c r="A146" s="22" t="s">
        <v>159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L146" s="65">
        <f t="shared" si="2"/>
        <v>0</v>
      </c>
    </row>
    <row r="147" spans="1:38" ht="14.25" customHeight="1" x14ac:dyDescent="0.25">
      <c r="A147" s="22" t="s">
        <v>160</v>
      </c>
      <c r="B147" s="19"/>
      <c r="C147" s="19"/>
      <c r="D147" s="19"/>
      <c r="E147" s="19"/>
      <c r="F147" s="19">
        <v>81.8</v>
      </c>
      <c r="G147" s="19">
        <v>95.97</v>
      </c>
      <c r="H147" s="19">
        <v>96.83</v>
      </c>
      <c r="I147" s="19">
        <v>91.53</v>
      </c>
      <c r="J147" s="19">
        <v>347.35712728024697</v>
      </c>
      <c r="K147" s="19">
        <v>311.98155653447299</v>
      </c>
      <c r="L147" s="19">
        <v>331.68387706982998</v>
      </c>
      <c r="M147" s="19">
        <v>309.75621689385997</v>
      </c>
      <c r="N147" s="19">
        <v>468.96284342709703</v>
      </c>
      <c r="O147" s="19">
        <v>276.551520340423</v>
      </c>
      <c r="P147" s="19">
        <v>278.796277425754</v>
      </c>
      <c r="Q147" s="19">
        <v>252.634176951695</v>
      </c>
      <c r="R147" s="19">
        <v>237.65898284863701</v>
      </c>
      <c r="S147" s="19">
        <v>247.073104439898</v>
      </c>
      <c r="T147" s="19">
        <v>273.12296968086997</v>
      </c>
      <c r="U147" s="19">
        <v>240.978535014936</v>
      </c>
      <c r="V147" s="19">
        <v>248.08804449100398</v>
      </c>
      <c r="W147" s="19">
        <v>290.74653156817402</v>
      </c>
      <c r="X147" s="19">
        <v>246.37003821682001</v>
      </c>
      <c r="Y147" s="19">
        <v>334.98004853457201</v>
      </c>
      <c r="Z147" s="19">
        <v>333.81305748174697</v>
      </c>
      <c r="AA147" s="19">
        <v>336.84579265181702</v>
      </c>
      <c r="AB147" s="19">
        <v>357.48206418595299</v>
      </c>
      <c r="AC147" s="19">
        <v>360.31176062129299</v>
      </c>
      <c r="AD147" s="19">
        <v>409.50122952367502</v>
      </c>
      <c r="AE147" s="19">
        <v>273.105529978741</v>
      </c>
      <c r="AF147" s="19">
        <v>324.79033648496505</v>
      </c>
      <c r="AG147" s="19">
        <v>272.56053435131003</v>
      </c>
      <c r="AH147" s="19">
        <v>459.04514839340004</v>
      </c>
      <c r="AI147" s="19"/>
      <c r="AL147" s="65">
        <f t="shared" si="2"/>
        <v>1</v>
      </c>
    </row>
    <row r="148" spans="1:38" ht="14.25" customHeight="1" x14ac:dyDescent="0.25">
      <c r="A148" s="22" t="s">
        <v>161</v>
      </c>
      <c r="B148" s="21">
        <v>9.4333100000000005</v>
      </c>
      <c r="C148" s="21">
        <v>10.936681999999999</v>
      </c>
      <c r="D148" s="21">
        <v>18.483506999999999</v>
      </c>
      <c r="E148" s="21">
        <v>15.436284000000001</v>
      </c>
      <c r="F148" s="21">
        <v>11.202655999999999</v>
      </c>
      <c r="G148" s="21">
        <v>13.513158000000001</v>
      </c>
      <c r="H148" s="21">
        <v>22.570976999999999</v>
      </c>
      <c r="I148" s="21">
        <v>20.274457999999999</v>
      </c>
      <c r="J148" s="21">
        <v>12.044940499999999</v>
      </c>
      <c r="K148" s="21">
        <v>12.865833</v>
      </c>
      <c r="L148" s="21">
        <v>22.033608899999997</v>
      </c>
      <c r="M148" s="21">
        <v>24.220361699999998</v>
      </c>
      <c r="N148" s="21">
        <v>15.0705601</v>
      </c>
      <c r="O148" s="21">
        <v>14.8269144</v>
      </c>
      <c r="P148" s="21">
        <v>21.412604300000002</v>
      </c>
      <c r="Q148" s="21">
        <v>18.493818000000001</v>
      </c>
      <c r="R148" s="21">
        <v>13.907659000000001</v>
      </c>
      <c r="S148" s="21">
        <v>16.004578599999999</v>
      </c>
      <c r="T148" s="21">
        <v>24.697559600000002</v>
      </c>
      <c r="U148" s="21">
        <v>22.342858199999998</v>
      </c>
      <c r="V148" s="21">
        <v>17.123522600000001</v>
      </c>
      <c r="W148" s="21">
        <v>19.533508000000001</v>
      </c>
      <c r="X148" s="21">
        <v>27.337253499999999</v>
      </c>
      <c r="Y148" s="21">
        <v>24.031672</v>
      </c>
      <c r="Z148" s="21">
        <v>16.4794093</v>
      </c>
      <c r="AA148" s="21">
        <v>18.530880600000003</v>
      </c>
      <c r="AB148" s="21">
        <v>28.327015299999999</v>
      </c>
      <c r="AC148" s="21">
        <v>25.181620199999998</v>
      </c>
      <c r="AD148" s="21">
        <v>17.338965999999999</v>
      </c>
      <c r="AE148" s="21">
        <v>10.558297199999998</v>
      </c>
      <c r="AF148" s="21">
        <v>11.005148</v>
      </c>
      <c r="AG148" s="21">
        <v>18.714849000000001</v>
      </c>
      <c r="AH148" s="21">
        <v>13.891444999999999</v>
      </c>
      <c r="AI148" s="21"/>
      <c r="AL148" s="65">
        <f t="shared" si="2"/>
        <v>1</v>
      </c>
    </row>
    <row r="149" spans="1:38" ht="14.25" customHeight="1" x14ac:dyDescent="0.25">
      <c r="A149" s="22" t="s">
        <v>162</v>
      </c>
      <c r="B149" s="19">
        <v>1424.8667850799288</v>
      </c>
      <c r="C149" s="19">
        <v>1653.7757437070929</v>
      </c>
      <c r="D149" s="19">
        <v>1465.2561247216026</v>
      </c>
      <c r="E149" s="19">
        <v>1458.7231700605385</v>
      </c>
      <c r="F149" s="19">
        <v>1321.869874248222</v>
      </c>
      <c r="G149" s="19">
        <v>1588.4122562674106</v>
      </c>
      <c r="H149" s="19">
        <v>1645.677694770545</v>
      </c>
      <c r="I149" s="19">
        <v>1598.546511627907</v>
      </c>
      <c r="J149" s="19">
        <v>1284.6087704213248</v>
      </c>
      <c r="K149" s="19">
        <v>1210.3225806451615</v>
      </c>
      <c r="L149" s="19">
        <v>1271.5038508309694</v>
      </c>
      <c r="M149" s="19">
        <v>1323.6811254396248</v>
      </c>
      <c r="N149" s="19">
        <v>1304.8959136468768</v>
      </c>
      <c r="O149" s="19">
        <v>1353.0884134033101</v>
      </c>
      <c r="P149" s="19">
        <v>1221.875</v>
      </c>
      <c r="Q149" s="19">
        <v>1446.9956227616387</v>
      </c>
      <c r="R149" s="19">
        <v>1153.3175355450237</v>
      </c>
      <c r="S149" s="19">
        <v>1206.2206572769953</v>
      </c>
      <c r="T149" s="19">
        <v>1281.6241105064885</v>
      </c>
      <c r="U149" s="19">
        <v>1170.2327480604331</v>
      </c>
      <c r="V149" s="19">
        <v>1293.5346660995317</v>
      </c>
      <c r="W149" s="19">
        <v>1548.0249480249477</v>
      </c>
      <c r="X149" s="19">
        <v>1169.7693241602585</v>
      </c>
      <c r="Y149" s="19">
        <v>1233.2938388625594</v>
      </c>
      <c r="Z149" s="19">
        <v>1271.3563933151959</v>
      </c>
      <c r="AA149" s="19">
        <v>1385.736314572089</v>
      </c>
      <c r="AB149" s="19">
        <v>1383.7908988341489</v>
      </c>
      <c r="AC149" s="19">
        <v>1314.886613021215</v>
      </c>
      <c r="AD149" s="19">
        <v>1229.0934645115947</v>
      </c>
      <c r="AE149" s="19">
        <v>1132.5349301397205</v>
      </c>
      <c r="AF149" s="19">
        <v>1250.1642935377872</v>
      </c>
      <c r="AG149" s="19">
        <v>1273.3382570162476</v>
      </c>
      <c r="AH149" s="19">
        <v>1207.6320939334632</v>
      </c>
      <c r="AI149" s="19"/>
      <c r="AL149" s="65">
        <f t="shared" si="2"/>
        <v>1</v>
      </c>
    </row>
    <row r="150" spans="1:38" ht="14.25" customHeight="1" x14ac:dyDescent="0.25">
      <c r="A150" s="22" t="s">
        <v>163</v>
      </c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L150" s="65">
        <f t="shared" si="2"/>
        <v>0</v>
      </c>
    </row>
    <row r="151" spans="1:38" ht="14.25" customHeight="1" x14ac:dyDescent="0.25">
      <c r="A151" s="22" t="s">
        <v>164</v>
      </c>
      <c r="B151" s="19">
        <v>120</v>
      </c>
      <c r="C151" s="19">
        <v>114</v>
      </c>
      <c r="D151" s="19">
        <v>124</v>
      </c>
      <c r="E151" s="19">
        <v>126</v>
      </c>
      <c r="F151" s="19">
        <v>154</v>
      </c>
      <c r="G151" s="19">
        <v>127</v>
      </c>
      <c r="H151" s="19">
        <v>146</v>
      </c>
      <c r="I151" s="19">
        <v>153</v>
      </c>
      <c r="J151" s="19">
        <v>146</v>
      </c>
      <c r="K151" s="19">
        <v>95</v>
      </c>
      <c r="L151" s="19">
        <v>131</v>
      </c>
      <c r="M151" s="19">
        <v>106</v>
      </c>
      <c r="N151" s="19">
        <v>157</v>
      </c>
      <c r="O151" s="19">
        <v>145.76</v>
      </c>
      <c r="P151" s="19">
        <v>134.63</v>
      </c>
      <c r="Q151" s="19">
        <v>68.63</v>
      </c>
      <c r="R151" s="19">
        <v>78.05</v>
      </c>
      <c r="S151" s="19">
        <v>88.49</v>
      </c>
      <c r="T151" s="19">
        <v>67.010000000000005</v>
      </c>
      <c r="U151" s="19">
        <v>92.02</v>
      </c>
      <c r="V151" s="19">
        <v>96.34</v>
      </c>
      <c r="W151" s="19">
        <v>94.15</v>
      </c>
      <c r="X151" s="19">
        <v>90.76</v>
      </c>
      <c r="Y151" s="19">
        <v>63.88</v>
      </c>
      <c r="Z151" s="19">
        <v>107.59</v>
      </c>
      <c r="AA151" s="19">
        <v>56.44</v>
      </c>
      <c r="AB151" s="19">
        <v>60.67</v>
      </c>
      <c r="AC151" s="19">
        <v>52.61</v>
      </c>
      <c r="AD151" s="19">
        <v>68.650000000000006</v>
      </c>
      <c r="AE151" s="19">
        <v>20.2</v>
      </c>
      <c r="AF151" s="19">
        <v>54.53</v>
      </c>
      <c r="AG151" s="19">
        <v>50.53</v>
      </c>
      <c r="AH151" s="19">
        <v>49.37</v>
      </c>
      <c r="AI151" s="19"/>
      <c r="AL151" s="65">
        <f t="shared" si="2"/>
        <v>1</v>
      </c>
    </row>
    <row r="152" spans="1:38" ht="14.25" customHeight="1" x14ac:dyDescent="0.25">
      <c r="A152" s="22" t="s">
        <v>165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L152" s="65">
        <f t="shared" si="2"/>
        <v>0</v>
      </c>
    </row>
    <row r="153" spans="1:38" ht="14.25" customHeight="1" x14ac:dyDescent="0.25">
      <c r="A153" s="22" t="s">
        <v>166</v>
      </c>
      <c r="B153" s="19">
        <v>795.7</v>
      </c>
      <c r="C153" s="19">
        <v>784</v>
      </c>
      <c r="D153" s="19">
        <v>814.1</v>
      </c>
      <c r="E153" s="19">
        <v>864</v>
      </c>
      <c r="F153" s="19">
        <v>866.2</v>
      </c>
      <c r="G153" s="19">
        <v>805.7</v>
      </c>
      <c r="H153" s="19">
        <v>827.2</v>
      </c>
      <c r="I153" s="19">
        <v>896.7</v>
      </c>
      <c r="J153" s="19">
        <v>883.4</v>
      </c>
      <c r="K153" s="19">
        <v>893.1</v>
      </c>
      <c r="L153" s="19">
        <v>894.5</v>
      </c>
      <c r="M153" s="19">
        <v>916</v>
      </c>
      <c r="N153" s="19">
        <v>882.98869999999999</v>
      </c>
      <c r="O153" s="19">
        <v>838.58339999999998</v>
      </c>
      <c r="P153" s="19">
        <v>870.81219999999996</v>
      </c>
      <c r="Q153" s="19">
        <v>910.1807</v>
      </c>
      <c r="R153" s="19">
        <v>990.02089999999998</v>
      </c>
      <c r="S153" s="19">
        <v>961.95849999999996</v>
      </c>
      <c r="T153" s="19">
        <v>992.46460000000002</v>
      </c>
      <c r="U153" s="19">
        <v>1054.2692999999999</v>
      </c>
      <c r="V153" s="19">
        <v>1034.2238</v>
      </c>
      <c r="W153" s="19">
        <v>1043.521</v>
      </c>
      <c r="X153" s="19">
        <v>1044.1102000000001</v>
      </c>
      <c r="Y153" s="19">
        <v>1103.5072</v>
      </c>
      <c r="Z153" s="19">
        <v>1068.2784389999999</v>
      </c>
      <c r="AA153" s="19">
        <v>1052.9149930000001</v>
      </c>
      <c r="AB153" s="19">
        <v>1126.8193859999999</v>
      </c>
      <c r="AC153" s="19">
        <v>1202.136418</v>
      </c>
      <c r="AD153" s="19">
        <v>1189.7092196199999</v>
      </c>
      <c r="AE153" s="19">
        <v>1076.3300087</v>
      </c>
      <c r="AF153" s="19">
        <v>1147.4490641899999</v>
      </c>
      <c r="AG153" s="19">
        <v>1301.5831009200001</v>
      </c>
      <c r="AH153" s="19"/>
      <c r="AI153" s="19"/>
      <c r="AL153" s="65">
        <f t="shared" si="2"/>
        <v>1</v>
      </c>
    </row>
    <row r="154" spans="1:38" ht="14.25" customHeight="1" x14ac:dyDescent="0.25">
      <c r="A154" s="22" t="s">
        <v>167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L154" s="65">
        <f t="shared" si="2"/>
        <v>0</v>
      </c>
    </row>
    <row r="155" spans="1:38" ht="14.25" customHeight="1" x14ac:dyDescent="0.25">
      <c r="A155" s="22" t="s">
        <v>168</v>
      </c>
      <c r="B155" s="19">
        <v>2.44205387201196</v>
      </c>
      <c r="C155" s="19">
        <v>15.637831841162599</v>
      </c>
      <c r="D155" s="19">
        <v>21.936497330432097</v>
      </c>
      <c r="E155" s="19">
        <v>52.193579673272602</v>
      </c>
      <c r="F155" s="19">
        <v>2.3312408419176198</v>
      </c>
      <c r="G155" s="19">
        <v>15.120648661291099</v>
      </c>
      <c r="H155" s="19">
        <v>23.369549554341901</v>
      </c>
      <c r="I155" s="19">
        <v>54.313888484199303</v>
      </c>
      <c r="J155" s="19">
        <v>2.21508760586575</v>
      </c>
      <c r="K155" s="19">
        <v>13.394347916155999</v>
      </c>
      <c r="L155" s="19">
        <v>19.150962371722002</v>
      </c>
      <c r="M155" s="19">
        <v>41.848538564542103</v>
      </c>
      <c r="N155" s="19">
        <v>1.86134028241343</v>
      </c>
      <c r="O155" s="19">
        <v>11.711813070008098</v>
      </c>
      <c r="P155" s="19">
        <v>18.634022285642697</v>
      </c>
      <c r="Q155" s="19">
        <v>47.6042393639529</v>
      </c>
      <c r="R155" s="19">
        <v>2.09690221708358</v>
      </c>
      <c r="S155" s="19">
        <v>8.2964688886699403</v>
      </c>
      <c r="T155" s="19">
        <v>19.7128485392888</v>
      </c>
      <c r="U155" s="19">
        <v>59.551385936678898</v>
      </c>
      <c r="V155" s="19">
        <v>1.86312126985295</v>
      </c>
      <c r="W155" s="19">
        <v>12.8264205203961</v>
      </c>
      <c r="X155" s="19">
        <v>17.594930140969499</v>
      </c>
      <c r="Y155" s="19">
        <v>57.526264193839999</v>
      </c>
      <c r="Z155" s="19">
        <v>1.6972991711482501</v>
      </c>
      <c r="AA155" s="19">
        <v>9.5516728926254704</v>
      </c>
      <c r="AB155" s="19">
        <v>16.3796877468261</v>
      </c>
      <c r="AC155" s="19">
        <v>52.447034664351001</v>
      </c>
      <c r="AD155" s="19">
        <v>1.5966168459154699</v>
      </c>
      <c r="AE155" s="19">
        <v>10.285986534009401</v>
      </c>
      <c r="AF155" s="19">
        <v>20.260934896353199</v>
      </c>
      <c r="AG155" s="19">
        <v>30.0057570783868</v>
      </c>
      <c r="AH155" s="19">
        <v>1.8991015254138099</v>
      </c>
      <c r="AI155" s="19"/>
      <c r="AL155" s="65">
        <f t="shared" si="2"/>
        <v>1</v>
      </c>
    </row>
    <row r="156" spans="1:38" ht="14.25" customHeight="1" x14ac:dyDescent="0.25">
      <c r="A156" s="22" t="s">
        <v>169</v>
      </c>
      <c r="B156" s="21">
        <v>131.622926715142</v>
      </c>
      <c r="C156" s="21">
        <v>135.58843144008</v>
      </c>
      <c r="D156" s="21">
        <v>138.49230174961201</v>
      </c>
      <c r="E156" s="21">
        <v>162.894711337704</v>
      </c>
      <c r="F156" s="21">
        <v>127.10406354313</v>
      </c>
      <c r="G156" s="21">
        <v>129.00941677197301</v>
      </c>
      <c r="H156" s="21">
        <v>123.52760912231099</v>
      </c>
      <c r="I156" s="21">
        <v>133.08722218647901</v>
      </c>
      <c r="J156" s="21">
        <v>122.233866161764</v>
      </c>
      <c r="K156" s="21">
        <v>124.207048500666</v>
      </c>
      <c r="L156" s="21">
        <v>131.821444579738</v>
      </c>
      <c r="M156" s="21">
        <v>135.62194452605598</v>
      </c>
      <c r="N156" s="21">
        <v>121.957948718225</v>
      </c>
      <c r="O156" s="21">
        <v>122.89974142542499</v>
      </c>
      <c r="P156" s="21">
        <v>135.17283961211498</v>
      </c>
      <c r="Q156" s="21">
        <v>134.88564987832999</v>
      </c>
      <c r="R156" s="21">
        <v>138.90898983180202</v>
      </c>
      <c r="S156" s="21">
        <v>142.312124491802</v>
      </c>
      <c r="T156" s="21">
        <v>145.566290321802</v>
      </c>
      <c r="U156" s="21">
        <v>153.04587360180199</v>
      </c>
      <c r="V156" s="21">
        <v>149.52566339243199</v>
      </c>
      <c r="W156" s="21">
        <v>148.53646096243199</v>
      </c>
      <c r="X156" s="21">
        <v>152.54979447839202</v>
      </c>
      <c r="Y156" s="21">
        <v>160.69816728189201</v>
      </c>
      <c r="Z156" s="21">
        <v>154.27844071428402</v>
      </c>
      <c r="AA156" s="21">
        <v>155.96328401055399</v>
      </c>
      <c r="AB156" s="21">
        <v>160.177284202311</v>
      </c>
      <c r="AC156" s="21">
        <v>170.06231199432</v>
      </c>
      <c r="AD156" s="21">
        <v>144.360372187427</v>
      </c>
      <c r="AE156" s="21">
        <v>103.309521296527</v>
      </c>
      <c r="AF156" s="21"/>
      <c r="AG156" s="21"/>
      <c r="AH156" s="21"/>
      <c r="AI156" s="21"/>
      <c r="AL156" s="65">
        <f t="shared" si="2"/>
        <v>0</v>
      </c>
    </row>
    <row r="157" spans="1:38" ht="14.25" customHeight="1" x14ac:dyDescent="0.25">
      <c r="A157" s="22" t="s">
        <v>170</v>
      </c>
      <c r="B157" s="19">
        <v>41.542495815355004</v>
      </c>
      <c r="C157" s="19">
        <v>44.353251121437602</v>
      </c>
      <c r="D157" s="19">
        <v>71.281373124154001</v>
      </c>
      <c r="E157" s="19">
        <v>50.003689457416506</v>
      </c>
      <c r="F157" s="19">
        <v>57.910523975661199</v>
      </c>
      <c r="G157" s="19">
        <v>68.603463420980901</v>
      </c>
      <c r="H157" s="19">
        <v>65.949073576473992</v>
      </c>
      <c r="I157" s="19">
        <v>67.626120955900504</v>
      </c>
      <c r="J157" s="19">
        <v>98.053560934243293</v>
      </c>
      <c r="K157" s="19">
        <v>65.200388132877109</v>
      </c>
      <c r="L157" s="19">
        <v>70.875818747205201</v>
      </c>
      <c r="M157" s="19">
        <v>47.568822125319699</v>
      </c>
      <c r="N157" s="19">
        <v>63.656525322020798</v>
      </c>
      <c r="O157" s="19">
        <v>75.738492951036193</v>
      </c>
      <c r="P157" s="19">
        <v>77.830893144623502</v>
      </c>
      <c r="Q157" s="19">
        <v>115.75340364053299</v>
      </c>
      <c r="R157" s="19">
        <v>115.144960859938</v>
      </c>
      <c r="S157" s="19">
        <v>99.0432170479733</v>
      </c>
      <c r="T157" s="19">
        <v>110.74042747348101</v>
      </c>
      <c r="U157" s="19">
        <v>118.53395883515699</v>
      </c>
      <c r="V157" s="19">
        <v>97.052406254161696</v>
      </c>
      <c r="W157" s="19">
        <v>123.13120022464601</v>
      </c>
      <c r="X157" s="19">
        <v>131.002414544858</v>
      </c>
      <c r="Y157" s="19">
        <v>122.487166345052</v>
      </c>
      <c r="Z157" s="19">
        <v>120.467032058896</v>
      </c>
      <c r="AA157" s="19">
        <v>114.79402439669499</v>
      </c>
      <c r="AB157" s="19">
        <v>107.457796994201</v>
      </c>
      <c r="AC157" s="19">
        <v>120.077300829523</v>
      </c>
      <c r="AD157" s="19">
        <v>102.08788616776999</v>
      </c>
      <c r="AE157" s="19">
        <v>62.873378549074701</v>
      </c>
      <c r="AF157" s="19">
        <v>107.17341570420901</v>
      </c>
      <c r="AG157" s="19">
        <v>102.981402234192</v>
      </c>
      <c r="AH157" s="19">
        <v>83.455425961149302</v>
      </c>
      <c r="AI157" s="19"/>
      <c r="AL157" s="65">
        <f t="shared" si="2"/>
        <v>1</v>
      </c>
    </row>
    <row r="158" spans="1:38" ht="14.25" customHeight="1" x14ac:dyDescent="0.25">
      <c r="A158" s="22" t="s">
        <v>171</v>
      </c>
      <c r="B158" s="21">
        <v>571</v>
      </c>
      <c r="C158" s="21">
        <v>621</v>
      </c>
      <c r="D158" s="21">
        <v>657</v>
      </c>
      <c r="E158" s="21">
        <v>691</v>
      </c>
      <c r="F158" s="21">
        <v>664</v>
      </c>
      <c r="G158" s="21">
        <v>736</v>
      </c>
      <c r="H158" s="21">
        <v>756</v>
      </c>
      <c r="I158" s="21">
        <v>729</v>
      </c>
      <c r="J158" s="21">
        <v>638</v>
      </c>
      <c r="K158" s="21">
        <v>686</v>
      </c>
      <c r="L158" s="21">
        <v>714</v>
      </c>
      <c r="M158" s="21">
        <v>731</v>
      </c>
      <c r="N158" s="21">
        <v>732</v>
      </c>
      <c r="O158" s="21">
        <v>792</v>
      </c>
      <c r="P158" s="21">
        <v>831</v>
      </c>
      <c r="Q158" s="21">
        <v>857</v>
      </c>
      <c r="R158" s="21">
        <v>828</v>
      </c>
      <c r="S158" s="21">
        <v>951</v>
      </c>
      <c r="T158" s="21">
        <v>1055</v>
      </c>
      <c r="U158" s="21">
        <v>1175</v>
      </c>
      <c r="V158" s="21">
        <v>1200</v>
      </c>
      <c r="W158" s="21">
        <v>1232</v>
      </c>
      <c r="X158" s="21">
        <v>1272</v>
      </c>
      <c r="Y158" s="21">
        <v>1364</v>
      </c>
      <c r="Z158" s="21">
        <v>1188</v>
      </c>
      <c r="AA158" s="21">
        <v>1225</v>
      </c>
      <c r="AB158" s="21">
        <v>1389</v>
      </c>
      <c r="AC158" s="21">
        <v>1504</v>
      </c>
      <c r="AD158" s="21">
        <v>1421</v>
      </c>
      <c r="AE158" s="21">
        <v>1320</v>
      </c>
      <c r="AF158" s="21">
        <v>1601</v>
      </c>
      <c r="AG158" s="21">
        <v>1783</v>
      </c>
      <c r="AH158" s="21">
        <v>1599</v>
      </c>
      <c r="AI158" s="21"/>
      <c r="AL158" s="65">
        <f t="shared" si="2"/>
        <v>1</v>
      </c>
    </row>
    <row r="159" spans="1:38" ht="14.25" customHeight="1" x14ac:dyDescent="0.25">
      <c r="A159" s="22" t="s">
        <v>172</v>
      </c>
      <c r="B159" s="19">
        <v>273.37020967741853</v>
      </c>
      <c r="C159" s="19">
        <v>343.53894920635042</v>
      </c>
      <c r="D159" s="19">
        <v>345.61066363636428</v>
      </c>
      <c r="E159" s="19">
        <v>374.26941406249978</v>
      </c>
      <c r="F159" s="19">
        <v>317.75456507936616</v>
      </c>
      <c r="G159" s="19">
        <v>389.38461290322562</v>
      </c>
      <c r="H159" s="19">
        <v>448.03897272727249</v>
      </c>
      <c r="I159" s="19">
        <v>398.68769531250013</v>
      </c>
      <c r="J159" s="19">
        <v>328.83371428571519</v>
      </c>
      <c r="K159" s="19">
        <v>327.16020645161433</v>
      </c>
      <c r="L159" s="19">
        <v>446.88330000000002</v>
      </c>
      <c r="M159" s="19">
        <v>396.48801846153856</v>
      </c>
      <c r="N159" s="19">
        <v>323.98705161290383</v>
      </c>
      <c r="O159" s="19">
        <v>390.71544307692159</v>
      </c>
      <c r="P159" s="19">
        <v>390.82007575757632</v>
      </c>
      <c r="Q159" s="19">
        <v>356.05195312500001</v>
      </c>
      <c r="R159" s="19">
        <v>338.60542153846075</v>
      </c>
      <c r="S159" s="19">
        <v>400.07342419354825</v>
      </c>
      <c r="T159" s="19">
        <v>472.19229230769162</v>
      </c>
      <c r="U159" s="19">
        <v>478.01859999999829</v>
      </c>
      <c r="V159" s="19">
        <v>470.78907142857304</v>
      </c>
      <c r="W159" s="19">
        <v>440.8514761904774</v>
      </c>
      <c r="X159" s="19">
        <v>505.86216923076967</v>
      </c>
      <c r="Y159" s="19">
        <v>479.39325000000014</v>
      </c>
      <c r="Z159" s="19">
        <v>385.02651428571454</v>
      </c>
      <c r="AA159" s="19">
        <v>486.56210000000004</v>
      </c>
      <c r="AB159" s="19">
        <v>541.51596060606357</v>
      </c>
      <c r="AC159" s="19">
        <v>507.05466249999989</v>
      </c>
      <c r="AD159" s="19">
        <v>372.69939687499993</v>
      </c>
      <c r="AE159" s="19">
        <v>266.54192258064597</v>
      </c>
      <c r="AF159" s="19">
        <v>340.15298636363747</v>
      </c>
      <c r="AG159" s="19">
        <v>376.95591384615346</v>
      </c>
      <c r="AH159" s="19">
        <v>353.02035238095249</v>
      </c>
      <c r="AI159" s="19"/>
      <c r="AL159" s="65">
        <f t="shared" si="2"/>
        <v>1</v>
      </c>
    </row>
    <row r="160" spans="1:38" ht="14.25" customHeight="1" x14ac:dyDescent="0.25">
      <c r="A160" s="22" t="s">
        <v>173</v>
      </c>
      <c r="B160" s="21">
        <v>0</v>
      </c>
      <c r="C160" s="21">
        <v>0.54945054945054939</v>
      </c>
      <c r="D160" s="21">
        <v>0.27472527472527469</v>
      </c>
      <c r="E160" s="21">
        <v>0.27472527472527469</v>
      </c>
      <c r="F160" s="21">
        <v>0.54945054945054939</v>
      </c>
      <c r="G160" s="21">
        <v>0.27472527472527469</v>
      </c>
      <c r="H160" s="21">
        <v>0.27472527472527469</v>
      </c>
      <c r="I160" s="21">
        <v>0.27472527472527469</v>
      </c>
      <c r="J160" s="21">
        <v>0.82417582417582413</v>
      </c>
      <c r="K160" s="21">
        <v>1.0989010989010988</v>
      </c>
      <c r="L160" s="21">
        <v>1.6483516483516483</v>
      </c>
      <c r="M160" s="21">
        <v>0.54945054945054939</v>
      </c>
      <c r="N160" s="21">
        <v>1.6483516483516483</v>
      </c>
      <c r="O160" s="21">
        <v>1.9230769230769229</v>
      </c>
      <c r="P160" s="21">
        <v>1.0989010989010988</v>
      </c>
      <c r="Q160" s="21">
        <v>1.3736263736263734</v>
      </c>
      <c r="R160" s="21">
        <v>1.0989010989010988</v>
      </c>
      <c r="S160" s="21">
        <v>1.3736263736263734</v>
      </c>
      <c r="T160" s="21">
        <v>1.0989010989010988</v>
      </c>
      <c r="U160" s="21">
        <v>1.0989010989010988</v>
      </c>
      <c r="V160" s="21">
        <v>1.0989010989010988</v>
      </c>
      <c r="W160" s="21">
        <v>1.3736263736263734</v>
      </c>
      <c r="X160" s="21">
        <v>1.6483516483516483</v>
      </c>
      <c r="Y160" s="21">
        <v>1.3736263736263734</v>
      </c>
      <c r="Z160" s="21">
        <v>1.6483516483516483</v>
      </c>
      <c r="AA160" s="21">
        <v>1.9230769230769229</v>
      </c>
      <c r="AB160" s="21">
        <v>1.3736263736263734</v>
      </c>
      <c r="AC160" s="21">
        <v>1.3736263736263734</v>
      </c>
      <c r="AD160" s="21">
        <v>0.54945054945054939</v>
      </c>
      <c r="AE160" s="21">
        <v>1.0989010989010988</v>
      </c>
      <c r="AF160" s="21">
        <v>0.82417582417582413</v>
      </c>
      <c r="AG160" s="21">
        <v>1.6483516483516483</v>
      </c>
      <c r="AH160" s="21">
        <v>0.82417582417582413</v>
      </c>
      <c r="AI160" s="21"/>
      <c r="AL160" s="65">
        <f t="shared" si="2"/>
        <v>1</v>
      </c>
    </row>
    <row r="161" spans="1:38" ht="14.25" customHeight="1" x14ac:dyDescent="0.25">
      <c r="A161" s="22" t="s">
        <v>174</v>
      </c>
      <c r="B161" s="19">
        <v>155.35305688250153</v>
      </c>
      <c r="C161" s="19">
        <v>224.80919430998125</v>
      </c>
      <c r="D161" s="19">
        <v>244.60088294952868</v>
      </c>
      <c r="E161" s="19">
        <v>233.60342455282066</v>
      </c>
      <c r="F161" s="19">
        <v>210.26899825536555</v>
      </c>
      <c r="G161" s="19">
        <v>191.44388339890338</v>
      </c>
      <c r="H161" s="19">
        <v>199.61377985451728</v>
      </c>
      <c r="I161" s="19">
        <v>227.54794559125858</v>
      </c>
      <c r="J161" s="19">
        <v>203.55697909642601</v>
      </c>
      <c r="K161" s="19">
        <v>219.03805786255344</v>
      </c>
      <c r="L161" s="19">
        <v>237.14422086567689</v>
      </c>
      <c r="M161" s="19">
        <v>218.68754709563297</v>
      </c>
      <c r="N161" s="19">
        <v>199.67620075553154</v>
      </c>
      <c r="O161" s="19">
        <v>215.12124102615593</v>
      </c>
      <c r="P161" s="19">
        <v>251.74160861304648</v>
      </c>
      <c r="Q161" s="19">
        <v>231.55021311239884</v>
      </c>
      <c r="R161" s="19">
        <v>201.60942100098151</v>
      </c>
      <c r="S161" s="19">
        <v>219.58996988388404</v>
      </c>
      <c r="T161" s="19">
        <v>248.62444892519031</v>
      </c>
      <c r="U161" s="19">
        <v>251.07482114636281</v>
      </c>
      <c r="V161" s="19">
        <v>204.96566296883256</v>
      </c>
      <c r="W161" s="19">
        <v>252.43033606123231</v>
      </c>
      <c r="X161" s="19">
        <v>247.81596535582869</v>
      </c>
      <c r="Y161" s="19">
        <v>222.84804701848904</v>
      </c>
      <c r="Z161" s="19">
        <v>265.34659799750511</v>
      </c>
      <c r="AA161" s="19">
        <v>233.96428966105154</v>
      </c>
      <c r="AB161" s="19">
        <v>255.16717444255627</v>
      </c>
      <c r="AC161" s="19">
        <v>276.90878116772473</v>
      </c>
      <c r="AD161" s="19">
        <v>282.22315853985498</v>
      </c>
      <c r="AE161" s="19">
        <v>181.3671946113235</v>
      </c>
      <c r="AF161" s="19">
        <v>258.68933952171409</v>
      </c>
      <c r="AG161" s="19">
        <v>281.41900434771992</v>
      </c>
      <c r="AH161" s="19">
        <v>256.05114432123361</v>
      </c>
      <c r="AI161" s="19"/>
      <c r="AL161" s="65">
        <f t="shared" si="2"/>
        <v>1</v>
      </c>
    </row>
    <row r="162" spans="1:38" ht="14.25" customHeight="1" x14ac:dyDescent="0.25">
      <c r="A162" s="22" t="s">
        <v>175</v>
      </c>
      <c r="B162" s="21">
        <v>1403.94</v>
      </c>
      <c r="C162" s="21">
        <v>1493.51</v>
      </c>
      <c r="D162" s="21">
        <v>1641.94</v>
      </c>
      <c r="E162" s="21">
        <v>1676.96</v>
      </c>
      <c r="F162" s="21">
        <v>1451.5</v>
      </c>
      <c r="G162" s="21">
        <v>1630.92</v>
      </c>
      <c r="H162" s="21">
        <v>1841.91</v>
      </c>
      <c r="I162" s="21">
        <v>1707.12</v>
      </c>
      <c r="J162" s="21">
        <v>1432.56</v>
      </c>
      <c r="K162" s="21">
        <v>1592.04</v>
      </c>
      <c r="L162" s="21">
        <v>1736.52</v>
      </c>
      <c r="M162" s="21">
        <v>1751.44</v>
      </c>
      <c r="N162" s="21">
        <v>1486.16</v>
      </c>
      <c r="O162" s="21">
        <v>1546.56</v>
      </c>
      <c r="P162" s="21">
        <v>1750.86</v>
      </c>
      <c r="Q162" s="21">
        <v>1732.27</v>
      </c>
      <c r="R162" s="21">
        <v>1530.58</v>
      </c>
      <c r="S162" s="21">
        <v>1783.75</v>
      </c>
      <c r="T162" s="21">
        <v>1934.87</v>
      </c>
      <c r="U162" s="21">
        <v>1912.72</v>
      </c>
      <c r="V162" s="21">
        <v>1669.75</v>
      </c>
      <c r="W162" s="21">
        <v>1969.26</v>
      </c>
      <c r="X162" s="21">
        <v>2024.24</v>
      </c>
      <c r="Y162" s="21">
        <v>2034.71</v>
      </c>
      <c r="Z162" s="21">
        <v>1807.12</v>
      </c>
      <c r="AA162" s="21">
        <v>1976.82</v>
      </c>
      <c r="AB162" s="21">
        <v>2152.4499999999998</v>
      </c>
      <c r="AC162" s="21">
        <v>2011.54</v>
      </c>
      <c r="AD162" s="21">
        <v>1648.31</v>
      </c>
      <c r="AE162" s="21">
        <v>1423.1</v>
      </c>
      <c r="AF162" s="21">
        <v>1470.57</v>
      </c>
      <c r="AG162" s="21">
        <v>1757.35</v>
      </c>
      <c r="AH162" s="21">
        <v>1549.28</v>
      </c>
      <c r="AI162" s="21"/>
      <c r="AL162" s="65">
        <f t="shared" si="2"/>
        <v>1</v>
      </c>
    </row>
    <row r="163" spans="1:38" ht="14.25" customHeight="1" x14ac:dyDescent="0.25">
      <c r="A163" s="22" t="s">
        <v>176</v>
      </c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>
        <v>3.4781217151280606</v>
      </c>
      <c r="S163" s="19">
        <v>3.7368510309634004</v>
      </c>
      <c r="T163" s="19">
        <v>3.6365347262377599</v>
      </c>
      <c r="U163" s="19">
        <v>3.9876913436985202</v>
      </c>
      <c r="V163" s="19">
        <v>3.6194329536183099</v>
      </c>
      <c r="W163" s="19">
        <v>3.6532144191164599</v>
      </c>
      <c r="X163" s="19">
        <v>4.0782991845931402</v>
      </c>
      <c r="Y163" s="19">
        <v>4.0254162358396899</v>
      </c>
      <c r="Z163" s="19">
        <v>4.1405321034999902</v>
      </c>
      <c r="AA163" s="19">
        <v>4.1522956176154704</v>
      </c>
      <c r="AB163" s="19">
        <v>5.4948175701268802</v>
      </c>
      <c r="AC163" s="19">
        <v>4.7698039805477004</v>
      </c>
      <c r="AD163" s="19">
        <v>4.6393623179475094</v>
      </c>
      <c r="AE163" s="19">
        <v>0.46807365382260502</v>
      </c>
      <c r="AF163" s="19"/>
      <c r="AG163" s="19"/>
      <c r="AH163" s="19"/>
      <c r="AI163" s="19"/>
      <c r="AL163" s="65">
        <f t="shared" si="2"/>
        <v>0</v>
      </c>
    </row>
    <row r="164" spans="1:38" ht="14.25" customHeight="1" x14ac:dyDescent="0.25">
      <c r="A164" s="22" t="s">
        <v>177</v>
      </c>
      <c r="B164" s="21">
        <v>0.28673414807662462</v>
      </c>
      <c r="C164" s="21">
        <v>0.18263532859553358</v>
      </c>
      <c r="D164" s="21">
        <v>0.2121246956248182</v>
      </c>
      <c r="E164" s="21">
        <v>0.1853509664778426</v>
      </c>
      <c r="F164" s="21">
        <v>0.22769720106028349</v>
      </c>
      <c r="G164" s="21">
        <v>0.40246902037397309</v>
      </c>
      <c r="H164" s="21">
        <v>0.33792128749464434</v>
      </c>
      <c r="I164" s="21">
        <v>0.21618901164504481</v>
      </c>
      <c r="J164" s="21">
        <v>0.34707445475424492</v>
      </c>
      <c r="K164" s="21">
        <v>0.20358264307926938</v>
      </c>
      <c r="L164" s="21">
        <v>0.47791105594884431</v>
      </c>
      <c r="M164" s="21">
        <v>0.40014614846744984</v>
      </c>
      <c r="N164" s="21">
        <v>0.14864145395271533</v>
      </c>
      <c r="O164" s="21">
        <v>0.21395931931385828</v>
      </c>
      <c r="P164" s="21">
        <v>0.32495377381707086</v>
      </c>
      <c r="Q164" s="21">
        <v>0.25177646240727902</v>
      </c>
      <c r="R164" s="21">
        <v>0.16957757498969703</v>
      </c>
      <c r="S164" s="21">
        <v>1.2080213849523691</v>
      </c>
      <c r="T164" s="21">
        <v>1.4487073306269462</v>
      </c>
      <c r="U164" s="21">
        <v>0.38133736198291157</v>
      </c>
      <c r="V164" s="21">
        <v>0.12406226718319302</v>
      </c>
      <c r="W164" s="21">
        <v>8.6422142121261841E-2</v>
      </c>
      <c r="X164" s="21">
        <v>0.11504360814303917</v>
      </c>
      <c r="Y164" s="21">
        <v>0.13759263280156933</v>
      </c>
      <c r="Z164" s="21">
        <v>0.18411169695834381</v>
      </c>
      <c r="AA164" s="21">
        <v>9.4672180191692712E-2</v>
      </c>
      <c r="AB164" s="21">
        <v>2.6217243681254623E-2</v>
      </c>
      <c r="AC164" s="21">
        <v>1.1204471093263037E-2</v>
      </c>
      <c r="AD164" s="21">
        <v>2.21480582102077E-2</v>
      </c>
      <c r="AE164" s="21"/>
      <c r="AF164" s="21"/>
      <c r="AG164" s="21"/>
      <c r="AH164" s="21"/>
      <c r="AI164" s="21"/>
      <c r="AL164" s="65">
        <f t="shared" si="2"/>
        <v>0</v>
      </c>
    </row>
    <row r="165" spans="1:38" ht="14.25" customHeight="1" x14ac:dyDescent="0.25">
      <c r="A165" s="22" t="s">
        <v>178</v>
      </c>
      <c r="B165" s="19">
        <v>0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1.7008639308855301E-7</v>
      </c>
      <c r="AB165" s="19">
        <v>1.7008639308855301E-7</v>
      </c>
      <c r="AC165" s="19">
        <v>1.7008639308855301E-7</v>
      </c>
      <c r="AD165" s="19">
        <v>1.7008639308855301E-7</v>
      </c>
      <c r="AE165" s="19">
        <v>1.7008639308855301E-7</v>
      </c>
      <c r="AF165" s="19">
        <v>1.7008639308855301E-7</v>
      </c>
      <c r="AG165" s="19">
        <v>0</v>
      </c>
      <c r="AH165" s="19"/>
      <c r="AI165" s="19"/>
      <c r="AL165" s="65">
        <f t="shared" si="2"/>
        <v>1</v>
      </c>
    </row>
    <row r="166" spans="1:38" ht="14.25" customHeight="1" x14ac:dyDescent="0.25">
      <c r="A166" s="22" t="s">
        <v>179</v>
      </c>
      <c r="B166" s="21">
        <v>261.06666666666666</v>
      </c>
      <c r="C166" s="21">
        <v>152</v>
      </c>
      <c r="D166" s="21">
        <v>178.8</v>
      </c>
      <c r="E166" s="21">
        <v>181.06666666666666</v>
      </c>
      <c r="F166" s="21">
        <v>128</v>
      </c>
      <c r="G166" s="21">
        <v>147.73333333333335</v>
      </c>
      <c r="H166" s="21">
        <v>165.86666666666665</v>
      </c>
      <c r="I166" s="21">
        <v>315.62666666666667</v>
      </c>
      <c r="J166" s="21">
        <v>204.57333333333335</v>
      </c>
      <c r="K166" s="21">
        <v>239.86133333333333</v>
      </c>
      <c r="L166" s="21">
        <v>151.49866666666665</v>
      </c>
      <c r="M166" s="21">
        <v>294.44799999999998</v>
      </c>
      <c r="N166" s="21">
        <v>247.38666666666666</v>
      </c>
      <c r="O166" s="21">
        <v>272.77333333333331</v>
      </c>
      <c r="P166" s="21">
        <v>266.8</v>
      </c>
      <c r="Q166" s="21">
        <v>295.68</v>
      </c>
      <c r="R166" s="21">
        <v>68.751999999999995</v>
      </c>
      <c r="S166" s="21">
        <v>119.352</v>
      </c>
      <c r="T166" s="21">
        <v>144.44</v>
      </c>
      <c r="U166" s="21">
        <v>187.01333333333335</v>
      </c>
      <c r="V166" s="21">
        <v>173.43199999999999</v>
      </c>
      <c r="W166" s="21">
        <v>167.83733333333333</v>
      </c>
      <c r="X166" s="21">
        <v>75.685333333333332</v>
      </c>
      <c r="Y166" s="21">
        <v>78.885333333333335</v>
      </c>
      <c r="Z166" s="21">
        <v>184.512</v>
      </c>
      <c r="AA166" s="21">
        <v>188.77866666666665</v>
      </c>
      <c r="AB166" s="21">
        <v>153.392</v>
      </c>
      <c r="AC166" s="21">
        <v>132.21866666666668</v>
      </c>
      <c r="AD166" s="21">
        <v>155.17866666666666</v>
      </c>
      <c r="AE166" s="21">
        <v>101.84533333333333</v>
      </c>
      <c r="AF166" s="21">
        <v>96.512</v>
      </c>
      <c r="AG166" s="21">
        <v>99.392872384320526</v>
      </c>
      <c r="AH166" s="21">
        <v>159.44533333333334</v>
      </c>
      <c r="AI166" s="21"/>
      <c r="AL166" s="65">
        <f t="shared" si="2"/>
        <v>1</v>
      </c>
    </row>
    <row r="167" spans="1:38" ht="14.25" customHeight="1" x14ac:dyDescent="0.25">
      <c r="A167" s="22" t="s">
        <v>180</v>
      </c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L167" s="65">
        <f t="shared" si="2"/>
        <v>0</v>
      </c>
    </row>
    <row r="168" spans="1:38" ht="14.25" customHeight="1" x14ac:dyDescent="0.25">
      <c r="A168" s="22" t="s">
        <v>181</v>
      </c>
      <c r="B168" s="21">
        <v>58.110737765836276</v>
      </c>
      <c r="C168" s="21">
        <v>72.618824186922666</v>
      </c>
      <c r="D168" s="21">
        <v>98.232918302999778</v>
      </c>
      <c r="E168" s="21">
        <v>106.51195435196627</v>
      </c>
      <c r="F168" s="21">
        <v>74.492623191424883</v>
      </c>
      <c r="G168" s="21">
        <v>78.421701612032635</v>
      </c>
      <c r="H168" s="21">
        <v>97.48943183718994</v>
      </c>
      <c r="I168" s="21">
        <v>94.709029114107452</v>
      </c>
      <c r="J168" s="21">
        <v>73.61161484698448</v>
      </c>
      <c r="K168" s="21">
        <v>63.481990633365704</v>
      </c>
      <c r="L168" s="21">
        <v>82.171871604886505</v>
      </c>
      <c r="M168" s="21">
        <v>83.140193270192228</v>
      </c>
      <c r="N168" s="21">
        <v>64.940718909022479</v>
      </c>
      <c r="O168" s="21">
        <v>53.876638963407764</v>
      </c>
      <c r="P168" s="21">
        <v>70.367852946296694</v>
      </c>
      <c r="Q168" s="21">
        <v>71.547946423632425</v>
      </c>
      <c r="R168" s="21">
        <v>58.80310305337813</v>
      </c>
      <c r="S168" s="21">
        <v>65.410244168875579</v>
      </c>
      <c r="T168" s="21">
        <v>88.800696387445271</v>
      </c>
      <c r="U168" s="21">
        <v>99.762212540112927</v>
      </c>
      <c r="V168" s="21">
        <v>84.368555837610273</v>
      </c>
      <c r="W168" s="21">
        <v>83.126599465038069</v>
      </c>
      <c r="X168" s="21">
        <v>99.804231890853046</v>
      </c>
      <c r="Y168" s="21">
        <v>103.86370602644291</v>
      </c>
      <c r="Z168" s="21">
        <v>88.16265021936691</v>
      </c>
      <c r="AA168" s="21">
        <v>75.188144173009007</v>
      </c>
      <c r="AB168" s="21">
        <v>102.31405528577238</v>
      </c>
      <c r="AC168" s="21">
        <v>107.99264545593573</v>
      </c>
      <c r="AD168" s="21">
        <v>80.013874166998278</v>
      </c>
      <c r="AE168" s="21">
        <v>41.277801309532187</v>
      </c>
      <c r="AF168" s="21">
        <v>57.87468394821839</v>
      </c>
      <c r="AG168" s="21">
        <v>79.9139432689188</v>
      </c>
      <c r="AH168" s="21">
        <v>79.026019973408111</v>
      </c>
      <c r="AI168" s="21"/>
      <c r="AL168" s="65">
        <f t="shared" si="2"/>
        <v>1</v>
      </c>
    </row>
    <row r="169" spans="1:38" ht="14.25" customHeight="1" x14ac:dyDescent="0.25">
      <c r="A169" s="22" t="s">
        <v>182</v>
      </c>
      <c r="B169" s="19">
        <v>12.720898551883002</v>
      </c>
      <c r="C169" s="19">
        <v>11.6403563731081</v>
      </c>
      <c r="D169" s="19">
        <v>12.3841063233423</v>
      </c>
      <c r="E169" s="19">
        <v>17.8103034818675</v>
      </c>
      <c r="F169" s="19">
        <v>11.3079907386111</v>
      </c>
      <c r="G169" s="19">
        <v>10.484413180900299</v>
      </c>
      <c r="H169" s="19">
        <v>13.501655837246901</v>
      </c>
      <c r="I169" s="19">
        <v>19.115501123493299</v>
      </c>
      <c r="J169" s="19">
        <v>12.3942448341885</v>
      </c>
      <c r="K169" s="19">
        <v>10.301789344300101</v>
      </c>
      <c r="L169" s="19">
        <v>14.6642920093878</v>
      </c>
      <c r="M169" s="19">
        <v>18.920639359337901</v>
      </c>
      <c r="N169" s="19">
        <v>17.133278587015202</v>
      </c>
      <c r="O169" s="19">
        <v>14.0139484978222</v>
      </c>
      <c r="P169" s="19">
        <v>16.108398481647502</v>
      </c>
      <c r="Q169" s="19">
        <v>20.343028615188597</v>
      </c>
      <c r="R169" s="19">
        <v>23.4477581338665</v>
      </c>
      <c r="S169" s="19">
        <v>16.2920120880482</v>
      </c>
      <c r="T169" s="19">
        <v>16.2790087773651</v>
      </c>
      <c r="U169" s="19">
        <v>22.568973716688202</v>
      </c>
      <c r="V169" s="19">
        <v>18.6886057234078</v>
      </c>
      <c r="W169" s="19">
        <v>16.018083985980102</v>
      </c>
      <c r="X169" s="19">
        <v>18.707580350391702</v>
      </c>
      <c r="Y169" s="19">
        <v>22.137808902953701</v>
      </c>
      <c r="Z169" s="19">
        <v>21.706286828198699</v>
      </c>
      <c r="AA169" s="19">
        <v>20.6641417231255</v>
      </c>
      <c r="AB169" s="19">
        <v>20.261461174326101</v>
      </c>
      <c r="AC169" s="19">
        <v>23.065160450159599</v>
      </c>
      <c r="AD169" s="19">
        <v>23.583700727770399</v>
      </c>
      <c r="AE169" s="19">
        <v>9.2775158955891897</v>
      </c>
      <c r="AF169" s="19">
        <v>10.865680891642</v>
      </c>
      <c r="AG169" s="19">
        <v>14.6185612467693</v>
      </c>
      <c r="AH169" s="19"/>
      <c r="AI169" s="19"/>
      <c r="AL169" s="65">
        <f t="shared" si="2"/>
        <v>1</v>
      </c>
    </row>
    <row r="170" spans="1:38" ht="14.25" customHeight="1" x14ac:dyDescent="0.25">
      <c r="A170" s="22" t="s">
        <v>183</v>
      </c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L170" s="65">
        <f t="shared" si="2"/>
        <v>0</v>
      </c>
    </row>
    <row r="171" spans="1:38" ht="14.25" customHeight="1" x14ac:dyDescent="0.25">
      <c r="A171" s="22" t="s">
        <v>184</v>
      </c>
      <c r="B171" s="19">
        <v>2353.0108801034212</v>
      </c>
      <c r="C171" s="19">
        <v>2337.1767155096486</v>
      </c>
      <c r="D171" s="19">
        <v>2438.2686849574266</v>
      </c>
      <c r="E171" s="19">
        <v>2381.6824423410148</v>
      </c>
      <c r="F171" s="19">
        <v>2487.0225397992899</v>
      </c>
      <c r="G171" s="19">
        <v>2519.1284452484902</v>
      </c>
      <c r="H171" s="19">
        <v>2733.7453053831678</v>
      </c>
      <c r="I171" s="19">
        <v>2524.0031918453437</v>
      </c>
      <c r="J171" s="19">
        <v>2427.7814642778144</v>
      </c>
      <c r="K171" s="19">
        <v>2350.2630011909432</v>
      </c>
      <c r="L171" s="19">
        <v>2488.4689992097133</v>
      </c>
      <c r="M171" s="19">
        <v>2404.7455540031792</v>
      </c>
      <c r="N171" s="19">
        <v>2436.672519337535</v>
      </c>
      <c r="O171" s="19">
        <v>2426.4900662251653</v>
      </c>
      <c r="P171" s="19">
        <v>2559.066338471805</v>
      </c>
      <c r="Q171" s="19">
        <v>2399.9290696299859</v>
      </c>
      <c r="R171" s="19">
        <v>2522.3438051535472</v>
      </c>
      <c r="S171" s="19">
        <v>2622.8000862007043</v>
      </c>
      <c r="T171" s="19">
        <v>2983.6113764973911</v>
      </c>
      <c r="U171" s="19">
        <v>3050.0590667454226</v>
      </c>
      <c r="V171" s="19">
        <v>3195.1675681140296</v>
      </c>
      <c r="W171" s="19">
        <v>3031.6420894776229</v>
      </c>
      <c r="X171" s="19">
        <v>3149.6490886051197</v>
      </c>
      <c r="Y171" s="19">
        <v>3166.8404082523134</v>
      </c>
      <c r="Z171" s="19">
        <v>3099.5054255554733</v>
      </c>
      <c r="AA171" s="19">
        <v>2967.5778766687786</v>
      </c>
      <c r="AB171" s="19">
        <v>3112.9235542197798</v>
      </c>
      <c r="AC171" s="19">
        <v>3260.6718497872967</v>
      </c>
      <c r="AD171" s="19">
        <v>2700.9381765696353</v>
      </c>
      <c r="AE171" s="19">
        <v>1137.5159325874522</v>
      </c>
      <c r="AF171" s="19">
        <v>1310.5129137868316</v>
      </c>
      <c r="AG171" s="19">
        <v>1349.844051685727</v>
      </c>
      <c r="AH171" s="19">
        <v>1440.7568704009609</v>
      </c>
      <c r="AI171" s="19"/>
      <c r="AL171" s="65">
        <f t="shared" si="2"/>
        <v>1</v>
      </c>
    </row>
    <row r="172" spans="1:38" ht="14.25" customHeight="1" x14ac:dyDescent="0.25">
      <c r="A172" s="22" t="s">
        <v>185</v>
      </c>
      <c r="B172" s="21">
        <v>7.8379888268156428</v>
      </c>
      <c r="C172" s="21">
        <v>5.2793296089385482</v>
      </c>
      <c r="D172" s="21">
        <v>0.82681564245810057</v>
      </c>
      <c r="E172" s="21">
        <v>2.1564245810055866</v>
      </c>
      <c r="F172" s="21">
        <v>6.4804469273743015</v>
      </c>
      <c r="G172" s="21">
        <v>3.0782122905027935</v>
      </c>
      <c r="H172" s="21">
        <v>0.52513966480446916</v>
      </c>
      <c r="I172" s="21">
        <v>2.4022346368715084</v>
      </c>
      <c r="J172" s="21">
        <v>6.0614525139664801</v>
      </c>
      <c r="K172" s="21">
        <v>3.7932960893854744</v>
      </c>
      <c r="L172" s="21">
        <v>2.2011173184357542</v>
      </c>
      <c r="M172" s="21">
        <v>2.9608938547486034</v>
      </c>
      <c r="N172" s="21">
        <v>8.4301675977653634</v>
      </c>
      <c r="O172" s="21">
        <v>4.9329608938547489</v>
      </c>
      <c r="P172" s="21">
        <v>1.9385474860335195</v>
      </c>
      <c r="Q172" s="21">
        <v>5.3296089385474854</v>
      </c>
      <c r="R172" s="21">
        <v>12.715083798882681</v>
      </c>
      <c r="S172" s="21">
        <v>8.7541899441340796</v>
      </c>
      <c r="T172" s="21">
        <v>4.2067039106145252</v>
      </c>
      <c r="U172" s="21">
        <v>0.87150837988826813</v>
      </c>
      <c r="V172" s="21">
        <v>6.6184299441340784</v>
      </c>
      <c r="W172" s="21">
        <v>6.7012715027932961</v>
      </c>
      <c r="X172" s="21">
        <v>4.338236888268157</v>
      </c>
      <c r="Y172" s="21">
        <v>6.8966433966480443</v>
      </c>
      <c r="Z172" s="21">
        <v>12.620040173184357</v>
      </c>
      <c r="AA172" s="21">
        <v>8.2285324581005579</v>
      </c>
      <c r="AB172" s="21">
        <v>4.072865027932961</v>
      </c>
      <c r="AC172" s="21">
        <v>5.5190917318435746</v>
      </c>
      <c r="AD172" s="21">
        <v>12.048454927374301</v>
      </c>
      <c r="AE172" s="21">
        <v>2.8156801173184363</v>
      </c>
      <c r="AF172" s="21">
        <v>2.1232449497206707</v>
      </c>
      <c r="AG172" s="21">
        <v>3.3486655251396646</v>
      </c>
      <c r="AH172" s="21"/>
      <c r="AI172" s="21"/>
      <c r="AL172" s="65">
        <f t="shared" si="2"/>
        <v>1</v>
      </c>
    </row>
    <row r="173" spans="1:38" ht="14.25" customHeight="1" x14ac:dyDescent="0.25">
      <c r="A173" s="22" t="s">
        <v>186</v>
      </c>
      <c r="B173" s="19">
        <v>627.3925549838691</v>
      </c>
      <c r="C173" s="19">
        <v>660.64891149524055</v>
      </c>
      <c r="D173" s="19">
        <v>642.19625600909205</v>
      </c>
      <c r="E173" s="19">
        <v>656.44405463124951</v>
      </c>
      <c r="F173" s="19">
        <v>34.201074330158846</v>
      </c>
      <c r="G173" s="19">
        <v>42.599225080645141</v>
      </c>
      <c r="H173" s="19">
        <v>28.67714537272726</v>
      </c>
      <c r="I173" s="19">
        <v>29.035462500000008</v>
      </c>
      <c r="J173" s="19">
        <v>23.424897571428634</v>
      </c>
      <c r="K173" s="19">
        <v>46.079851916129229</v>
      </c>
      <c r="L173" s="19">
        <v>42.856330799999995</v>
      </c>
      <c r="M173" s="19">
        <v>34.207496664615384</v>
      </c>
      <c r="N173" s="19">
        <v>22.797007267741979</v>
      </c>
      <c r="O173" s="19">
        <v>29.11733439230758</v>
      </c>
      <c r="P173" s="19">
        <v>33.80258666666672</v>
      </c>
      <c r="Q173" s="19">
        <v>51.692269921875003</v>
      </c>
      <c r="R173" s="19">
        <v>33.430364196922994</v>
      </c>
      <c r="S173" s="19">
        <v>36.709767529032256</v>
      </c>
      <c r="T173" s="19">
        <v>45.122554499999943</v>
      </c>
      <c r="U173" s="19">
        <v>73.335823985714015</v>
      </c>
      <c r="V173" s="19">
        <v>42.926621285714432</v>
      </c>
      <c r="W173" s="19">
        <v>53.624220371428713</v>
      </c>
      <c r="X173" s="19">
        <v>57.00543341538468</v>
      </c>
      <c r="Y173" s="19">
        <v>82.430527925000007</v>
      </c>
      <c r="Z173" s="19">
        <v>53.20861988571432</v>
      </c>
      <c r="AA173" s="19">
        <v>66.210651400000003</v>
      </c>
      <c r="AB173" s="19">
        <v>83.976115763636841</v>
      </c>
      <c r="AC173" s="19">
        <v>66.075422318749986</v>
      </c>
      <c r="AD173" s="19">
        <v>53.408485168749991</v>
      </c>
      <c r="AE173" s="19">
        <v>50.93814394838725</v>
      </c>
      <c r="AF173" s="19">
        <v>77.249795222727514</v>
      </c>
      <c r="AG173" s="19">
        <v>87.725752861538368</v>
      </c>
      <c r="AH173" s="19">
        <v>85.99238426666669</v>
      </c>
      <c r="AI173" s="19"/>
      <c r="AL173" s="65">
        <f t="shared" si="2"/>
        <v>1</v>
      </c>
    </row>
    <row r="174" spans="1:38" ht="14.25" customHeight="1" x14ac:dyDescent="0.25">
      <c r="A174" s="22" t="s">
        <v>187</v>
      </c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L174" s="65">
        <f t="shared" si="2"/>
        <v>0</v>
      </c>
    </row>
    <row r="175" spans="1:38" ht="14.25" customHeight="1" x14ac:dyDescent="0.25">
      <c r="A175" s="22" t="s">
        <v>188</v>
      </c>
      <c r="B175" s="19">
        <v>3.3177914011494938</v>
      </c>
      <c r="C175" s="19">
        <v>5.8388062973684969</v>
      </c>
      <c r="D175" s="19">
        <v>5.8695200395695108</v>
      </c>
      <c r="E175" s="19">
        <v>3.5585371571114495</v>
      </c>
      <c r="F175" s="19">
        <v>2.6769047346227457</v>
      </c>
      <c r="G175" s="19">
        <v>2.916136478992807</v>
      </c>
      <c r="H175" s="19">
        <v>2.7203224000062867</v>
      </c>
      <c r="I175" s="19">
        <v>2.7438328215115617</v>
      </c>
      <c r="J175" s="19">
        <v>2.9172200466878513</v>
      </c>
      <c r="K175" s="19">
        <v>2.9251777724814603</v>
      </c>
      <c r="L175" s="19">
        <v>4.0361319588900768</v>
      </c>
      <c r="M175" s="19">
        <v>5.8030636380081528</v>
      </c>
      <c r="N175" s="19">
        <v>4.2879217554918325</v>
      </c>
      <c r="O175" s="19">
        <v>6.6863198782122435</v>
      </c>
      <c r="P175" s="19">
        <v>3.0088711008864499</v>
      </c>
      <c r="Q175" s="19">
        <v>6.3988407219827446</v>
      </c>
      <c r="R175" s="19">
        <v>6.428220160282871</v>
      </c>
      <c r="S175" s="19">
        <v>6.716433524432678</v>
      </c>
      <c r="T175" s="19">
        <v>4.1105027706497408</v>
      </c>
      <c r="U175" s="19">
        <v>3.7472672881415967</v>
      </c>
      <c r="V175" s="19">
        <v>4.6456558287282625</v>
      </c>
      <c r="W175" s="19">
        <v>9.9529600114633983</v>
      </c>
      <c r="X175" s="19">
        <v>7.4866023728835591</v>
      </c>
      <c r="Y175" s="19">
        <v>4.5639248084615396</v>
      </c>
      <c r="Z175" s="19">
        <v>5.6786354434557804</v>
      </c>
      <c r="AA175" s="19">
        <v>5.0617384810288932</v>
      </c>
      <c r="AB175" s="19">
        <v>4.104629265410872</v>
      </c>
      <c r="AC175" s="19">
        <v>4.1363951339224041</v>
      </c>
      <c r="AD175" s="19">
        <v>2.7390172535319297</v>
      </c>
      <c r="AE175" s="19">
        <v>3.1174527335256355</v>
      </c>
      <c r="AF175" s="19">
        <v>4.7448958846639462</v>
      </c>
      <c r="AG175" s="19">
        <v>3.6841722895050752</v>
      </c>
      <c r="AH175" s="19"/>
      <c r="AI175" s="19"/>
      <c r="AL175" s="65">
        <f t="shared" si="2"/>
        <v>1</v>
      </c>
    </row>
    <row r="176" spans="1:38" ht="14.25" customHeight="1" x14ac:dyDescent="0.25">
      <c r="A176" s="22" t="s">
        <v>189</v>
      </c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L176" s="65">
        <f t="shared" si="2"/>
        <v>0</v>
      </c>
    </row>
    <row r="177" spans="1:38" ht="14.25" customHeight="1" x14ac:dyDescent="0.25">
      <c r="A177" s="22" t="s">
        <v>190</v>
      </c>
      <c r="B177" s="19">
        <v>65.512415882993935</v>
      </c>
      <c r="C177" s="19">
        <v>65.880794016565147</v>
      </c>
      <c r="D177" s="19">
        <v>63.055259387889564</v>
      </c>
      <c r="E177" s="19">
        <v>65.605414665731317</v>
      </c>
      <c r="F177" s="19">
        <v>58.123048552372893</v>
      </c>
      <c r="G177" s="19">
        <v>61.837874892758002</v>
      </c>
      <c r="H177" s="19">
        <v>62.606729567548321</v>
      </c>
      <c r="I177" s="19">
        <v>64.306958702539191</v>
      </c>
      <c r="J177" s="19">
        <v>59.533945347881456</v>
      </c>
      <c r="K177" s="19">
        <v>60.289180421738784</v>
      </c>
      <c r="L177" s="19">
        <v>60.241140466275006</v>
      </c>
      <c r="M177" s="19">
        <v>55.966055040724029</v>
      </c>
      <c r="N177" s="19">
        <v>44.320466831814407</v>
      </c>
      <c r="O177" s="19">
        <v>48.314191312108072</v>
      </c>
      <c r="P177" s="19">
        <v>62.434027012011633</v>
      </c>
      <c r="Q177" s="19">
        <v>55.931889302781748</v>
      </c>
      <c r="R177" s="19">
        <v>101.97004149429807</v>
      </c>
      <c r="S177" s="19">
        <v>87.925977358542767</v>
      </c>
      <c r="T177" s="19">
        <v>101.39416564902135</v>
      </c>
      <c r="U177" s="19">
        <v>98.230604291750282</v>
      </c>
      <c r="V177" s="19">
        <v>98.96375669963858</v>
      </c>
      <c r="W177" s="19">
        <v>94.118774285076469</v>
      </c>
      <c r="X177" s="19">
        <v>90.248666066063151</v>
      </c>
      <c r="Y177" s="19">
        <v>78.992765892963035</v>
      </c>
      <c r="Z177" s="19">
        <v>82.706600513096006</v>
      </c>
      <c r="AA177" s="19">
        <v>83.136754457698359</v>
      </c>
      <c r="AB177" s="19">
        <v>88.288652997255696</v>
      </c>
      <c r="AC177" s="19">
        <v>85.489498427200502</v>
      </c>
      <c r="AD177" s="19">
        <v>73.592578830451373</v>
      </c>
      <c r="AE177" s="19">
        <v>39.553039774024676</v>
      </c>
      <c r="AF177" s="19">
        <v>40.636445833966938</v>
      </c>
      <c r="AG177" s="19">
        <v>40.796452064800782</v>
      </c>
      <c r="AH177" s="19">
        <v>43.196951478206827</v>
      </c>
      <c r="AI177" s="19"/>
      <c r="AL177" s="65">
        <f t="shared" si="2"/>
        <v>1</v>
      </c>
    </row>
    <row r="178" spans="1:38" ht="14.25" customHeight="1" x14ac:dyDescent="0.25">
      <c r="A178" s="22" t="s">
        <v>191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L178" s="65">
        <f t="shared" si="2"/>
        <v>0</v>
      </c>
    </row>
    <row r="179" spans="1:38" ht="14.25" customHeight="1" x14ac:dyDescent="0.25">
      <c r="A179" s="22" t="s">
        <v>192</v>
      </c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L179" s="65">
        <f t="shared" si="2"/>
        <v>0</v>
      </c>
    </row>
    <row r="180" spans="1:38" ht="14.25" customHeight="1" x14ac:dyDescent="0.25">
      <c r="A180" s="22" t="s">
        <v>193</v>
      </c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L180" s="65">
        <f t="shared" si="2"/>
        <v>0</v>
      </c>
    </row>
    <row r="181" spans="1:38" ht="14.25" customHeight="1" x14ac:dyDescent="0.25">
      <c r="A181" s="22" t="s">
        <v>194</v>
      </c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L181" s="65">
        <f t="shared" si="2"/>
        <v>0</v>
      </c>
    </row>
    <row r="182" spans="1:38" ht="14.25" customHeight="1" x14ac:dyDescent="0.25">
      <c r="A182" s="22" t="s">
        <v>195</v>
      </c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L182" s="65">
        <f t="shared" si="2"/>
        <v>0</v>
      </c>
    </row>
    <row r="183" spans="1:38" ht="14.25" customHeight="1" x14ac:dyDescent="0.25">
      <c r="A183" s="22" t="s">
        <v>196</v>
      </c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L183" s="65">
        <f t="shared" si="2"/>
        <v>0</v>
      </c>
    </row>
    <row r="184" spans="1:38" ht="14.25" customHeight="1" x14ac:dyDescent="0.25">
      <c r="A184" s="22" t="s">
        <v>197</v>
      </c>
      <c r="B184" s="21">
        <v>1.6305853373403401</v>
      </c>
      <c r="C184" s="21">
        <v>8.2050462917854805</v>
      </c>
      <c r="D184" s="21">
        <v>39.286897807687794</v>
      </c>
      <c r="E184" s="21">
        <v>66.997370871882197</v>
      </c>
      <c r="F184" s="21">
        <v>113.04338097942599</v>
      </c>
      <c r="G184" s="21">
        <v>111.228722034603</v>
      </c>
      <c r="H184" s="21">
        <v>110.62661394607299</v>
      </c>
      <c r="I184" s="21">
        <v>81.303617486597105</v>
      </c>
      <c r="J184" s="21">
        <v>134.35172838835001</v>
      </c>
      <c r="K184" s="21">
        <v>143.493364992545</v>
      </c>
      <c r="L184" s="21">
        <v>109.53131404328001</v>
      </c>
      <c r="M184" s="21">
        <v>144.427756191014</v>
      </c>
      <c r="N184" s="21">
        <v>76.4084698678828</v>
      </c>
      <c r="O184" s="21">
        <v>60.803945171654298</v>
      </c>
      <c r="P184" s="21">
        <v>66.287292594000405</v>
      </c>
      <c r="Q184" s="21">
        <v>56.747991802443494</v>
      </c>
      <c r="R184" s="21">
        <v>97.708731248360905</v>
      </c>
      <c r="S184" s="21">
        <v>102.95856344914701</v>
      </c>
      <c r="T184" s="21">
        <v>94.927891111420394</v>
      </c>
      <c r="U184" s="21">
        <v>105.816954045228</v>
      </c>
      <c r="V184" s="21">
        <v>0</v>
      </c>
      <c r="W184" s="21">
        <v>0</v>
      </c>
      <c r="X184" s="21">
        <v>0</v>
      </c>
      <c r="Y184" s="21">
        <v>0</v>
      </c>
      <c r="Z184" s="21">
        <v>0</v>
      </c>
      <c r="AA184" s="21">
        <v>0</v>
      </c>
      <c r="AB184" s="21">
        <v>0</v>
      </c>
      <c r="AC184" s="21">
        <v>0</v>
      </c>
      <c r="AD184" s="21"/>
      <c r="AE184" s="21"/>
      <c r="AF184" s="21"/>
      <c r="AG184" s="21"/>
      <c r="AH184" s="21"/>
      <c r="AI184" s="21"/>
      <c r="AL184" s="65">
        <f t="shared" si="2"/>
        <v>0</v>
      </c>
    </row>
    <row r="185" spans="1:38" ht="14.25" customHeight="1" x14ac:dyDescent="0.25">
      <c r="A185" s="22" t="s">
        <v>198</v>
      </c>
      <c r="B185" s="19">
        <v>1.2776398</v>
      </c>
      <c r="C185" s="19">
        <v>3.2653624285</v>
      </c>
      <c r="D185" s="19">
        <v>4.3682941092676</v>
      </c>
      <c r="E185" s="19">
        <v>4.5483393784429005</v>
      </c>
      <c r="F185" s="19">
        <v>4.5166090136335502</v>
      </c>
      <c r="G185" s="19">
        <v>4.8303827483375397</v>
      </c>
      <c r="H185" s="19">
        <v>3.7290503519182296</v>
      </c>
      <c r="I185" s="19">
        <v>6.1959548244651605</v>
      </c>
      <c r="J185" s="19">
        <v>4.4525390395951101</v>
      </c>
      <c r="K185" s="19">
        <v>5.4542018592613601</v>
      </c>
      <c r="L185" s="19">
        <v>4.5137326300982998</v>
      </c>
      <c r="M185" s="19">
        <v>4.3581618294000002</v>
      </c>
      <c r="N185" s="19">
        <v>4.3666568910299999</v>
      </c>
      <c r="O185" s="19">
        <v>4.2319613491999997</v>
      </c>
      <c r="P185" s="19">
        <v>3.2784450775999998</v>
      </c>
      <c r="Q185" s="19">
        <v>3.6381300699065702</v>
      </c>
      <c r="R185" s="19">
        <v>4.0999999999999996</v>
      </c>
      <c r="S185" s="19">
        <v>3.9926518099999999</v>
      </c>
      <c r="T185" s="19">
        <v>3.9130296572037402</v>
      </c>
      <c r="U185" s="19">
        <v>3.9192205456870397</v>
      </c>
      <c r="V185" s="19">
        <v>3.9603062200000001</v>
      </c>
      <c r="W185" s="19">
        <v>4.7887227699999997</v>
      </c>
      <c r="X185" s="19">
        <v>4.0665471635129</v>
      </c>
      <c r="Y185" s="19">
        <v>4.8065731390273996</v>
      </c>
      <c r="Z185" s="19">
        <v>4.2984923513879805</v>
      </c>
      <c r="AA185" s="19">
        <v>5.08567926313484</v>
      </c>
      <c r="AB185" s="19">
        <v>4.9114074791326994</v>
      </c>
      <c r="AC185" s="19">
        <v>4.8093759035673296</v>
      </c>
      <c r="AD185" s="19">
        <v>5.86987730647059</v>
      </c>
      <c r="AE185" s="19">
        <v>3.2398623521742298</v>
      </c>
      <c r="AF185" s="19">
        <v>2.5223272296072801</v>
      </c>
      <c r="AG185" s="19">
        <v>3.43055839682212</v>
      </c>
      <c r="AH185" s="19">
        <v>3.9405035228307699</v>
      </c>
      <c r="AI185" s="19"/>
      <c r="AL185" s="65">
        <f t="shared" si="2"/>
        <v>1</v>
      </c>
    </row>
    <row r="186" spans="1:38" ht="14.25" customHeight="1" x14ac:dyDescent="0.25">
      <c r="A186" s="22" t="s">
        <v>199</v>
      </c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L186" s="65">
        <f t="shared" si="2"/>
        <v>0</v>
      </c>
    </row>
    <row r="187" spans="1:38" ht="14.25" customHeight="1" x14ac:dyDescent="0.25">
      <c r="A187" s="22" t="s">
        <v>200</v>
      </c>
      <c r="B187" s="19">
        <v>1311.0656547742367</v>
      </c>
      <c r="C187" s="19">
        <v>1400.2807812665908</v>
      </c>
      <c r="D187" s="19">
        <v>1416.4745074773607</v>
      </c>
      <c r="E187" s="19">
        <v>1430.5948039852362</v>
      </c>
      <c r="F187" s="19">
        <v>1675.8780151241156</v>
      </c>
      <c r="G187" s="19">
        <v>1535.8541168498339</v>
      </c>
      <c r="H187" s="19">
        <v>1509.3872186535289</v>
      </c>
      <c r="I187" s="19">
        <v>1365.6908577409963</v>
      </c>
      <c r="J187" s="19">
        <v>1186.5269676812343</v>
      </c>
      <c r="K187" s="19">
        <v>834.29163877976498</v>
      </c>
      <c r="L187" s="19">
        <v>1094.6341393691025</v>
      </c>
      <c r="M187" s="19">
        <v>1148.5032891557444</v>
      </c>
      <c r="N187" s="19">
        <v>457.4041805009673</v>
      </c>
      <c r="O187" s="19">
        <v>496.87513112908283</v>
      </c>
      <c r="P187" s="19">
        <v>507.33318278163159</v>
      </c>
      <c r="Q187" s="19">
        <v>459.71193997897143</v>
      </c>
      <c r="R187" s="19">
        <v>431.49232175153645</v>
      </c>
      <c r="S187" s="19">
        <v>477.38785180241553</v>
      </c>
      <c r="T187" s="19">
        <v>549.18320857653475</v>
      </c>
      <c r="U187" s="19">
        <v>485.02839337406846</v>
      </c>
      <c r="V187" s="19">
        <v>498.93097364230903</v>
      </c>
      <c r="W187" s="19">
        <v>487.54344557233111</v>
      </c>
      <c r="X187" s="19">
        <v>536.07023396705119</v>
      </c>
      <c r="Y187" s="19">
        <v>526.37928084256737</v>
      </c>
      <c r="Z187" s="19">
        <v>473.39379292791256</v>
      </c>
      <c r="AA187" s="19">
        <v>482.88726072968876</v>
      </c>
      <c r="AB187" s="19">
        <v>549.04366563990868</v>
      </c>
      <c r="AC187" s="19">
        <v>469.23668737944246</v>
      </c>
      <c r="AD187" s="19">
        <v>425.06279409585574</v>
      </c>
      <c r="AE187" s="19">
        <v>233.97976106547176</v>
      </c>
      <c r="AF187" s="19">
        <v>414.75179777745757</v>
      </c>
      <c r="AG187" s="19">
        <v>342.61219725835952</v>
      </c>
      <c r="AH187" s="19">
        <v>323.01858743236022</v>
      </c>
      <c r="AI187" s="19"/>
      <c r="AL187" s="65">
        <f t="shared" si="2"/>
        <v>1</v>
      </c>
    </row>
    <row r="188" spans="1:38" ht="14.25" customHeight="1" x14ac:dyDescent="0.25">
      <c r="A188" s="22" t="s">
        <v>201</v>
      </c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L188" s="65">
        <f t="shared" si="2"/>
        <v>0</v>
      </c>
    </row>
    <row r="189" spans="1:38" ht="14.25" customHeight="1" x14ac:dyDescent="0.25">
      <c r="A189" s="22" t="s">
        <v>202</v>
      </c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L189" s="65">
        <f t="shared" si="2"/>
        <v>0</v>
      </c>
    </row>
    <row r="190" spans="1:38" ht="14.25" customHeight="1" x14ac:dyDescent="0.25">
      <c r="A190" s="22" t="s">
        <v>203</v>
      </c>
      <c r="B190" s="21">
        <v>3.596848</v>
      </c>
      <c r="C190" s="21">
        <v>2.3948700000000001</v>
      </c>
      <c r="D190" s="21">
        <v>1.72797</v>
      </c>
      <c r="E190" s="21">
        <v>2.0010240000000001</v>
      </c>
      <c r="F190" s="21">
        <v>0.174951</v>
      </c>
      <c r="G190" s="21">
        <v>2.4555859999999998</v>
      </c>
      <c r="H190" s="21">
        <v>0.47291899999999998</v>
      </c>
      <c r="I190" s="21">
        <v>2.3976250000000001</v>
      </c>
      <c r="J190" s="21">
        <v>2.3109959999999998</v>
      </c>
      <c r="K190" s="21">
        <v>2.11165</v>
      </c>
      <c r="L190" s="21">
        <v>1.9039269999999999</v>
      </c>
      <c r="M190" s="21">
        <v>1.9964999999999999</v>
      </c>
      <c r="N190" s="21">
        <v>1.7489699999999999</v>
      </c>
      <c r="O190" s="21">
        <v>1.7668200000000001</v>
      </c>
      <c r="P190" s="21">
        <v>1.49465</v>
      </c>
      <c r="Q190" s="21">
        <v>2.07517</v>
      </c>
      <c r="R190" s="21">
        <v>2.0790600000000001</v>
      </c>
      <c r="S190" s="21">
        <v>2.28348</v>
      </c>
      <c r="T190" s="21">
        <v>1.82345</v>
      </c>
      <c r="U190" s="21">
        <v>2.6544699999999999</v>
      </c>
      <c r="V190" s="21">
        <v>2.12588</v>
      </c>
      <c r="W190" s="21">
        <v>1.8469500000000001</v>
      </c>
      <c r="X190" s="21">
        <v>2.28708</v>
      </c>
      <c r="Y190" s="21">
        <v>2.4975000000000001</v>
      </c>
      <c r="Z190" s="21">
        <v>2.2360799999999998</v>
      </c>
      <c r="AA190" s="21">
        <v>5.9330299999999996</v>
      </c>
      <c r="AB190" s="21">
        <v>2.7250800000000002</v>
      </c>
      <c r="AC190" s="21">
        <v>3.2841</v>
      </c>
      <c r="AD190" s="21">
        <v>2.18276</v>
      </c>
      <c r="AE190" s="21">
        <v>0.36643999999999999</v>
      </c>
      <c r="AF190" s="21">
        <v>0.57023999999999997</v>
      </c>
      <c r="AG190" s="21">
        <v>0.98204000000000002</v>
      </c>
      <c r="AH190" s="21"/>
      <c r="AI190" s="21"/>
      <c r="AL190" s="65">
        <f t="shared" si="2"/>
        <v>1</v>
      </c>
    </row>
    <row r="191" spans="1:38" ht="14.25" customHeight="1" x14ac:dyDescent="0.25">
      <c r="A191" s="22" t="s">
        <v>204</v>
      </c>
      <c r="B191" s="19">
        <v>31.337979529245338</v>
      </c>
      <c r="C191" s="19">
        <v>35.942930902033538</v>
      </c>
      <c r="D191" s="19">
        <v>44.005646396539916</v>
      </c>
      <c r="E191" s="19">
        <v>64.77980125399597</v>
      </c>
      <c r="F191" s="19">
        <v>82.722474012728028</v>
      </c>
      <c r="G191" s="19">
        <v>40.245427500363675</v>
      </c>
      <c r="H191" s="19">
        <v>54.439591453761658</v>
      </c>
      <c r="I191" s="19">
        <v>62.237618439250731</v>
      </c>
      <c r="J191" s="19">
        <v>66.86752518232241</v>
      </c>
      <c r="K191" s="19">
        <v>67.333610810622687</v>
      </c>
      <c r="L191" s="19">
        <v>63.794433177862629</v>
      </c>
      <c r="M191" s="19">
        <v>66.083106588685311</v>
      </c>
      <c r="N191" s="19">
        <v>64.516863593203396</v>
      </c>
      <c r="O191" s="19">
        <v>61.228168303437009</v>
      </c>
      <c r="P191" s="19">
        <v>63.161135321944499</v>
      </c>
      <c r="Q191" s="19">
        <v>50.333583300447906</v>
      </c>
      <c r="R191" s="19">
        <v>31.4168718007192</v>
      </c>
      <c r="S191" s="19">
        <v>31.050309508337023</v>
      </c>
      <c r="T191" s="19">
        <v>36.185301215420914</v>
      </c>
      <c r="U191" s="19">
        <v>38.632102224353922</v>
      </c>
      <c r="V191" s="19">
        <v>36.492381807590107</v>
      </c>
      <c r="W191" s="19">
        <v>32.252186851063399</v>
      </c>
      <c r="X191" s="19">
        <v>27.907133102953853</v>
      </c>
      <c r="Y191" s="19">
        <v>14.79122667586056</v>
      </c>
      <c r="Z191" s="19">
        <v>32.331189701713654</v>
      </c>
      <c r="AA191" s="19">
        <v>32.12520712163353</v>
      </c>
      <c r="AB191" s="19">
        <v>39.290398269960107</v>
      </c>
      <c r="AC191" s="19">
        <v>41.473895069215963</v>
      </c>
      <c r="AD191" s="19">
        <v>43.960298571082511</v>
      </c>
      <c r="AE191" s="19">
        <v>17.152511866426849</v>
      </c>
      <c r="AF191" s="19"/>
      <c r="AG191" s="19"/>
      <c r="AH191" s="19"/>
      <c r="AI191" s="19"/>
      <c r="AL191" s="65">
        <f t="shared" si="2"/>
        <v>0</v>
      </c>
    </row>
    <row r="192" spans="1:38" ht="14.25" customHeight="1" x14ac:dyDescent="0.25">
      <c r="A192" s="22" t="s">
        <v>205</v>
      </c>
      <c r="B192" s="21">
        <v>95.930893237539905</v>
      </c>
      <c r="C192" s="21">
        <v>99.251873446599802</v>
      </c>
      <c r="D192" s="21">
        <v>94.330163271579295</v>
      </c>
      <c r="E192" s="21">
        <v>90.853328335160811</v>
      </c>
      <c r="F192" s="21">
        <v>93.592617481928201</v>
      </c>
      <c r="G192" s="21">
        <v>87.723169866315502</v>
      </c>
      <c r="H192" s="21">
        <v>100.53212491888701</v>
      </c>
      <c r="I192" s="21">
        <v>98.831857285430189</v>
      </c>
      <c r="J192" s="21">
        <v>112.359909262565</v>
      </c>
      <c r="K192" s="21">
        <v>103.65445228956801</v>
      </c>
      <c r="L192" s="21">
        <v>104.17558276412501</v>
      </c>
      <c r="M192" s="21">
        <v>105.596467042638</v>
      </c>
      <c r="N192" s="21">
        <v>114.45359083699999</v>
      </c>
      <c r="O192" s="21">
        <v>110.119956309</v>
      </c>
      <c r="P192" s="21">
        <v>107.499205945371</v>
      </c>
      <c r="Q192" s="21">
        <v>110.49345196659499</v>
      </c>
      <c r="R192" s="21">
        <v>116.982078986524</v>
      </c>
      <c r="S192" s="21">
        <v>103.682388533451</v>
      </c>
      <c r="T192" s="21">
        <v>120.50538267303699</v>
      </c>
      <c r="U192" s="21">
        <v>127.60372051703099</v>
      </c>
      <c r="V192" s="21">
        <v>180.87809707848001</v>
      </c>
      <c r="W192" s="21">
        <v>164.75484059963398</v>
      </c>
      <c r="X192" s="21">
        <v>159.811658293096</v>
      </c>
      <c r="Y192" s="21">
        <v>179.39801185162099</v>
      </c>
      <c r="Z192" s="21">
        <v>193.324979149717</v>
      </c>
      <c r="AA192" s="21">
        <v>175.07053295116299</v>
      </c>
      <c r="AB192" s="21">
        <v>177.415816414425</v>
      </c>
      <c r="AC192" s="21">
        <v>191.18652189513799</v>
      </c>
      <c r="AD192" s="21">
        <v>161.94119410499999</v>
      </c>
      <c r="AE192" s="21">
        <v>73.643951263999995</v>
      </c>
      <c r="AF192" s="21">
        <v>70.55093874455001</v>
      </c>
      <c r="AG192" s="21">
        <v>69.120001477826591</v>
      </c>
      <c r="AH192" s="21">
        <v>74.290095836999996</v>
      </c>
      <c r="AI192" s="21"/>
      <c r="AL192" s="65">
        <f t="shared" si="2"/>
        <v>1</v>
      </c>
    </row>
    <row r="193" spans="1:38" ht="14.25" customHeight="1" x14ac:dyDescent="0.25">
      <c r="A193" s="22" t="s">
        <v>206</v>
      </c>
      <c r="B193" s="19">
        <v>0.19814757999999999</v>
      </c>
      <c r="C193" s="19">
        <v>0.1620838</v>
      </c>
      <c r="D193" s="19">
        <v>0.14890332000000001</v>
      </c>
      <c r="E193" s="19">
        <v>0.18660288</v>
      </c>
      <c r="F193" s="19">
        <v>0.15335330999999999</v>
      </c>
      <c r="G193" s="19">
        <v>0.34392613999999999</v>
      </c>
      <c r="H193" s="19">
        <v>0.19871726000000001</v>
      </c>
      <c r="I193" s="19">
        <v>0.22504204</v>
      </c>
      <c r="J193" s="19">
        <v>0.2</v>
      </c>
      <c r="K193" s="19">
        <v>0.34849999999999998</v>
      </c>
      <c r="L193" s="19">
        <v>0.47889999999999999</v>
      </c>
      <c r="M193" s="19">
        <v>0.55879999999999996</v>
      </c>
      <c r="N193" s="19">
        <v>0.504</v>
      </c>
      <c r="O193" s="19">
        <v>0.46439999999999998</v>
      </c>
      <c r="P193" s="19">
        <v>0.30909999999999999</v>
      </c>
      <c r="Q193" s="19">
        <v>0.36259999999999998</v>
      </c>
      <c r="R193" s="19">
        <v>0.35796175000000002</v>
      </c>
      <c r="S193" s="19">
        <v>0.59797926000000001</v>
      </c>
      <c r="T193" s="19">
        <v>1.0739948100000001</v>
      </c>
      <c r="U193" s="19">
        <v>0.31013840999999998</v>
      </c>
      <c r="V193" s="19">
        <v>0.90694123999999998</v>
      </c>
      <c r="W193" s="19">
        <v>0.29098774999999999</v>
      </c>
      <c r="X193" s="19">
        <v>0.57883228500000006</v>
      </c>
      <c r="Y193" s="19">
        <v>0.39933461999999997</v>
      </c>
      <c r="Z193" s="19">
        <v>0.36997709000000001</v>
      </c>
      <c r="AA193" s="19">
        <v>0.29946934000000003</v>
      </c>
      <c r="AB193" s="19">
        <v>0.33038682000000003</v>
      </c>
      <c r="AC193" s="19">
        <v>2.3612541899999999</v>
      </c>
      <c r="AD193" s="19">
        <v>0.30670955999999999</v>
      </c>
      <c r="AE193" s="19">
        <v>0.10809624000000001</v>
      </c>
      <c r="AF193" s="19">
        <v>1.8966687420000001</v>
      </c>
      <c r="AG193" s="19">
        <v>4.6022432999999996</v>
      </c>
      <c r="AH193" s="19"/>
      <c r="AI193" s="19"/>
      <c r="AL193" s="65">
        <f t="shared" si="2"/>
        <v>1</v>
      </c>
    </row>
    <row r="194" spans="1:38" ht="14.25" customHeight="1" x14ac:dyDescent="0.25">
      <c r="A194" s="22" t="s">
        <v>207</v>
      </c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L194" s="65">
        <f t="shared" si="2"/>
        <v>0</v>
      </c>
    </row>
    <row r="195" spans="1:38" ht="14.25" customHeight="1" x14ac:dyDescent="0.25">
      <c r="A195" s="22" t="s">
        <v>208</v>
      </c>
      <c r="B195" s="19">
        <v>2.347866643007638</v>
      </c>
      <c r="C195" s="19">
        <v>2.1829909030059427</v>
      </c>
      <c r="D195" s="19">
        <v>2.4392611436719207</v>
      </c>
      <c r="E195" s="19">
        <v>2.0911619662047016</v>
      </c>
      <c r="F195" s="19">
        <v>1.7897244839730859</v>
      </c>
      <c r="G195" s="19">
        <v>2.0071602118324603</v>
      </c>
      <c r="H195" s="19"/>
      <c r="I195" s="19"/>
      <c r="J195" s="19">
        <v>1.693948413555449</v>
      </c>
      <c r="K195" s="19">
        <v>1.8337675014834447</v>
      </c>
      <c r="L195" s="19">
        <v>2.433515295529296</v>
      </c>
      <c r="M195" s="19">
        <v>2.6640752908604619</v>
      </c>
      <c r="N195" s="19">
        <v>2.3625735564125496</v>
      </c>
      <c r="O195" s="19">
        <v>2.5200856466675674</v>
      </c>
      <c r="P195" s="19">
        <v>3.2547120281340343</v>
      </c>
      <c r="Q195" s="19">
        <v>2.7828873899740874</v>
      </c>
      <c r="R195" s="19">
        <v>3.1463263177673619</v>
      </c>
      <c r="S195" s="19">
        <v>3.5108744407934291</v>
      </c>
      <c r="T195" s="19">
        <v>3.8804354629630855</v>
      </c>
      <c r="U195" s="19">
        <v>3.9096764821113732</v>
      </c>
      <c r="V195" s="19">
        <v>4.4611966603043136</v>
      </c>
      <c r="W195" s="19">
        <v>3.2402826030763983</v>
      </c>
      <c r="X195" s="19">
        <v>3.5565033412427072</v>
      </c>
      <c r="Y195" s="19">
        <v>3.8718125944025559</v>
      </c>
      <c r="Z195" s="19">
        <v>3.0244949074610794</v>
      </c>
      <c r="AA195" s="19">
        <v>3.7933740902820183</v>
      </c>
      <c r="AB195" s="19">
        <v>3.4465113598638806</v>
      </c>
      <c r="AC195" s="19">
        <v>3.5816320393841017</v>
      </c>
      <c r="AD195" s="19">
        <v>3.0301053081863802</v>
      </c>
      <c r="AE195" s="19">
        <v>2.626993473454442</v>
      </c>
      <c r="AF195" s="19">
        <v>2.9671747086844977</v>
      </c>
      <c r="AG195" s="19">
        <v>3.6778066338117124</v>
      </c>
      <c r="AH195" s="19"/>
      <c r="AI195" s="19"/>
      <c r="AL195" s="65">
        <f t="shared" si="2"/>
        <v>1</v>
      </c>
    </row>
    <row r="196" spans="1:38" ht="14.25" customHeight="1" x14ac:dyDescent="0.25">
      <c r="A196" s="22" t="s">
        <v>209</v>
      </c>
      <c r="B196" s="21"/>
      <c r="C196" s="21"/>
      <c r="D196" s="21"/>
      <c r="E196" s="21"/>
      <c r="F196" s="21"/>
      <c r="G196" s="21"/>
      <c r="H196" s="21"/>
      <c r="I196" s="21"/>
      <c r="J196" s="21">
        <v>22.5753097467828</v>
      </c>
      <c r="K196" s="21">
        <v>24.456802144747801</v>
      </c>
      <c r="L196" s="21">
        <v>24.947008750851399</v>
      </c>
      <c r="M196" s="21">
        <v>24.844573761998799</v>
      </c>
      <c r="N196" s="21">
        <v>20.6411205343374</v>
      </c>
      <c r="O196" s="21">
        <v>22.130636108364399</v>
      </c>
      <c r="P196" s="21">
        <v>19.078012660252998</v>
      </c>
      <c r="Q196" s="21">
        <v>20.286737032723199</v>
      </c>
      <c r="R196" s="21">
        <v>19.2738858956778</v>
      </c>
      <c r="S196" s="21">
        <v>17.161870520110998</v>
      </c>
      <c r="T196" s="21">
        <v>20.921191528700799</v>
      </c>
      <c r="U196" s="21">
        <v>22.151790194234099</v>
      </c>
      <c r="V196" s="21">
        <v>19.699313936788499</v>
      </c>
      <c r="W196" s="21">
        <v>18.990993748417299</v>
      </c>
      <c r="X196" s="21">
        <v>20.506660358012198</v>
      </c>
      <c r="Y196" s="21">
        <v>21.4076333104219</v>
      </c>
      <c r="Z196" s="21">
        <v>23.8782570803907</v>
      </c>
      <c r="AA196" s="21">
        <v>21.006169539648102</v>
      </c>
      <c r="AB196" s="21">
        <v>24.713725284653499</v>
      </c>
      <c r="AC196" s="21">
        <v>26.163542181146699</v>
      </c>
      <c r="AD196" s="21">
        <v>24.087538938549599</v>
      </c>
      <c r="AE196" s="21">
        <v>16.9807072879888</v>
      </c>
      <c r="AF196" s="21">
        <v>17.024800145013103</v>
      </c>
      <c r="AG196" s="21">
        <v>16.781540098795599</v>
      </c>
      <c r="AH196" s="21"/>
      <c r="AI196" s="21"/>
      <c r="AL196" s="65">
        <f t="shared" si="2"/>
        <v>1</v>
      </c>
    </row>
    <row r="197" spans="1:38" ht="14.25" customHeight="1" x14ac:dyDescent="0.25">
      <c r="A197" s="22" t="s">
        <v>210</v>
      </c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L197" s="65">
        <f t="shared" si="2"/>
        <v>0</v>
      </c>
    </row>
    <row r="198" spans="1:38" ht="14.25" customHeight="1" x14ac:dyDescent="0.25">
      <c r="A198" s="22" t="s">
        <v>211</v>
      </c>
      <c r="B198" s="21">
        <v>721</v>
      </c>
      <c r="C198" s="21">
        <v>1042</v>
      </c>
      <c r="D198" s="21">
        <v>1015</v>
      </c>
      <c r="E198" s="21">
        <v>879</v>
      </c>
      <c r="F198" s="21">
        <v>835</v>
      </c>
      <c r="G198" s="21">
        <v>979</v>
      </c>
      <c r="H198" s="21">
        <v>1095</v>
      </c>
      <c r="I198" s="21">
        <v>928</v>
      </c>
      <c r="J198" s="21">
        <v>753</v>
      </c>
      <c r="K198" s="21">
        <v>860</v>
      </c>
      <c r="L198" s="21">
        <v>932</v>
      </c>
      <c r="M198" s="21">
        <v>765</v>
      </c>
      <c r="N198" s="21">
        <v>813</v>
      </c>
      <c r="O198" s="21">
        <v>948</v>
      </c>
      <c r="P198" s="21">
        <v>1084</v>
      </c>
      <c r="Q198" s="21">
        <v>1117</v>
      </c>
      <c r="R198" s="21">
        <v>772</v>
      </c>
      <c r="S198" s="21">
        <v>917</v>
      </c>
      <c r="T198" s="21">
        <v>1081</v>
      </c>
      <c r="U198" s="21">
        <v>1084</v>
      </c>
      <c r="V198" s="21">
        <v>747</v>
      </c>
      <c r="W198" s="21">
        <v>907</v>
      </c>
      <c r="X198" s="21">
        <v>1118</v>
      </c>
      <c r="Y198" s="21">
        <v>1104</v>
      </c>
      <c r="Z198" s="21">
        <v>833</v>
      </c>
      <c r="AA198" s="21">
        <v>943</v>
      </c>
      <c r="AB198" s="21">
        <v>1034</v>
      </c>
      <c r="AC198" s="21">
        <v>1009</v>
      </c>
      <c r="AD198" s="21">
        <v>842</v>
      </c>
      <c r="AE198" s="21">
        <v>638</v>
      </c>
      <c r="AF198" s="21">
        <v>850</v>
      </c>
      <c r="AG198" s="21">
        <v>982</v>
      </c>
      <c r="AH198" s="21">
        <v>836</v>
      </c>
      <c r="AI198" s="21"/>
      <c r="AL198" s="65">
        <f t="shared" si="2"/>
        <v>1</v>
      </c>
    </row>
    <row r="199" spans="1:38" ht="14.25" customHeight="1" x14ac:dyDescent="0.25">
      <c r="A199" s="22" t="s">
        <v>212</v>
      </c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L199" s="65">
        <f t="shared" ref="AL199:AL217" si="3">IF(AG199="", 0, 1)</f>
        <v>0</v>
      </c>
    </row>
    <row r="200" spans="1:38" ht="14.25" customHeight="1" x14ac:dyDescent="0.25">
      <c r="A200" s="22" t="s">
        <v>213</v>
      </c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L200" s="65">
        <f t="shared" si="3"/>
        <v>0</v>
      </c>
    </row>
    <row r="201" spans="1:38" ht="14.25" customHeight="1" x14ac:dyDescent="0.25">
      <c r="A201" s="22" t="s">
        <v>214</v>
      </c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L201" s="65">
        <f t="shared" si="3"/>
        <v>0</v>
      </c>
    </row>
    <row r="202" spans="1:38" ht="14.25" customHeight="1" x14ac:dyDescent="0.25">
      <c r="A202" s="22" t="s">
        <v>215</v>
      </c>
      <c r="B202" s="21">
        <v>14.927189248095779</v>
      </c>
      <c r="C202" s="21">
        <v>16.235679327945519</v>
      </c>
      <c r="D202" s="21">
        <v>16.101427668363669</v>
      </c>
      <c r="E202" s="21">
        <v>16.891265029337031</v>
      </c>
      <c r="F202" s="21">
        <v>12.745649361890869</v>
      </c>
      <c r="G202" s="21">
        <v>11.964436374925949</v>
      </c>
      <c r="H202" s="21">
        <v>12.357263261231848</v>
      </c>
      <c r="I202" s="21">
        <v>12.27847625711442</v>
      </c>
      <c r="J202" s="21">
        <v>15.346673067153171</v>
      </c>
      <c r="K202" s="21">
        <v>15.615445457561981</v>
      </c>
      <c r="L202" s="21">
        <v>14.163534623964749</v>
      </c>
      <c r="M202" s="21">
        <v>13.784147774361539</v>
      </c>
      <c r="N202" s="21">
        <v>13.489463228049301</v>
      </c>
      <c r="O202" s="21">
        <v>14.515955999999999</v>
      </c>
      <c r="P202" s="21">
        <v>13.44695786700289</v>
      </c>
      <c r="Q202" s="21">
        <v>14.374547181000001</v>
      </c>
      <c r="R202" s="21">
        <v>15.812126929</v>
      </c>
      <c r="S202" s="21">
        <v>17.250029999999999</v>
      </c>
      <c r="T202" s="21">
        <v>14.29533</v>
      </c>
      <c r="U202" s="21">
        <v>16.417941781419369</v>
      </c>
      <c r="V202" s="21">
        <v>20.774429999999999</v>
      </c>
      <c r="W202" s="21">
        <v>21.012029999999999</v>
      </c>
      <c r="X202" s="21">
        <v>20.857530000000001</v>
      </c>
      <c r="Y202" s="21">
        <v>20.878530000000001</v>
      </c>
      <c r="Z202" s="21">
        <v>17.961038481749299</v>
      </c>
      <c r="AA202" s="21">
        <v>16.747518481749299</v>
      </c>
      <c r="AB202" s="21">
        <v>19.793957712117738</v>
      </c>
      <c r="AC202" s="21">
        <v>19.793957712117738</v>
      </c>
      <c r="AD202" s="21"/>
      <c r="AE202" s="21"/>
      <c r="AF202" s="21"/>
      <c r="AG202" s="21"/>
      <c r="AH202" s="21"/>
      <c r="AI202" s="21"/>
      <c r="AL202" s="65">
        <f t="shared" si="3"/>
        <v>0</v>
      </c>
    </row>
    <row r="203" spans="1:38" ht="14.25" customHeight="1" x14ac:dyDescent="0.25">
      <c r="A203" s="22" t="s">
        <v>216</v>
      </c>
      <c r="B203" s="19">
        <v>789</v>
      </c>
      <c r="C203" s="19">
        <v>861</v>
      </c>
      <c r="D203" s="19">
        <v>888</v>
      </c>
      <c r="E203" s="19">
        <v>802</v>
      </c>
      <c r="F203" s="19">
        <v>709</v>
      </c>
      <c r="G203" s="19">
        <v>593</v>
      </c>
      <c r="H203" s="19">
        <v>711</v>
      </c>
      <c r="I203" s="19">
        <v>571</v>
      </c>
      <c r="J203" s="19">
        <v>492</v>
      </c>
      <c r="K203" s="19">
        <v>468</v>
      </c>
      <c r="L203" s="19">
        <v>460</v>
      </c>
      <c r="M203" s="19">
        <v>453</v>
      </c>
      <c r="N203" s="19">
        <v>372</v>
      </c>
      <c r="O203" s="19">
        <v>361</v>
      </c>
      <c r="P203" s="19">
        <v>369</v>
      </c>
      <c r="Q203" s="19">
        <v>429</v>
      </c>
      <c r="R203" s="19">
        <v>379</v>
      </c>
      <c r="S203" s="19">
        <v>390</v>
      </c>
      <c r="T203" s="19">
        <v>374</v>
      </c>
      <c r="U203" s="19">
        <v>407</v>
      </c>
      <c r="V203" s="19">
        <v>368</v>
      </c>
      <c r="W203" s="19">
        <v>390</v>
      </c>
      <c r="X203" s="19">
        <v>388</v>
      </c>
      <c r="Y203" s="19">
        <v>414</v>
      </c>
      <c r="Z203" s="19">
        <v>389</v>
      </c>
      <c r="AA203" s="19">
        <v>397</v>
      </c>
      <c r="AB203" s="19">
        <v>438</v>
      </c>
      <c r="AC203" s="19">
        <v>470</v>
      </c>
      <c r="AD203" s="19">
        <v>412</v>
      </c>
      <c r="AE203" s="19">
        <v>355</v>
      </c>
      <c r="AF203" s="19">
        <v>470</v>
      </c>
      <c r="AG203" s="19">
        <v>450</v>
      </c>
      <c r="AH203" s="19">
        <v>392</v>
      </c>
      <c r="AI203" s="19"/>
      <c r="AL203" s="65">
        <f t="shared" si="3"/>
        <v>1</v>
      </c>
    </row>
    <row r="204" spans="1:38" ht="14.25" customHeight="1" x14ac:dyDescent="0.25">
      <c r="A204" s="22" t="s">
        <v>217</v>
      </c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L204" s="65">
        <f t="shared" si="3"/>
        <v>0</v>
      </c>
    </row>
    <row r="205" spans="1:38" ht="14.25" customHeight="1" x14ac:dyDescent="0.25">
      <c r="A205" s="22" t="s">
        <v>218</v>
      </c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L205" s="65">
        <f t="shared" si="3"/>
        <v>0</v>
      </c>
    </row>
    <row r="206" spans="1:38" ht="14.25" customHeight="1" x14ac:dyDescent="0.25">
      <c r="A206" s="22" t="s">
        <v>219</v>
      </c>
      <c r="B206" s="21">
        <v>73.649901361034708</v>
      </c>
      <c r="C206" s="21">
        <v>88.9303637792909</v>
      </c>
      <c r="D206" s="21">
        <v>94.260799848493392</v>
      </c>
      <c r="E206" s="21">
        <v>99.776291951547904</v>
      </c>
      <c r="F206" s="21">
        <v>83.783745392876995</v>
      </c>
      <c r="G206" s="21">
        <v>102.32448650795</v>
      </c>
      <c r="H206" s="21">
        <v>89.766188511837001</v>
      </c>
      <c r="I206" s="21">
        <v>92.768918493848204</v>
      </c>
      <c r="J206" s="21">
        <v>120.273700826739</v>
      </c>
      <c r="K206" s="21">
        <v>95.833247332775997</v>
      </c>
      <c r="L206" s="21">
        <v>86.983989154522007</v>
      </c>
      <c r="M206" s="21">
        <v>125.212721238345</v>
      </c>
      <c r="N206" s="21">
        <v>79.691054389465492</v>
      </c>
      <c r="O206" s="21">
        <v>102.66369466704499</v>
      </c>
      <c r="P206" s="21">
        <v>91.791307054560903</v>
      </c>
      <c r="Q206" s="21">
        <v>87.825985710640992</v>
      </c>
      <c r="R206" s="21">
        <v>83.162113773212099</v>
      </c>
      <c r="S206" s="21">
        <v>100.72402692733931</v>
      </c>
      <c r="T206" s="21">
        <v>83.108597276275603</v>
      </c>
      <c r="U206" s="21">
        <v>77.652929387623601</v>
      </c>
      <c r="V206" s="21">
        <v>79.46173608150238</v>
      </c>
      <c r="W206" s="21">
        <v>99.173536327541782</v>
      </c>
      <c r="X206" s="21">
        <v>92.218720760394575</v>
      </c>
      <c r="Y206" s="21">
        <v>93.929575525064678</v>
      </c>
      <c r="Z206" s="21">
        <v>86.607178590065601</v>
      </c>
      <c r="AA206" s="21">
        <v>96.742500070927804</v>
      </c>
      <c r="AB206" s="21">
        <v>89.288700877518608</v>
      </c>
      <c r="AC206" s="21">
        <v>88.929367694472617</v>
      </c>
      <c r="AD206" s="21">
        <v>90.251060376909066</v>
      </c>
      <c r="AE206" s="21">
        <v>76.424657958862255</v>
      </c>
      <c r="AF206" s="21">
        <v>72.774264065510962</v>
      </c>
      <c r="AG206" s="21">
        <v>68.645421099977057</v>
      </c>
      <c r="AH206" s="21">
        <v>82.201930193362756</v>
      </c>
      <c r="AI206" s="21"/>
      <c r="AL206" s="65">
        <f t="shared" si="3"/>
        <v>1</v>
      </c>
    </row>
    <row r="207" spans="1:38" ht="14.25" customHeight="1" x14ac:dyDescent="0.25">
      <c r="A207" s="22" t="s">
        <v>220</v>
      </c>
      <c r="B207" s="19">
        <v>55.496197207434371</v>
      </c>
      <c r="C207" s="19">
        <v>67.161874517838285</v>
      </c>
      <c r="D207" s="19">
        <v>82.750646382757566</v>
      </c>
      <c r="E207" s="19">
        <v>79.096804926746643</v>
      </c>
      <c r="F207" s="19">
        <v>55.854987031050733</v>
      </c>
      <c r="G207" s="19">
        <v>89.445079277140636</v>
      </c>
      <c r="H207" s="19">
        <v>78.91494807592386</v>
      </c>
      <c r="I207" s="19">
        <v>65.066467895673114</v>
      </c>
      <c r="J207" s="19">
        <v>58.968487605068368</v>
      </c>
      <c r="K207" s="19">
        <v>63.607589237340711</v>
      </c>
      <c r="L207" s="19">
        <v>68.570825981395913</v>
      </c>
      <c r="M207" s="19">
        <v>85.382650258811751</v>
      </c>
      <c r="N207" s="19">
        <v>48.3</v>
      </c>
      <c r="O207" s="19">
        <v>59.341401814599607</v>
      </c>
      <c r="P207" s="19">
        <v>56.634607620353101</v>
      </c>
      <c r="Q207" s="19">
        <v>57.106222893258099</v>
      </c>
      <c r="R207" s="19">
        <v>50.184348936551096</v>
      </c>
      <c r="S207" s="19">
        <v>54.220640055012602</v>
      </c>
      <c r="T207" s="19">
        <v>59.883295306534002</v>
      </c>
      <c r="U207" s="19">
        <v>77.222241597462002</v>
      </c>
      <c r="V207" s="19">
        <v>45.6560618402549</v>
      </c>
      <c r="W207" s="19">
        <v>55.192689675433598</v>
      </c>
      <c r="X207" s="19">
        <v>47.4196190314563</v>
      </c>
      <c r="Y207" s="19">
        <v>52.627303017766806</v>
      </c>
      <c r="Z207" s="19">
        <v>50.7975391810836</v>
      </c>
      <c r="AA207" s="19">
        <v>50.527229926375099</v>
      </c>
      <c r="AB207" s="19">
        <v>49.668479482972103</v>
      </c>
      <c r="AC207" s="19">
        <v>50.412934571585701</v>
      </c>
      <c r="AD207" s="19">
        <v>41.886632724172799</v>
      </c>
      <c r="AE207" s="19">
        <v>13.005248454759599</v>
      </c>
      <c r="AF207" s="19">
        <v>16.293259403479798</v>
      </c>
      <c r="AG207" s="19">
        <v>32.308995948864698</v>
      </c>
      <c r="AH207" s="19">
        <v>29.142279142780499</v>
      </c>
      <c r="AI207" s="19"/>
      <c r="AL207" s="65">
        <f t="shared" si="3"/>
        <v>1</v>
      </c>
    </row>
    <row r="208" spans="1:38" ht="14.25" customHeight="1" x14ac:dyDescent="0.25">
      <c r="A208" s="22" t="s">
        <v>221</v>
      </c>
      <c r="B208" s="21">
        <v>1.1035437229121905</v>
      </c>
      <c r="C208" s="21">
        <v>0.85251491901108256</v>
      </c>
      <c r="D208" s="21">
        <v>0.94786729857819896</v>
      </c>
      <c r="E208" s="21">
        <v>1.1456833646052098</v>
      </c>
      <c r="F208" s="21">
        <v>2.0217525986094849</v>
      </c>
      <c r="G208" s="21">
        <v>2.8364653862097566</v>
      </c>
      <c r="H208" s="21">
        <v>4.7627165820054254</v>
      </c>
      <c r="I208" s="21">
        <v>4.337300786766189</v>
      </c>
      <c r="J208" s="21">
        <v>0.65686521958606969</v>
      </c>
      <c r="K208" s="21">
        <v>1.9229569557080415</v>
      </c>
      <c r="L208" s="21">
        <v>1.656469317977326</v>
      </c>
      <c r="M208" s="21">
        <v>1.9742349134732347</v>
      </c>
      <c r="N208" s="21">
        <v>1.5603010463195299</v>
      </c>
      <c r="O208" s="21">
        <v>2.8567493112947657</v>
      </c>
      <c r="P208" s="21">
        <v>2.9527965465465464</v>
      </c>
      <c r="Q208" s="21">
        <v>2.3290507215490401</v>
      </c>
      <c r="R208" s="21">
        <v>2.6507931674938257</v>
      </c>
      <c r="S208" s="21">
        <v>2.5113101283353338</v>
      </c>
      <c r="T208" s="21">
        <v>2.9391353277689203</v>
      </c>
      <c r="U208" s="21">
        <v>3.5782907049282482</v>
      </c>
      <c r="V208" s="21">
        <v>5.3014084507042254</v>
      </c>
      <c r="W208" s="21">
        <v>6.4644983967017868</v>
      </c>
      <c r="X208" s="21">
        <v>5.592643458529869</v>
      </c>
      <c r="Y208" s="21">
        <v>4.3850157311300073</v>
      </c>
      <c r="Z208" s="21">
        <v>5.1730236396863614</v>
      </c>
      <c r="AA208" s="21">
        <v>3.6915651639344151</v>
      </c>
      <c r="AB208" s="21">
        <v>5.521741863947927</v>
      </c>
      <c r="AC208" s="21">
        <v>6.2414855993040828</v>
      </c>
      <c r="AD208" s="21">
        <v>5.1326874853274109</v>
      </c>
      <c r="AE208" s="21">
        <v>4.6012178506971839</v>
      </c>
      <c r="AF208" s="21">
        <v>5.2074667433673678</v>
      </c>
      <c r="AG208" s="21">
        <v>5.4949489584894184</v>
      </c>
      <c r="AH208" s="21"/>
      <c r="AI208" s="21"/>
      <c r="AL208" s="65">
        <f t="shared" si="3"/>
        <v>1</v>
      </c>
    </row>
    <row r="209" spans="1:38" ht="14.25" customHeight="1" x14ac:dyDescent="0.25">
      <c r="A209" s="22" t="s">
        <v>222</v>
      </c>
      <c r="B209" s="19">
        <v>86</v>
      </c>
      <c r="C209" s="19">
        <v>94</v>
      </c>
      <c r="D209" s="19">
        <v>121</v>
      </c>
      <c r="E209" s="19">
        <v>121</v>
      </c>
      <c r="F209" s="19">
        <v>83</v>
      </c>
      <c r="G209" s="19">
        <v>92</v>
      </c>
      <c r="H209" s="19">
        <v>86</v>
      </c>
      <c r="I209" s="19">
        <v>89</v>
      </c>
      <c r="J209" s="19">
        <v>73</v>
      </c>
      <c r="K209" s="19">
        <v>80</v>
      </c>
      <c r="L209" s="19">
        <v>89</v>
      </c>
      <c r="M209" s="19">
        <v>94</v>
      </c>
      <c r="N209" s="19">
        <v>62</v>
      </c>
      <c r="O209" s="19">
        <v>58</v>
      </c>
      <c r="P209" s="19">
        <v>68</v>
      </c>
      <c r="Q209" s="19">
        <v>57</v>
      </c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L209" s="65">
        <f t="shared" si="3"/>
        <v>0</v>
      </c>
    </row>
    <row r="210" spans="1:38" ht="14.25" customHeight="1" x14ac:dyDescent="0.25">
      <c r="A210" s="22" t="s">
        <v>223</v>
      </c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L210" s="65">
        <f t="shared" si="3"/>
        <v>0</v>
      </c>
    </row>
    <row r="211" spans="1:38" ht="14.25" customHeight="1" x14ac:dyDescent="0.25">
      <c r="A211" s="22" t="s">
        <v>224</v>
      </c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L211" s="65">
        <f t="shared" si="3"/>
        <v>0</v>
      </c>
    </row>
    <row r="212" spans="1:38" ht="14.25" customHeight="1" x14ac:dyDescent="0.25">
      <c r="A212" s="22" t="s">
        <v>225</v>
      </c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L212" s="65">
        <f t="shared" si="3"/>
        <v>0</v>
      </c>
    </row>
    <row r="213" spans="1:38" ht="14.25" customHeight="1" x14ac:dyDescent="0.25">
      <c r="A213" s="22" t="s">
        <v>226</v>
      </c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L213" s="65">
        <f t="shared" si="3"/>
        <v>0</v>
      </c>
    </row>
    <row r="214" spans="1:38" ht="14.25" customHeight="1" x14ac:dyDescent="0.25">
      <c r="A214" s="22" t="s">
        <v>227</v>
      </c>
      <c r="B214" s="21">
        <v>15.373564999999999</v>
      </c>
      <c r="C214" s="21">
        <v>15.253160433434799</v>
      </c>
      <c r="D214" s="21">
        <v>14.7393284643739</v>
      </c>
      <c r="E214" s="21">
        <v>16.996639585703399</v>
      </c>
      <c r="F214" s="21">
        <v>18.9448967065061</v>
      </c>
      <c r="G214" s="21">
        <v>18.625</v>
      </c>
      <c r="H214" s="21">
        <v>16.625</v>
      </c>
      <c r="I214" s="21">
        <v>18.860637711973101</v>
      </c>
      <c r="J214" s="21">
        <v>19.655595039999998</v>
      </c>
      <c r="K214" s="21">
        <v>14.729829449999999</v>
      </c>
      <c r="L214" s="21">
        <v>12.565099779999999</v>
      </c>
      <c r="M214" s="21">
        <v>11.847572</v>
      </c>
      <c r="N214" s="21">
        <v>19.943346999999999</v>
      </c>
      <c r="O214" s="21">
        <v>14.593633000000001</v>
      </c>
      <c r="P214" s="21">
        <v>13.78013</v>
      </c>
      <c r="Q214" s="21">
        <v>12.008459999999999</v>
      </c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L214" s="65">
        <f t="shared" si="3"/>
        <v>0</v>
      </c>
    </row>
    <row r="215" spans="1:38" ht="14.25" customHeight="1" x14ac:dyDescent="0.25">
      <c r="A215" s="22" t="s">
        <v>228</v>
      </c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L215" s="65">
        <f t="shared" si="3"/>
        <v>0</v>
      </c>
    </row>
    <row r="216" spans="1:38" ht="14.25" customHeight="1" x14ac:dyDescent="0.25">
      <c r="A216" s="22" t="s">
        <v>229</v>
      </c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>
        <v>0</v>
      </c>
      <c r="O216" s="21">
        <v>0</v>
      </c>
      <c r="P216" s="21">
        <v>0</v>
      </c>
      <c r="Q216" s="21">
        <v>0</v>
      </c>
      <c r="R216" s="21">
        <v>0</v>
      </c>
      <c r="S216" s="21">
        <v>0</v>
      </c>
      <c r="T216" s="21">
        <v>0</v>
      </c>
      <c r="U216" s="21">
        <v>0</v>
      </c>
      <c r="V216" s="21">
        <v>0</v>
      </c>
      <c r="W216" s="21">
        <v>0</v>
      </c>
      <c r="X216" s="21">
        <v>0</v>
      </c>
      <c r="Y216" s="21">
        <v>0</v>
      </c>
      <c r="Z216" s="21">
        <v>0</v>
      </c>
      <c r="AA216" s="21">
        <v>0</v>
      </c>
      <c r="AB216" s="21">
        <v>0</v>
      </c>
      <c r="AC216" s="21">
        <v>0</v>
      </c>
      <c r="AD216" s="21">
        <v>0</v>
      </c>
      <c r="AE216" s="21">
        <v>0</v>
      </c>
      <c r="AF216" s="21">
        <v>0</v>
      </c>
      <c r="AG216" s="21">
        <v>0</v>
      </c>
      <c r="AH216" s="21">
        <v>0</v>
      </c>
      <c r="AI216" s="21"/>
      <c r="AL216" s="65">
        <f t="shared" si="3"/>
        <v>1</v>
      </c>
    </row>
    <row r="217" spans="1:38" ht="14.25" customHeight="1" x14ac:dyDescent="0.25">
      <c r="A217" s="20" t="s">
        <v>230</v>
      </c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>
        <v>0</v>
      </c>
      <c r="S217" s="19">
        <v>0</v>
      </c>
      <c r="T217" s="19">
        <v>0</v>
      </c>
      <c r="U217" s="19">
        <v>0</v>
      </c>
      <c r="V217" s="19">
        <v>0</v>
      </c>
      <c r="W217" s="19">
        <v>0</v>
      </c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L217" s="65">
        <f t="shared" si="3"/>
        <v>0</v>
      </c>
    </row>
    <row r="218" spans="1:38" ht="13.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L218" s="42"/>
    </row>
    <row r="219" spans="1:38" ht="14.25" customHeight="1" x14ac:dyDescent="0.25">
      <c r="A219" s="46" t="s">
        <v>231</v>
      </c>
      <c r="B219" s="46"/>
      <c r="C219" s="46"/>
      <c r="D219" s="46"/>
      <c r="E219" s="46"/>
      <c r="F219" s="46"/>
      <c r="G219" s="46"/>
      <c r="H219" s="46"/>
      <c r="I219" s="4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L219" s="42"/>
    </row>
    <row r="220" spans="1:38" ht="14.25" customHeight="1" x14ac:dyDescent="0.25">
      <c r="A220" s="16" t="s">
        <v>232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L220" s="42"/>
    </row>
    <row r="221" spans="1:38" ht="14.25" customHeight="1" x14ac:dyDescent="0.25">
      <c r="A221" s="46" t="s">
        <v>233</v>
      </c>
      <c r="B221" s="46"/>
      <c r="C221" s="46"/>
      <c r="D221" s="46"/>
      <c r="E221" s="46"/>
      <c r="F221" s="46"/>
      <c r="G221" s="46"/>
      <c r="H221" s="4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L221" s="42"/>
    </row>
    <row r="222" spans="1:38" ht="14.25" customHeight="1" x14ac:dyDescent="0.25">
      <c r="A222" s="49" t="s">
        <v>234</v>
      </c>
      <c r="B222" s="49"/>
      <c r="C222" s="49"/>
      <c r="D222" s="49"/>
      <c r="E222" s="49"/>
      <c r="F222" s="49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L222" s="42"/>
    </row>
    <row r="223" spans="1:38" ht="14.25" customHeight="1" x14ac:dyDescent="0.25">
      <c r="A223" s="46" t="s">
        <v>496</v>
      </c>
      <c r="B223" s="46"/>
      <c r="C223" s="46"/>
      <c r="D223" s="46"/>
      <c r="E223" s="4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L223" s="42"/>
    </row>
    <row r="225" spans="1:38" customFormat="1" ht="14.5" customHeight="1" x14ac:dyDescent="0.25">
      <c r="A225" s="10" t="s">
        <v>783</v>
      </c>
      <c r="B225" s="11">
        <f>(SUM(B6:B217)-B74-B65-B56)/1000</f>
        <v>35.468604636006411</v>
      </c>
      <c r="C225" s="11">
        <f t="shared" ref="C225:AH225" si="4">(SUM(C6:C217)-C74-C65-C56)/1000</f>
        <v>37.371362552070302</v>
      </c>
      <c r="D225" s="11">
        <f t="shared" si="4"/>
        <v>38.991712909003319</v>
      </c>
      <c r="E225" s="11">
        <f t="shared" si="4"/>
        <v>39.456526453317096</v>
      </c>
      <c r="F225" s="11">
        <f t="shared" si="4"/>
        <v>37.358606838080064</v>
      </c>
      <c r="G225" s="11">
        <f t="shared" si="4"/>
        <v>39.542286487308225</v>
      </c>
      <c r="H225" s="11">
        <f t="shared" si="4"/>
        <v>40.792655437937626</v>
      </c>
      <c r="I225" s="11">
        <f t="shared" si="4"/>
        <v>40.297273736318019</v>
      </c>
      <c r="J225" s="11">
        <f t="shared" si="4"/>
        <v>34.364812464806995</v>
      </c>
      <c r="K225" s="11">
        <f t="shared" si="4"/>
        <v>35.244469680676787</v>
      </c>
      <c r="L225" s="11">
        <f t="shared" si="4"/>
        <v>34.270596559685636</v>
      </c>
      <c r="M225" s="11">
        <f t="shared" si="4"/>
        <v>34.128932438219096</v>
      </c>
      <c r="N225" s="11">
        <f t="shared" si="4"/>
        <v>34.574475603721943</v>
      </c>
      <c r="O225" s="11">
        <f t="shared" si="4"/>
        <v>34.449856405655737</v>
      </c>
      <c r="P225" s="11">
        <f t="shared" si="4"/>
        <v>37.721951298409728</v>
      </c>
      <c r="Q225" s="11">
        <f t="shared" si="4"/>
        <v>37.176473353428868</v>
      </c>
      <c r="R225" s="11">
        <f t="shared" si="4"/>
        <v>32.864150736629384</v>
      </c>
      <c r="S225" s="11">
        <f t="shared" si="4"/>
        <v>35.113524129781453</v>
      </c>
      <c r="T225" s="11">
        <f t="shared" si="4"/>
        <v>37.417318618107103</v>
      </c>
      <c r="U225" s="11">
        <f t="shared" si="4"/>
        <v>38.474091293377164</v>
      </c>
      <c r="V225" s="11">
        <f t="shared" si="4"/>
        <v>37.833806788930332</v>
      </c>
      <c r="W225" s="11">
        <f t="shared" si="4"/>
        <v>39.457937865528017</v>
      </c>
      <c r="X225" s="11">
        <f t="shared" si="4"/>
        <v>40.065307647254194</v>
      </c>
      <c r="Y225" s="11">
        <f t="shared" si="4"/>
        <v>39.714847794780873</v>
      </c>
      <c r="Z225" s="11">
        <f t="shared" si="4"/>
        <v>37.887017503487215</v>
      </c>
      <c r="AA225" s="11">
        <f t="shared" si="4"/>
        <v>39.199656030566828</v>
      </c>
      <c r="AB225" s="11">
        <f t="shared" si="4"/>
        <v>40.520425907736801</v>
      </c>
      <c r="AC225" s="11">
        <f t="shared" si="4"/>
        <v>39.333211910836916</v>
      </c>
      <c r="AD225" s="11">
        <f t="shared" si="4"/>
        <v>36.053788895890932</v>
      </c>
      <c r="AE225" s="11">
        <f t="shared" si="4"/>
        <v>29.752794316976772</v>
      </c>
      <c r="AF225" s="11">
        <f t="shared" si="4"/>
        <v>32.594049646829738</v>
      </c>
      <c r="AG225" s="11">
        <f t="shared" si="4"/>
        <v>34.03055921245052</v>
      </c>
      <c r="AH225" s="11">
        <f t="shared" si="4"/>
        <v>29.913101425174691</v>
      </c>
      <c r="AL225" s="11"/>
    </row>
    <row r="226" spans="1:38" customFormat="1" ht="14.5" customHeight="1" x14ac:dyDescent="0.25">
      <c r="A226" s="10" t="s">
        <v>790</v>
      </c>
      <c r="B226" s="11">
        <f>SUMPRODUCT(B6:B217,$AL6:$AL217)/1000</f>
        <v>31.136536285959938</v>
      </c>
      <c r="C226" s="11">
        <f t="shared" ref="C226:AH226" si="5">SUMPRODUCT(C6:C217,$AL6:$AL217)/1000</f>
        <v>32.938212818222667</v>
      </c>
      <c r="D226" s="11">
        <f t="shared" si="5"/>
        <v>34.428631356860208</v>
      </c>
      <c r="E226" s="11">
        <f t="shared" si="5"/>
        <v>34.671457919637589</v>
      </c>
      <c r="F226" s="11">
        <f t="shared" si="5"/>
        <v>32.910040408958693</v>
      </c>
      <c r="G226" s="11">
        <f t="shared" si="5"/>
        <v>34.94406037135419</v>
      </c>
      <c r="H226" s="11">
        <f t="shared" si="5"/>
        <v>36.273662471338383</v>
      </c>
      <c r="I226" s="11">
        <f t="shared" si="5"/>
        <v>34.646192525556614</v>
      </c>
      <c r="J226" s="11">
        <f t="shared" si="5"/>
        <v>30.396867446920275</v>
      </c>
      <c r="K226" s="11">
        <f t="shared" si="5"/>
        <v>31.192125143914474</v>
      </c>
      <c r="L226" s="11">
        <f t="shared" si="5"/>
        <v>30.086495079310975</v>
      </c>
      <c r="M226" s="11">
        <f t="shared" si="5"/>
        <v>29.56123123477256</v>
      </c>
      <c r="N226" s="11">
        <f t="shared" si="5"/>
        <v>30.800532505372342</v>
      </c>
      <c r="O226" s="11">
        <f t="shared" si="5"/>
        <v>30.233492830309974</v>
      </c>
      <c r="P226" s="11">
        <f t="shared" si="5"/>
        <v>33.477821227506517</v>
      </c>
      <c r="Q226" s="11">
        <f t="shared" si="5"/>
        <v>32.841328312530393</v>
      </c>
      <c r="R226" s="11">
        <f t="shared" si="5"/>
        <v>32.128974976454458</v>
      </c>
      <c r="S226" s="11">
        <f t="shared" si="5"/>
        <v>34.244910725898769</v>
      </c>
      <c r="T226" s="11">
        <f t="shared" si="5"/>
        <v>36.558984531308724</v>
      </c>
      <c r="U226" s="11">
        <f t="shared" si="5"/>
        <v>37.570128589930448</v>
      </c>
      <c r="V226" s="11">
        <f t="shared" si="5"/>
        <v>37.04181922020252</v>
      </c>
      <c r="W226" s="11">
        <f t="shared" si="5"/>
        <v>38.723090572477169</v>
      </c>
      <c r="X226" s="11">
        <f t="shared" si="5"/>
        <v>39.272775958601436</v>
      </c>
      <c r="Y226" s="11">
        <f t="shared" si="5"/>
        <v>38.828661936282728</v>
      </c>
      <c r="Z226" s="11">
        <f t="shared" si="5"/>
        <v>37.032701350538346</v>
      </c>
      <c r="AA226" s="11">
        <f t="shared" si="5"/>
        <v>38.376544237779072</v>
      </c>
      <c r="AB226" s="11">
        <f t="shared" si="5"/>
        <v>39.713277395813975</v>
      </c>
      <c r="AC226" s="11">
        <f t="shared" si="5"/>
        <v>38.532007888868939</v>
      </c>
      <c r="AD226" s="11">
        <f t="shared" si="5"/>
        <v>35.505408041697649</v>
      </c>
      <c r="AE226" s="11">
        <f t="shared" si="5"/>
        <v>29.43646286500876</v>
      </c>
      <c r="AF226" s="11">
        <f t="shared" si="5"/>
        <v>32.37199129802719</v>
      </c>
      <c r="AG226" s="11">
        <f t="shared" si="5"/>
        <v>34.03055921245052</v>
      </c>
      <c r="AH226" s="11">
        <f t="shared" si="5"/>
        <v>29.913101425174691</v>
      </c>
    </row>
  </sheetData>
  <mergeCells count="6">
    <mergeCell ref="A223:E223"/>
    <mergeCell ref="A222:F222"/>
    <mergeCell ref="A1:M1"/>
    <mergeCell ref="A219:I219"/>
    <mergeCell ref="A221:H221"/>
    <mergeCell ref="A4:B4"/>
  </mergeCells>
  <pageMargins left="0.39" right="0.39" top="0.39" bottom="0.39" header="0.39" footer="0.39"/>
  <pageSetup paperSize="9" fitToWidth="0"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EFCD-3521-4B2A-BD94-E37BA0EBB90A}">
  <dimension ref="A1:AL226"/>
  <sheetViews>
    <sheetView showGridLines="0" workbookViewId="0">
      <pane xSplit="1" ySplit="5" topLeftCell="Z217" activePane="bottomRight" state="frozen"/>
      <selection pane="topRight"/>
      <selection pane="bottomLeft"/>
      <selection pane="bottomRight" activeCell="A225" sqref="A225:XFD226"/>
    </sheetView>
  </sheetViews>
  <sheetFormatPr defaultColWidth="10.1796875" defaultRowHeight="14.5" customHeight="1" x14ac:dyDescent="0.25"/>
  <cols>
    <col min="1" max="1" width="34" style="15" customWidth="1"/>
    <col min="2" max="2" width="8.26953125" style="15" customWidth="1"/>
    <col min="3" max="4" width="8.81640625" style="15" customWidth="1"/>
    <col min="5" max="5" width="8.26953125" style="15" customWidth="1"/>
    <col min="6" max="8" width="8.81640625" style="15" customWidth="1"/>
    <col min="9" max="10" width="8.26953125" style="15" customWidth="1"/>
    <col min="11" max="12" width="8.81640625" style="15" customWidth="1"/>
    <col min="13" max="14" width="8.26953125" style="15" customWidth="1"/>
    <col min="15" max="16" width="8.81640625" style="15" customWidth="1"/>
    <col min="17" max="18" width="8.26953125" style="15" customWidth="1"/>
    <col min="19" max="20" width="8.81640625" style="15" customWidth="1"/>
    <col min="21" max="21" width="8.26953125" style="15" customWidth="1"/>
    <col min="22" max="24" width="8.81640625" style="15" customWidth="1"/>
    <col min="25" max="25" width="8.26953125" style="15" customWidth="1"/>
    <col min="26" max="28" width="8.81640625" style="15" customWidth="1"/>
    <col min="29" max="34" width="8.26953125" style="15" customWidth="1"/>
    <col min="35" max="37" width="10.1796875" style="15"/>
    <col min="38" max="38" width="8.26953125" customWidth="1"/>
    <col min="39" max="16384" width="10.1796875" style="15"/>
  </cols>
  <sheetData>
    <row r="1" spans="1:38" ht="19.5" customHeight="1" x14ac:dyDescent="0.25">
      <c r="A1" s="47" t="s">
        <v>500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L1" s="42"/>
    </row>
    <row r="2" spans="1:38" ht="16.5" customHeight="1" x14ac:dyDescent="0.25">
      <c r="A2" s="30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L2" s="42"/>
    </row>
    <row r="3" spans="1:38" ht="11.25" customHeight="1" x14ac:dyDescent="0.25">
      <c r="A3" s="30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L3" s="42"/>
    </row>
    <row r="4" spans="1:38" ht="17.25" customHeight="1" x14ac:dyDescent="0.25">
      <c r="A4" s="48" t="s">
        <v>2</v>
      </c>
      <c r="B4" s="48"/>
      <c r="C4" s="29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L4" s="4" t="s">
        <v>789</v>
      </c>
    </row>
    <row r="5" spans="1:38" ht="14.25" customHeight="1" x14ac:dyDescent="0.25">
      <c r="A5" s="27"/>
      <c r="B5" s="26" t="s">
        <v>239</v>
      </c>
      <c r="C5" s="25" t="s">
        <v>240</v>
      </c>
      <c r="D5" s="25" t="s">
        <v>241</v>
      </c>
      <c r="E5" s="25" t="s">
        <v>242</v>
      </c>
      <c r="F5" s="25" t="s">
        <v>243</v>
      </c>
      <c r="G5" s="25" t="s">
        <v>244</v>
      </c>
      <c r="H5" s="25" t="s">
        <v>245</v>
      </c>
      <c r="I5" s="25" t="s">
        <v>246</v>
      </c>
      <c r="J5" s="25" t="s">
        <v>247</v>
      </c>
      <c r="K5" s="25" t="s">
        <v>248</v>
      </c>
      <c r="L5" s="25" t="s">
        <v>249</v>
      </c>
      <c r="M5" s="25" t="s">
        <v>250</v>
      </c>
      <c r="N5" s="25" t="s">
        <v>251</v>
      </c>
      <c r="O5" s="25" t="s">
        <v>252</v>
      </c>
      <c r="P5" s="25" t="s">
        <v>253</v>
      </c>
      <c r="Q5" s="25" t="s">
        <v>254</v>
      </c>
      <c r="R5" s="25" t="s">
        <v>255</v>
      </c>
      <c r="S5" s="25" t="s">
        <v>256</v>
      </c>
      <c r="T5" s="25" t="s">
        <v>257</v>
      </c>
      <c r="U5" s="25" t="s">
        <v>258</v>
      </c>
      <c r="V5" s="25" t="s">
        <v>259</v>
      </c>
      <c r="W5" s="25" t="s">
        <v>260</v>
      </c>
      <c r="X5" s="25" t="s">
        <v>261</v>
      </c>
      <c r="Y5" s="25" t="s">
        <v>262</v>
      </c>
      <c r="Z5" s="25" t="s">
        <v>263</v>
      </c>
      <c r="AA5" s="25" t="s">
        <v>264</v>
      </c>
      <c r="AB5" s="25" t="s">
        <v>265</v>
      </c>
      <c r="AC5" s="25" t="s">
        <v>266</v>
      </c>
      <c r="AD5" s="25" t="s">
        <v>267</v>
      </c>
      <c r="AE5" s="25" t="s">
        <v>268</v>
      </c>
      <c r="AF5" s="25" t="s">
        <v>269</v>
      </c>
      <c r="AG5" s="25" t="s">
        <v>270</v>
      </c>
      <c r="AH5" s="25" t="s">
        <v>271</v>
      </c>
      <c r="AI5" s="24" t="s">
        <v>788</v>
      </c>
      <c r="AL5" s="25" t="s">
        <v>270</v>
      </c>
    </row>
    <row r="6" spans="1:38" ht="14.25" customHeight="1" x14ac:dyDescent="0.25">
      <c r="A6" s="23" t="s">
        <v>19</v>
      </c>
      <c r="B6" s="21">
        <v>0.84298648721427205</v>
      </c>
      <c r="C6" s="21">
        <v>1.17041147016012</v>
      </c>
      <c r="D6" s="21">
        <v>1.5561553131955501</v>
      </c>
      <c r="E6" s="21">
        <v>2.8114839588040996</v>
      </c>
      <c r="F6" s="21">
        <v>0.62460307086476097</v>
      </c>
      <c r="G6" s="21">
        <v>0.66023575478927199</v>
      </c>
      <c r="H6" s="21">
        <v>0.58478969415266102</v>
      </c>
      <c r="I6" s="21">
        <v>1.2903503012774802</v>
      </c>
      <c r="J6" s="21">
        <v>1.0184899999999999</v>
      </c>
      <c r="K6" s="21">
        <v>1.25979386</v>
      </c>
      <c r="L6" s="21">
        <v>1.3623899799999999</v>
      </c>
      <c r="M6" s="21">
        <v>0.34335439000000001</v>
      </c>
      <c r="N6" s="21">
        <v>0.91887590000000008</v>
      </c>
      <c r="O6" s="21">
        <v>0.32049484</v>
      </c>
      <c r="P6" s="21">
        <v>3.8286470000000001</v>
      </c>
      <c r="Q6" s="21">
        <v>4.5664559999999996</v>
      </c>
      <c r="R6" s="21">
        <v>4.3723015999999992</v>
      </c>
      <c r="S6" s="21">
        <v>2.8285892480000001</v>
      </c>
      <c r="T6" s="21">
        <v>3.2038056976</v>
      </c>
      <c r="U6" s="21">
        <v>1.4569388999999999</v>
      </c>
      <c r="V6" s="21">
        <v>1.4911700000000001</v>
      </c>
      <c r="W6" s="21">
        <v>1.1891981109191301</v>
      </c>
      <c r="X6" s="21">
        <v>11.424148279999999</v>
      </c>
      <c r="Y6" s="21">
        <v>8.8559674000000008</v>
      </c>
      <c r="Z6" s="21">
        <v>11.429463199999999</v>
      </c>
      <c r="AA6" s="21">
        <v>9.2139819999999997</v>
      </c>
      <c r="AB6" s="21">
        <v>8.3457100000000004</v>
      </c>
      <c r="AC6" s="21">
        <v>10.6069458</v>
      </c>
      <c r="AD6" s="21">
        <v>8.8869479499999997</v>
      </c>
      <c r="AE6" s="21">
        <v>8.2725800000000002E-2</v>
      </c>
      <c r="AF6" s="21">
        <v>6.5024702999999997</v>
      </c>
      <c r="AG6" s="21">
        <v>4.0097985999999999</v>
      </c>
      <c r="AH6" s="21">
        <v>2.9546649</v>
      </c>
      <c r="AI6" s="21"/>
      <c r="AL6" s="65">
        <f>IF(AG6="", 0, 1)</f>
        <v>1</v>
      </c>
    </row>
    <row r="7" spans="1:38" ht="14.25" customHeight="1" x14ac:dyDescent="0.25">
      <c r="A7" s="22" t="s">
        <v>20</v>
      </c>
      <c r="B7" s="19">
        <v>15.068377258064471</v>
      </c>
      <c r="C7" s="19">
        <v>20.690710857142932</v>
      </c>
      <c r="D7" s="19">
        <v>28.800888636363688</v>
      </c>
      <c r="E7" s="19">
        <v>23.245533062499984</v>
      </c>
      <c r="F7" s="19">
        <v>16.161654603174657</v>
      </c>
      <c r="G7" s="19">
        <v>25.995536129032246</v>
      </c>
      <c r="H7" s="19">
        <v>29.679268045454531</v>
      </c>
      <c r="I7" s="19">
        <v>26.708326171875008</v>
      </c>
      <c r="J7" s="19">
        <v>16.858358571428617</v>
      </c>
      <c r="K7" s="19">
        <v>8.0684780645161638</v>
      </c>
      <c r="L7" s="19">
        <v>25.112173500000001</v>
      </c>
      <c r="M7" s="19">
        <v>22.934969907692309</v>
      </c>
      <c r="N7" s="19">
        <v>19.406163193548426</v>
      </c>
      <c r="O7" s="19">
        <v>21.150578753846077</v>
      </c>
      <c r="P7" s="19">
        <v>19.161350000000031</v>
      </c>
      <c r="Q7" s="19">
        <v>16.335232031250001</v>
      </c>
      <c r="R7" s="19">
        <v>4.216595815384605</v>
      </c>
      <c r="S7" s="19">
        <v>12.696545032258062</v>
      </c>
      <c r="T7" s="19">
        <v>17.067049769230746</v>
      </c>
      <c r="U7" s="19">
        <v>6.0753102857142638</v>
      </c>
      <c r="V7" s="19">
        <v>11.751288571428612</v>
      </c>
      <c r="W7" s="19">
        <v>14.28597080952385</v>
      </c>
      <c r="X7" s="19">
        <v>29.433037938461567</v>
      </c>
      <c r="Y7" s="19">
        <v>15.078059125000003</v>
      </c>
      <c r="Z7" s="19">
        <v>15.878084571428582</v>
      </c>
      <c r="AA7" s="19">
        <v>20.473814000000004</v>
      </c>
      <c r="AB7" s="19">
        <v>32.4353605151517</v>
      </c>
      <c r="AC7" s="19">
        <v>13.152422249999995</v>
      </c>
      <c r="AD7" s="19">
        <v>22.406070249999996</v>
      </c>
      <c r="AE7" s="19">
        <v>3.9650864516129154</v>
      </c>
      <c r="AF7" s="19">
        <v>11.899509969697005</v>
      </c>
      <c r="AG7" s="19">
        <v>4.0439257846153804</v>
      </c>
      <c r="AH7" s="19">
        <v>6.7712436190476213</v>
      </c>
      <c r="AI7" s="19"/>
      <c r="AL7" s="65">
        <f t="shared" ref="AL7:AL70" si="0">IF(AG7="", 0, 1)</f>
        <v>1</v>
      </c>
    </row>
    <row r="8" spans="1:38" ht="14.25" customHeight="1" x14ac:dyDescent="0.25">
      <c r="A8" s="22" t="s">
        <v>21</v>
      </c>
      <c r="B8" s="21"/>
      <c r="C8" s="21"/>
      <c r="D8" s="21"/>
      <c r="E8" s="21"/>
      <c r="F8" s="21">
        <v>17.350646588163347</v>
      </c>
      <c r="G8" s="21">
        <v>6.8884038473289886</v>
      </c>
      <c r="H8" s="21">
        <v>17.6620071321742</v>
      </c>
      <c r="I8" s="21">
        <v>28.733276823705751</v>
      </c>
      <c r="J8" s="21">
        <v>14.234671207037856</v>
      </c>
      <c r="K8" s="21">
        <v>15.090301139186463</v>
      </c>
      <c r="L8" s="21">
        <v>22.437312399955921</v>
      </c>
      <c r="M8" s="21">
        <v>24.812238123381594</v>
      </c>
      <c r="N8" s="21">
        <v>16.278972848413051</v>
      </c>
      <c r="O8" s="21">
        <v>18.221993074661103</v>
      </c>
      <c r="P8" s="21">
        <v>28.569559777063326</v>
      </c>
      <c r="Q8" s="21">
        <v>19.108352528182589</v>
      </c>
      <c r="R8" s="21">
        <v>10.003262269310653</v>
      </c>
      <c r="S8" s="21">
        <v>12.138553866359839</v>
      </c>
      <c r="T8" s="21">
        <v>15.925448382108296</v>
      </c>
      <c r="U8" s="21">
        <v>14.347023778821006</v>
      </c>
      <c r="V8" s="21">
        <v>12.424577344769965</v>
      </c>
      <c r="W8" s="21">
        <v>10.154810140144177</v>
      </c>
      <c r="X8" s="21">
        <v>6.7539694240843247</v>
      </c>
      <c r="Y8" s="21">
        <v>14.630151384986414</v>
      </c>
      <c r="Z8" s="21">
        <v>7.6821622125547444</v>
      </c>
      <c r="AA8" s="21">
        <v>4.5848619743171186</v>
      </c>
      <c r="AB8" s="21">
        <v>8.8697343983167958</v>
      </c>
      <c r="AC8" s="21">
        <v>10.464803003961038</v>
      </c>
      <c r="AD8" s="21">
        <v>7.3597027640676389</v>
      </c>
      <c r="AE8" s="21">
        <v>6.9583598046989739</v>
      </c>
      <c r="AF8" s="21">
        <v>13.79912430247022</v>
      </c>
      <c r="AG8" s="21">
        <v>10.361830110857442</v>
      </c>
      <c r="AH8" s="21"/>
      <c r="AI8" s="21"/>
      <c r="AL8" s="65">
        <f t="shared" si="0"/>
        <v>1</v>
      </c>
    </row>
    <row r="9" spans="1:38" ht="14.25" customHeight="1" x14ac:dyDescent="0.25">
      <c r="A9" s="22" t="s">
        <v>22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L9" s="65">
        <f t="shared" si="0"/>
        <v>0</v>
      </c>
    </row>
    <row r="10" spans="1:38" ht="14.25" customHeight="1" x14ac:dyDescent="0.25">
      <c r="A10" s="22" t="s">
        <v>23</v>
      </c>
      <c r="B10" s="21">
        <v>34.717716715535403</v>
      </c>
      <c r="C10" s="21">
        <v>35.625432612484204</v>
      </c>
      <c r="D10" s="21">
        <v>39.432395147982795</v>
      </c>
      <c r="E10" s="21">
        <v>40.398022801782197</v>
      </c>
      <c r="F10" s="21">
        <v>41.479038221287098</v>
      </c>
      <c r="G10" s="21">
        <v>248.72666660251099</v>
      </c>
      <c r="H10" s="21">
        <v>50.800719028118799</v>
      </c>
      <c r="I10" s="21">
        <v>50.639063365000005</v>
      </c>
      <c r="J10" s="21">
        <v>46.817942680000002</v>
      </c>
      <c r="K10" s="21">
        <v>55.103981770000004</v>
      </c>
      <c r="L10" s="21">
        <v>79.728094200000001</v>
      </c>
      <c r="M10" s="21">
        <v>61.602313649999999</v>
      </c>
      <c r="N10" s="21">
        <v>54.550239060000003</v>
      </c>
      <c r="O10" s="21">
        <v>56.779387509999999</v>
      </c>
      <c r="P10" s="21">
        <v>54.503624810000005</v>
      </c>
      <c r="Q10" s="21">
        <v>62.735350109999999</v>
      </c>
      <c r="R10" s="21">
        <v>56.61425826</v>
      </c>
      <c r="S10" s="21">
        <v>58.404096549999998</v>
      </c>
      <c r="T10" s="21">
        <v>62.516404530000003</v>
      </c>
      <c r="U10" s="21">
        <v>61.33600028</v>
      </c>
      <c r="V10" s="21">
        <v>49.364170340000001</v>
      </c>
      <c r="W10" s="21">
        <v>53.362121219999999</v>
      </c>
      <c r="X10" s="21">
        <v>57.617410159999999</v>
      </c>
      <c r="Y10" s="21">
        <v>46.621060729999996</v>
      </c>
      <c r="Z10" s="21">
        <v>58.306060842972101</v>
      </c>
      <c r="AA10" s="21">
        <v>69.724476337642102</v>
      </c>
      <c r="AB10" s="21">
        <v>70.039781700000006</v>
      </c>
      <c r="AC10" s="21">
        <v>49.466075020000005</v>
      </c>
      <c r="AD10" s="21">
        <v>37.414105849999999</v>
      </c>
      <c r="AE10" s="21">
        <v>5.8935913099999997</v>
      </c>
      <c r="AF10" s="21">
        <v>13.182667369999999</v>
      </c>
      <c r="AG10" s="21">
        <v>19.570561429999998</v>
      </c>
      <c r="AH10" s="21">
        <v>18.980720250000001</v>
      </c>
      <c r="AI10" s="21"/>
      <c r="AL10" s="65">
        <f t="shared" si="0"/>
        <v>1</v>
      </c>
    </row>
    <row r="11" spans="1:38" ht="14.25" customHeight="1" x14ac:dyDescent="0.25">
      <c r="A11" s="22" t="s">
        <v>24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L11" s="65">
        <f t="shared" si="0"/>
        <v>0</v>
      </c>
    </row>
    <row r="12" spans="1:38" ht="14.25" customHeight="1" x14ac:dyDescent="0.25">
      <c r="A12" s="22" t="s">
        <v>25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L12" s="65">
        <f t="shared" si="0"/>
        <v>0</v>
      </c>
    </row>
    <row r="13" spans="1:38" ht="14.25" customHeight="1" x14ac:dyDescent="0.25">
      <c r="A13" s="22" t="s">
        <v>26</v>
      </c>
      <c r="B13" s="19">
        <v>731.58458830289999</v>
      </c>
      <c r="C13" s="19">
        <v>594.26933453483502</v>
      </c>
      <c r="D13" s="19">
        <v>561.65014742380401</v>
      </c>
      <c r="E13" s="19">
        <v>601.07466023482596</v>
      </c>
      <c r="F13" s="19">
        <v>507.90109638006004</v>
      </c>
      <c r="G13" s="19">
        <v>411.09284148148697</v>
      </c>
      <c r="H13" s="19">
        <v>482.53085751178099</v>
      </c>
      <c r="I13" s="19">
        <v>452.53169724872703</v>
      </c>
      <c r="J13" s="19">
        <v>581.93507640051598</v>
      </c>
      <c r="K13" s="19">
        <v>538.87215954093006</v>
      </c>
      <c r="L13" s="19">
        <v>669.34880173799399</v>
      </c>
      <c r="M13" s="19">
        <v>575.702429093359</v>
      </c>
      <c r="N13" s="19">
        <v>632.71700811351593</v>
      </c>
      <c r="O13" s="19">
        <v>606.23013666725399</v>
      </c>
      <c r="P13" s="19">
        <v>675.17121445739099</v>
      </c>
      <c r="Q13" s="19">
        <v>680.02236060770201</v>
      </c>
      <c r="R13" s="19">
        <v>663.44058471152698</v>
      </c>
      <c r="S13" s="19">
        <v>691.39152680319296</v>
      </c>
      <c r="T13" s="19">
        <v>658.73514122166398</v>
      </c>
      <c r="U13" s="19">
        <v>788.17397648133397</v>
      </c>
      <c r="V13" s="19">
        <v>757.92575865461004</v>
      </c>
      <c r="W13" s="19">
        <v>640.7801438212399</v>
      </c>
      <c r="X13" s="19">
        <v>531.39679596848396</v>
      </c>
      <c r="Y13" s="19">
        <v>483.43406808754202</v>
      </c>
      <c r="Z13" s="19">
        <v>512.64184882201198</v>
      </c>
      <c r="AA13" s="19">
        <v>484.00209281433303</v>
      </c>
      <c r="AB13" s="19">
        <v>479.05485595732404</v>
      </c>
      <c r="AC13" s="19">
        <v>519.76040462596598</v>
      </c>
      <c r="AD13" s="19">
        <v>264.73340144365199</v>
      </c>
      <c r="AE13" s="19">
        <v>15.8501421620104</v>
      </c>
      <c r="AF13" s="19">
        <v>46.152819626109896</v>
      </c>
      <c r="AG13" s="19">
        <v>72.805516418310489</v>
      </c>
      <c r="AH13" s="19">
        <v>79.636987497094893</v>
      </c>
      <c r="AI13" s="19"/>
      <c r="AL13" s="65">
        <f t="shared" si="0"/>
        <v>1</v>
      </c>
    </row>
    <row r="14" spans="1:38" ht="14.25" customHeight="1" x14ac:dyDescent="0.25">
      <c r="A14" s="22" t="s">
        <v>27</v>
      </c>
      <c r="B14" s="21">
        <v>15.047699836089599</v>
      </c>
      <c r="C14" s="21">
        <v>19.7293010130863</v>
      </c>
      <c r="D14" s="21">
        <v>22.179284098258901</v>
      </c>
      <c r="E14" s="21">
        <v>19.959418309220702</v>
      </c>
      <c r="F14" s="21">
        <v>14.5662912085354</v>
      </c>
      <c r="G14" s="21">
        <v>19.470977136733403</v>
      </c>
      <c r="H14" s="21">
        <v>22.646133441663999</v>
      </c>
      <c r="I14" s="21">
        <v>20.613918160001198</v>
      </c>
      <c r="J14" s="21">
        <v>12.163189267408301</v>
      </c>
      <c r="K14" s="21">
        <v>13.623329425663101</v>
      </c>
      <c r="L14" s="21">
        <v>18.416448031044698</v>
      </c>
      <c r="M14" s="21">
        <v>16.760176971245798</v>
      </c>
      <c r="N14" s="21">
        <v>11.106226712089599</v>
      </c>
      <c r="O14" s="21">
        <v>12.713331954008401</v>
      </c>
      <c r="P14" s="21">
        <v>14.7486304872329</v>
      </c>
      <c r="Q14" s="21">
        <v>13.5147742890647</v>
      </c>
      <c r="R14" s="21">
        <v>10.101737939085201</v>
      </c>
      <c r="S14" s="21">
        <v>12.683692325669801</v>
      </c>
      <c r="T14" s="21">
        <v>16.784435346834201</v>
      </c>
      <c r="U14" s="21">
        <v>14.9985849701091</v>
      </c>
      <c r="V14" s="21">
        <v>11.057174312128</v>
      </c>
      <c r="W14" s="21">
        <v>11.7761012603913</v>
      </c>
      <c r="X14" s="21">
        <v>15.050864629685501</v>
      </c>
      <c r="Y14" s="21">
        <v>14.675916766698601</v>
      </c>
      <c r="Z14" s="21">
        <v>10.858906710823899</v>
      </c>
      <c r="AA14" s="21">
        <v>12.8350694625288</v>
      </c>
      <c r="AB14" s="21">
        <v>15.632776155747401</v>
      </c>
      <c r="AC14" s="21">
        <v>14.773911807782101</v>
      </c>
      <c r="AD14" s="21">
        <v>7.7913415981470493</v>
      </c>
      <c r="AE14" s="21">
        <v>1.3428345633393601</v>
      </c>
      <c r="AF14" s="21">
        <v>6.1656908637480701</v>
      </c>
      <c r="AG14" s="21">
        <v>7.6589655561252705</v>
      </c>
      <c r="AH14" s="21">
        <v>7.7977663950497798</v>
      </c>
      <c r="AI14" s="21"/>
      <c r="AL14" s="65">
        <f t="shared" si="0"/>
        <v>1</v>
      </c>
    </row>
    <row r="15" spans="1:38" ht="14.25" customHeight="1" x14ac:dyDescent="0.25">
      <c r="A15" s="22" t="s">
        <v>28</v>
      </c>
      <c r="B15" s="19">
        <v>5.3209413407821229</v>
      </c>
      <c r="C15" s="19">
        <v>6.073741899441341</v>
      </c>
      <c r="D15" s="19">
        <v>5.723208379888268</v>
      </c>
      <c r="E15" s="19">
        <v>4.3897312849162002</v>
      </c>
      <c r="F15" s="19">
        <v>4.8703821229050277</v>
      </c>
      <c r="G15" s="19">
        <v>6.0248173184357539</v>
      </c>
      <c r="H15" s="19">
        <v>6.0093391061452515</v>
      </c>
      <c r="I15" s="19">
        <v>4.3923759776536313</v>
      </c>
      <c r="J15" s="19">
        <v>3.3541977653631285</v>
      </c>
      <c r="K15" s="19">
        <v>4.5635972067039106</v>
      </c>
      <c r="L15" s="19">
        <v>3.3356614525139663</v>
      </c>
      <c r="M15" s="19">
        <v>4.1168296089385477</v>
      </c>
      <c r="N15" s="19"/>
      <c r="O15" s="19"/>
      <c r="P15" s="19"/>
      <c r="Q15" s="19"/>
      <c r="R15" s="19"/>
      <c r="S15" s="19"/>
      <c r="T15" s="19"/>
      <c r="U15" s="19"/>
      <c r="V15" s="19">
        <v>2.789543221863676</v>
      </c>
      <c r="W15" s="19">
        <v>4.2607007737623297</v>
      </c>
      <c r="X15" s="19">
        <v>3.050724302294296</v>
      </c>
      <c r="Y15" s="19">
        <v>2.7600316372060787</v>
      </c>
      <c r="Z15" s="19">
        <v>1.7778546736110559</v>
      </c>
      <c r="AA15" s="19">
        <v>3.0464426168723131</v>
      </c>
      <c r="AB15" s="19">
        <v>3.1064567634292009</v>
      </c>
      <c r="AC15" s="19">
        <v>2.4617003472343519</v>
      </c>
      <c r="AD15" s="19">
        <v>2.7621766752374017</v>
      </c>
      <c r="AE15" s="19">
        <v>8.7847081724314532E-2</v>
      </c>
      <c r="AF15" s="19">
        <v>0.14846595375583407</v>
      </c>
      <c r="AG15" s="19">
        <v>0.79757093037197757</v>
      </c>
      <c r="AH15" s="19">
        <v>0.80366000138079874</v>
      </c>
      <c r="AI15" s="19"/>
      <c r="AL15" s="65">
        <f t="shared" si="0"/>
        <v>1</v>
      </c>
    </row>
    <row r="16" spans="1:38" ht="14.25" customHeight="1" x14ac:dyDescent="0.25">
      <c r="A16" s="22" t="s">
        <v>29</v>
      </c>
      <c r="B16" s="21">
        <v>1806.4594529948258</v>
      </c>
      <c r="C16" s="21">
        <v>1683.6130436147735</v>
      </c>
      <c r="D16" s="21">
        <v>1562.3094991148594</v>
      </c>
      <c r="E16" s="21">
        <v>1569.7698403495669</v>
      </c>
      <c r="F16" s="21">
        <v>1320.6285934158943</v>
      </c>
      <c r="G16" s="21">
        <v>1359.3265809699001</v>
      </c>
      <c r="H16" s="21">
        <v>1487.4449049802797</v>
      </c>
      <c r="I16" s="21">
        <v>1375.3316777654334</v>
      </c>
      <c r="J16" s="21">
        <v>1200.7123953724642</v>
      </c>
      <c r="K16" s="21">
        <v>1226.528783298249</v>
      </c>
      <c r="L16" s="21">
        <v>1316.1100546976127</v>
      </c>
      <c r="M16" s="21">
        <v>1137.1558530780526</v>
      </c>
      <c r="N16" s="21">
        <v>1068.2886476212377</v>
      </c>
      <c r="O16" s="21">
        <v>1176.7759631260953</v>
      </c>
      <c r="P16" s="21">
        <v>1388.1976417236363</v>
      </c>
      <c r="Q16" s="21">
        <v>1246.1928068048353</v>
      </c>
      <c r="R16" s="21">
        <v>1240.5266908292574</v>
      </c>
      <c r="S16" s="21">
        <v>1245.9107682061683</v>
      </c>
      <c r="T16" s="21">
        <v>1394.8164495748595</v>
      </c>
      <c r="U16" s="21">
        <v>1358.9106433064483</v>
      </c>
      <c r="V16" s="21">
        <v>1363.3020874804836</v>
      </c>
      <c r="W16" s="21">
        <v>1415.9241852002883</v>
      </c>
      <c r="X16" s="21">
        <v>1394.1151155826865</v>
      </c>
      <c r="Y16" s="21">
        <v>1312.1326437731527</v>
      </c>
      <c r="Z16" s="21">
        <v>1287.8100362686146</v>
      </c>
      <c r="AA16" s="21">
        <v>1394.3952645316319</v>
      </c>
      <c r="AB16" s="21">
        <v>1372.2382556072284</v>
      </c>
      <c r="AC16" s="21">
        <v>1323.0342940329283</v>
      </c>
      <c r="AD16" s="21">
        <v>844.20449463560522</v>
      </c>
      <c r="AE16" s="21">
        <v>97.70512049183661</v>
      </c>
      <c r="AF16" s="21">
        <v>102.30241309001896</v>
      </c>
      <c r="AG16" s="21">
        <v>121.91977419474578</v>
      </c>
      <c r="AH16" s="21">
        <v>126.77796197451936</v>
      </c>
      <c r="AI16" s="21"/>
      <c r="AL16" s="65">
        <f t="shared" si="0"/>
        <v>1</v>
      </c>
    </row>
    <row r="17" spans="1:38" ht="14.25" customHeight="1" x14ac:dyDescent="0.25">
      <c r="A17" s="22" t="s">
        <v>30</v>
      </c>
      <c r="B17" s="19"/>
      <c r="C17" s="19"/>
      <c r="D17" s="19"/>
      <c r="E17" s="19"/>
      <c r="F17" s="19"/>
      <c r="G17" s="19"/>
      <c r="H17" s="19"/>
      <c r="I17" s="19"/>
      <c r="J17" s="19">
        <v>471.85385714285837</v>
      </c>
      <c r="K17" s="19">
        <v>504.0035612903248</v>
      </c>
      <c r="L17" s="19">
        <v>566.94150000000002</v>
      </c>
      <c r="M17" s="19">
        <v>465.49007692307697</v>
      </c>
      <c r="N17" s="19">
        <v>422.06476451612986</v>
      </c>
      <c r="O17" s="19">
        <v>462.98650769230591</v>
      </c>
      <c r="P17" s="19">
        <v>529.28204545454628</v>
      </c>
      <c r="Q17" s="19">
        <v>447.76230468749998</v>
      </c>
      <c r="R17" s="19">
        <v>431.24275384615277</v>
      </c>
      <c r="S17" s="19">
        <v>527.92057903225793</v>
      </c>
      <c r="T17" s="19">
        <v>636.63736923076829</v>
      </c>
      <c r="U17" s="19">
        <v>514.51755714285537</v>
      </c>
      <c r="V17" s="19">
        <v>503.97785714285885</v>
      </c>
      <c r="W17" s="19">
        <v>573.10691904762064</v>
      </c>
      <c r="X17" s="19">
        <v>687.27480923076985</v>
      </c>
      <c r="Y17" s="19">
        <v>552.44365000000016</v>
      </c>
      <c r="Z17" s="19">
        <v>525.86217142857174</v>
      </c>
      <c r="AA17" s="19">
        <v>613.54020000000014</v>
      </c>
      <c r="AB17" s="19">
        <v>641.59077878788241</v>
      </c>
      <c r="AC17" s="19">
        <v>552.44601874999989</v>
      </c>
      <c r="AD17" s="19">
        <v>331.90094218749994</v>
      </c>
      <c r="AE17" s="19">
        <v>85.910206451613178</v>
      </c>
      <c r="AF17" s="19">
        <v>120.39779242424279</v>
      </c>
      <c r="AG17" s="19">
        <v>109.74665846153835</v>
      </c>
      <c r="AH17" s="19">
        <v>110.84598095238098</v>
      </c>
      <c r="AI17" s="19"/>
      <c r="AL17" s="65">
        <f t="shared" si="0"/>
        <v>1</v>
      </c>
    </row>
    <row r="18" spans="1:38" ht="14.25" customHeight="1" x14ac:dyDescent="0.25">
      <c r="A18" s="22" t="s">
        <v>31</v>
      </c>
      <c r="B18" s="21">
        <v>40.9</v>
      </c>
      <c r="C18" s="21">
        <v>42.887</v>
      </c>
      <c r="D18" s="21">
        <v>33.421999999999997</v>
      </c>
      <c r="E18" s="21">
        <v>37.624000000000002</v>
      </c>
      <c r="F18" s="21">
        <v>40.15</v>
      </c>
      <c r="G18" s="21">
        <v>41.439</v>
      </c>
      <c r="H18" s="21">
        <v>34.078000000000003</v>
      </c>
      <c r="I18" s="21">
        <v>39.479999999999997</v>
      </c>
      <c r="J18" s="21">
        <v>42.436</v>
      </c>
      <c r="K18" s="21">
        <v>38.677999999999997</v>
      </c>
      <c r="L18" s="21">
        <v>28.73</v>
      </c>
      <c r="M18" s="21">
        <v>29.925000000000001</v>
      </c>
      <c r="N18" s="21">
        <v>25.158000000000001</v>
      </c>
      <c r="O18" s="21">
        <v>31.206</v>
      </c>
      <c r="P18" s="21">
        <v>15.78</v>
      </c>
      <c r="Q18" s="21">
        <v>26.855</v>
      </c>
      <c r="R18" s="21">
        <v>37.119999999999997</v>
      </c>
      <c r="S18" s="21">
        <v>36.838999999999999</v>
      </c>
      <c r="T18" s="21">
        <v>36.847999999999999</v>
      </c>
      <c r="U18" s="21">
        <v>33.695</v>
      </c>
      <c r="V18" s="21">
        <v>38.929000000000002</v>
      </c>
      <c r="W18" s="21">
        <v>47.698999999999998</v>
      </c>
      <c r="X18" s="21">
        <v>44.726999999999997</v>
      </c>
      <c r="Y18" s="21">
        <v>37.834000000000003</v>
      </c>
      <c r="Z18" s="21">
        <v>33.171999999999997</v>
      </c>
      <c r="AA18" s="21">
        <v>38.981999999999999</v>
      </c>
      <c r="AB18" s="21">
        <v>38.183999999999997</v>
      </c>
      <c r="AC18" s="21">
        <v>26.654</v>
      </c>
      <c r="AD18" s="21">
        <v>15.932</v>
      </c>
      <c r="AE18" s="21">
        <v>0.06</v>
      </c>
      <c r="AF18" s="21">
        <v>5.556</v>
      </c>
      <c r="AG18" s="21">
        <v>5.4329999999999998</v>
      </c>
      <c r="AH18" s="21">
        <v>11.946</v>
      </c>
      <c r="AI18" s="21"/>
      <c r="AL18" s="65">
        <f t="shared" si="0"/>
        <v>1</v>
      </c>
    </row>
    <row r="19" spans="1:38" ht="14.25" customHeight="1" x14ac:dyDescent="0.25">
      <c r="A19" s="22" t="s">
        <v>32</v>
      </c>
      <c r="B19" s="19">
        <v>22.44</v>
      </c>
      <c r="C19" s="19">
        <v>26.853999999999999</v>
      </c>
      <c r="D19" s="19">
        <v>25.934000000000001</v>
      </c>
      <c r="E19" s="19">
        <v>24.731000000000002</v>
      </c>
      <c r="F19" s="19">
        <v>30.435007056000003</v>
      </c>
      <c r="G19" s="19">
        <v>28.717803635999999</v>
      </c>
      <c r="H19" s="19">
        <v>30.380861268</v>
      </c>
      <c r="I19" s="19">
        <v>26.2130376</v>
      </c>
      <c r="J19" s="19">
        <v>24.0822504</v>
      </c>
      <c r="K19" s="19">
        <v>32.113051788</v>
      </c>
      <c r="L19" s="19">
        <v>28.835294916000002</v>
      </c>
      <c r="M19" s="19">
        <v>24.461577600000002</v>
      </c>
      <c r="N19" s="19">
        <v>25.9542252</v>
      </c>
      <c r="O19" s="19">
        <v>33.307435787999999</v>
      </c>
      <c r="P19" s="19">
        <v>28.177941491999999</v>
      </c>
      <c r="Q19" s="19">
        <v>23.705462399999998</v>
      </c>
      <c r="R19" s="19">
        <v>51.91648284</v>
      </c>
      <c r="S19" s="19">
        <v>43.344736236000003</v>
      </c>
      <c r="T19" s="19">
        <v>40.999644408000002</v>
      </c>
      <c r="U19" s="19">
        <v>46.649154251999995</v>
      </c>
      <c r="V19" s="19">
        <v>53.269687950000005</v>
      </c>
      <c r="W19" s="19">
        <v>44.058156700000005</v>
      </c>
      <c r="X19" s="19">
        <v>41.144014409999997</v>
      </c>
      <c r="Y19" s="19">
        <v>48.366743909999997</v>
      </c>
      <c r="Z19" s="19">
        <v>60.560399109999999</v>
      </c>
      <c r="AA19" s="19">
        <v>48.866123479999999</v>
      </c>
      <c r="AB19" s="19">
        <v>19.35662984</v>
      </c>
      <c r="AC19" s="19">
        <v>50.360600652000002</v>
      </c>
      <c r="AD19" s="19">
        <v>43.240600000000001</v>
      </c>
      <c r="AE19" s="19">
        <v>4.165</v>
      </c>
      <c r="AF19" s="19">
        <v>2.3809999999999998</v>
      </c>
      <c r="AG19" s="19">
        <v>5.7706999999999997</v>
      </c>
      <c r="AH19" s="19"/>
      <c r="AI19" s="19"/>
      <c r="AL19" s="65">
        <f t="shared" si="0"/>
        <v>1</v>
      </c>
    </row>
    <row r="20" spans="1:38" ht="14.25" customHeight="1" x14ac:dyDescent="0.25">
      <c r="A20" s="22" t="s">
        <v>33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L20" s="65">
        <f t="shared" si="0"/>
        <v>0</v>
      </c>
    </row>
    <row r="21" spans="1:38" ht="14.25" customHeight="1" x14ac:dyDescent="0.25">
      <c r="A21" s="22" t="s">
        <v>34</v>
      </c>
      <c r="B21" s="19">
        <v>109.80317074209607</v>
      </c>
      <c r="C21" s="19">
        <v>116.82245991090312</v>
      </c>
      <c r="D21" s="19">
        <v>177.09110655125198</v>
      </c>
      <c r="E21" s="19">
        <v>554.46755166541743</v>
      </c>
      <c r="F21" s="19">
        <v>126.3626142640661</v>
      </c>
      <c r="G21" s="19">
        <v>56.836159113769789</v>
      </c>
      <c r="H21" s="19">
        <v>56.68340152033349</v>
      </c>
      <c r="I21" s="19">
        <v>142.49348148948928</v>
      </c>
      <c r="J21" s="19">
        <v>81.556062779450798</v>
      </c>
      <c r="K21" s="19">
        <v>81.953727506426731</v>
      </c>
      <c r="L21" s="19">
        <v>119.64005156810134</v>
      </c>
      <c r="M21" s="19">
        <v>116.60991571366897</v>
      </c>
      <c r="N21" s="19">
        <v>62.735411744670408</v>
      </c>
      <c r="O21" s="19">
        <v>85.140306122448976</v>
      </c>
      <c r="P21" s="19">
        <v>59.795918367346935</v>
      </c>
      <c r="Q21" s="19">
        <v>151.57029420747227</v>
      </c>
      <c r="R21" s="19">
        <v>113.63722442878388</v>
      </c>
      <c r="S21" s="19">
        <v>123.84179796622998</v>
      </c>
      <c r="T21" s="19">
        <v>111.72946637973801</v>
      </c>
      <c r="U21" s="19">
        <v>174.33063103347649</v>
      </c>
      <c r="V21" s="19">
        <v>98.782935687150015</v>
      </c>
      <c r="W21" s="19">
        <v>83.175947277222832</v>
      </c>
      <c r="X21" s="19">
        <v>67.523134643852899</v>
      </c>
      <c r="Y21" s="19">
        <v>202.73450394391276</v>
      </c>
      <c r="Z21" s="19">
        <v>87.68388913121062</v>
      </c>
      <c r="AA21" s="19">
        <v>97.724934626021522</v>
      </c>
      <c r="AB21" s="19">
        <v>156.2130177514793</v>
      </c>
      <c r="AC21" s="19">
        <v>127.50904967594097</v>
      </c>
      <c r="AD21" s="19">
        <v>127.42935635792784</v>
      </c>
      <c r="AE21" s="19">
        <v>15.235478806907386</v>
      </c>
      <c r="AF21" s="19">
        <v>76.032881165562387</v>
      </c>
      <c r="AG21" s="19">
        <v>46.379534671640464</v>
      </c>
      <c r="AH21" s="19">
        <v>21.296900335211561</v>
      </c>
      <c r="AI21" s="19"/>
      <c r="AL21" s="65">
        <f t="shared" si="0"/>
        <v>1</v>
      </c>
    </row>
    <row r="22" spans="1:38" ht="14.25" customHeight="1" x14ac:dyDescent="0.25">
      <c r="A22" s="22" t="s">
        <v>35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L22" s="65">
        <f t="shared" si="0"/>
        <v>0</v>
      </c>
    </row>
    <row r="23" spans="1:38" ht="14.25" customHeight="1" x14ac:dyDescent="0.25">
      <c r="A23" s="22" t="s">
        <v>36</v>
      </c>
      <c r="B23" s="19">
        <v>38</v>
      </c>
      <c r="C23" s="19">
        <v>52.9</v>
      </c>
      <c r="D23" s="19">
        <v>52.8</v>
      </c>
      <c r="E23" s="19">
        <v>36.5</v>
      </c>
      <c r="F23" s="19">
        <v>33.200000000000003</v>
      </c>
      <c r="G23" s="19">
        <v>41.5</v>
      </c>
      <c r="H23" s="19">
        <v>42.2</v>
      </c>
      <c r="I23" s="19">
        <v>31.6</v>
      </c>
      <c r="J23" s="19">
        <v>20.2</v>
      </c>
      <c r="K23" s="19">
        <v>27.1</v>
      </c>
      <c r="L23" s="19">
        <v>27.7</v>
      </c>
      <c r="M23" s="19">
        <v>20.7</v>
      </c>
      <c r="N23" s="19">
        <v>17.899999999999999</v>
      </c>
      <c r="O23" s="19">
        <v>26</v>
      </c>
      <c r="P23" s="19">
        <v>26.6</v>
      </c>
      <c r="Q23" s="19">
        <v>20.6</v>
      </c>
      <c r="R23" s="19">
        <v>19.8</v>
      </c>
      <c r="S23" s="19">
        <v>28.7</v>
      </c>
      <c r="T23" s="19">
        <v>28.2</v>
      </c>
      <c r="U23" s="19">
        <v>22.7</v>
      </c>
      <c r="V23" s="19">
        <v>23</v>
      </c>
      <c r="W23" s="19">
        <v>28.3</v>
      </c>
      <c r="X23" s="19">
        <v>27.6</v>
      </c>
      <c r="Y23" s="19">
        <v>21.8</v>
      </c>
      <c r="Z23" s="19">
        <v>19.899999999999999</v>
      </c>
      <c r="AA23" s="19">
        <v>27.6</v>
      </c>
      <c r="AB23" s="19">
        <v>28.8</v>
      </c>
      <c r="AC23" s="19">
        <v>25.7</v>
      </c>
      <c r="AD23" s="19">
        <v>18.8</v>
      </c>
      <c r="AE23" s="19">
        <v>1</v>
      </c>
      <c r="AF23" s="19">
        <v>5.4</v>
      </c>
      <c r="AG23" s="19">
        <v>7</v>
      </c>
      <c r="AH23" s="19">
        <v>9.3581000000000003</v>
      </c>
      <c r="AI23" s="19"/>
      <c r="AL23" s="65">
        <f t="shared" si="0"/>
        <v>1</v>
      </c>
    </row>
    <row r="24" spans="1:38" ht="14.25" customHeight="1" x14ac:dyDescent="0.25">
      <c r="A24" s="22" t="s">
        <v>37</v>
      </c>
      <c r="B24" s="21">
        <v>603.52746774193372</v>
      </c>
      <c r="C24" s="21">
        <v>607.39776190476414</v>
      </c>
      <c r="D24" s="21">
        <v>594.55627575757683</v>
      </c>
      <c r="E24" s="21">
        <v>544.39187499999969</v>
      </c>
      <c r="F24" s="21">
        <v>683.44624126984354</v>
      </c>
      <c r="G24" s="21">
        <v>691.02058064516086</v>
      </c>
      <c r="H24" s="21">
        <v>668.08178181818153</v>
      </c>
      <c r="I24" s="21">
        <v>581.15917968750011</v>
      </c>
      <c r="J24" s="21">
        <v>596.85571428571586</v>
      </c>
      <c r="K24" s="21">
        <v>561.47765161290579</v>
      </c>
      <c r="L24" s="21">
        <v>552.49005</v>
      </c>
      <c r="M24" s="21">
        <v>490.6813046153847</v>
      </c>
      <c r="N24" s="21">
        <v>565.32434516129138</v>
      </c>
      <c r="O24" s="21">
        <v>532.99910153845951</v>
      </c>
      <c r="P24" s="21">
        <v>506.94946969697048</v>
      </c>
      <c r="Q24" s="21">
        <v>477.9727734375</v>
      </c>
      <c r="R24" s="21">
        <v>566.47196307692172</v>
      </c>
      <c r="S24" s="21">
        <v>554.37171451612892</v>
      </c>
      <c r="T24" s="21">
        <v>553.24022307692235</v>
      </c>
      <c r="U24" s="21">
        <v>560.43559999999798</v>
      </c>
      <c r="V24" s="21">
        <v>667.46335714285942</v>
      </c>
      <c r="W24" s="21">
        <v>617.19206666666844</v>
      </c>
      <c r="X24" s="21">
        <v>531.4460030769236</v>
      </c>
      <c r="Y24" s="21">
        <v>542.17093750000015</v>
      </c>
      <c r="Z24" s="21">
        <v>616.7238857142861</v>
      </c>
      <c r="AA24" s="21">
        <v>576.45810000000017</v>
      </c>
      <c r="AB24" s="21">
        <v>503.70991818182102</v>
      </c>
      <c r="AC24" s="21">
        <v>564.62418749999983</v>
      </c>
      <c r="AD24" s="21">
        <v>404.67656406249989</v>
      </c>
      <c r="AE24" s="21">
        <v>116.74976774193586</v>
      </c>
      <c r="AF24" s="21">
        <v>181.1811439393945</v>
      </c>
      <c r="AG24" s="21">
        <v>169.39158153846137</v>
      </c>
      <c r="AH24" s="21"/>
      <c r="AI24" s="21"/>
      <c r="AL24" s="65">
        <f t="shared" si="0"/>
        <v>1</v>
      </c>
    </row>
    <row r="25" spans="1:38" ht="14.25" customHeight="1" x14ac:dyDescent="0.25">
      <c r="A25" s="22" t="s">
        <v>38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L25" s="65">
        <f t="shared" si="0"/>
        <v>0</v>
      </c>
    </row>
    <row r="26" spans="1:38" ht="14.25" customHeight="1" x14ac:dyDescent="0.25">
      <c r="A26" s="22" t="s">
        <v>39</v>
      </c>
      <c r="B26" s="21">
        <v>0.77614442686313501</v>
      </c>
      <c r="C26" s="21">
        <v>0.41395945306321547</v>
      </c>
      <c r="D26" s="21">
        <v>0.66744546013803996</v>
      </c>
      <c r="E26" s="21">
        <v>0.63642380367805995</v>
      </c>
      <c r="F26" s="21">
        <v>0.66136212087834001</v>
      </c>
      <c r="G26" s="21">
        <v>0.50396277408402501</v>
      </c>
      <c r="H26" s="21">
        <v>0.42794472007843798</v>
      </c>
      <c r="I26" s="21">
        <v>0.56830572504085997</v>
      </c>
      <c r="J26" s="21">
        <v>0.59564941105000002</v>
      </c>
      <c r="K26" s="21">
        <v>0.52821921528764504</v>
      </c>
      <c r="L26" s="21">
        <v>0.83399517412510005</v>
      </c>
      <c r="M26" s="21">
        <v>0.53991911114174995</v>
      </c>
      <c r="N26" s="21">
        <v>0.6849016585912</v>
      </c>
      <c r="O26" s="21">
        <v>0.62929252805007008</v>
      </c>
      <c r="P26" s="21">
        <v>0.52862623172873002</v>
      </c>
      <c r="Q26" s="21">
        <v>0.49023110524769753</v>
      </c>
      <c r="R26" s="21">
        <v>0.56525585410713997</v>
      </c>
      <c r="S26" s="21">
        <v>0.72754426263243999</v>
      </c>
      <c r="T26" s="21">
        <v>0.55970663624603501</v>
      </c>
      <c r="U26" s="21">
        <v>0.50500063800866002</v>
      </c>
      <c r="V26" s="21">
        <v>0.44791105689772703</v>
      </c>
      <c r="W26" s="21">
        <v>0.60270693190129998</v>
      </c>
      <c r="X26" s="21">
        <v>0.48166000804093245</v>
      </c>
      <c r="Y26" s="21">
        <v>0.48602712376470397</v>
      </c>
      <c r="Z26" s="21">
        <v>0.62398575136122503</v>
      </c>
      <c r="AA26" s="21">
        <v>0.41307219864481404</v>
      </c>
      <c r="AB26" s="21">
        <v>0.73761217349626995</v>
      </c>
      <c r="AC26" s="21">
        <v>0.4857158598788755</v>
      </c>
      <c r="AD26" s="21">
        <v>0.44912063699687049</v>
      </c>
      <c r="AE26" s="21">
        <v>0.32980934544415147</v>
      </c>
      <c r="AF26" s="21">
        <v>0.36433469258317147</v>
      </c>
      <c r="AG26" s="21">
        <v>0.34615119455187249</v>
      </c>
      <c r="AH26" s="21">
        <v>0.39104430401688001</v>
      </c>
      <c r="AI26" s="21"/>
      <c r="AL26" s="65">
        <f t="shared" si="0"/>
        <v>1</v>
      </c>
    </row>
    <row r="27" spans="1:38" ht="14.25" customHeight="1" x14ac:dyDescent="0.25">
      <c r="A27" s="22" t="s">
        <v>40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L27" s="65">
        <f t="shared" si="0"/>
        <v>0</v>
      </c>
    </row>
    <row r="28" spans="1:38" ht="14.25" customHeight="1" x14ac:dyDescent="0.25">
      <c r="A28" s="22" t="s">
        <v>41</v>
      </c>
      <c r="B28" s="21">
        <v>24.659090079999999</v>
      </c>
      <c r="C28" s="21">
        <v>26.25605672</v>
      </c>
      <c r="D28" s="21">
        <v>27.803383030000003</v>
      </c>
      <c r="E28" s="21">
        <v>21.21932786</v>
      </c>
      <c r="F28" s="21">
        <v>26.83624515</v>
      </c>
      <c r="G28" s="21">
        <v>32.18077151</v>
      </c>
      <c r="H28" s="21">
        <v>29.87328248</v>
      </c>
      <c r="I28" s="21">
        <v>25.165286899999998</v>
      </c>
      <c r="J28" s="21">
        <v>27.219388250000002</v>
      </c>
      <c r="K28" s="21">
        <v>30.087383640000002</v>
      </c>
      <c r="L28" s="21">
        <v>33.104161699999999</v>
      </c>
      <c r="M28" s="21">
        <v>28.313562210000001</v>
      </c>
      <c r="N28" s="21">
        <v>27.433278940000001</v>
      </c>
      <c r="O28" s="21">
        <v>30.242475070000001</v>
      </c>
      <c r="P28" s="21">
        <v>35.704276561111101</v>
      </c>
      <c r="Q28" s="21">
        <v>30.3503341036111</v>
      </c>
      <c r="R28" s="21">
        <v>29.27831758</v>
      </c>
      <c r="S28" s="21">
        <v>27.005345869999999</v>
      </c>
      <c r="T28" s="21">
        <v>31.466966289999998</v>
      </c>
      <c r="U28" s="21">
        <v>26.43734538</v>
      </c>
      <c r="V28" s="21">
        <v>19.653841</v>
      </c>
      <c r="W28" s="21">
        <v>20.267533</v>
      </c>
      <c r="X28" s="21">
        <v>21.727211</v>
      </c>
      <c r="Y28" s="21">
        <v>18.300850000000001</v>
      </c>
      <c r="Z28" s="21">
        <v>18.407544000000001</v>
      </c>
      <c r="AA28" s="21">
        <v>20.21827</v>
      </c>
      <c r="AB28" s="21">
        <v>21.397860999999999</v>
      </c>
      <c r="AC28" s="21">
        <v>18.288335</v>
      </c>
      <c r="AD28" s="21">
        <v>14.244211999999999</v>
      </c>
      <c r="AE28" s="21"/>
      <c r="AF28" s="21"/>
      <c r="AG28" s="21"/>
      <c r="AH28" s="21"/>
      <c r="AI28" s="21"/>
      <c r="AL28" s="65">
        <f t="shared" si="0"/>
        <v>0</v>
      </c>
    </row>
    <row r="29" spans="1:38" ht="14.25" customHeight="1" x14ac:dyDescent="0.25">
      <c r="A29" s="22" t="s">
        <v>42</v>
      </c>
      <c r="B29" s="19">
        <v>0.41525713356602528</v>
      </c>
      <c r="C29" s="19">
        <v>0.63849670287801596</v>
      </c>
      <c r="D29" s="19"/>
      <c r="E29" s="19"/>
      <c r="F29" s="19">
        <v>0.26230053045883772</v>
      </c>
      <c r="G29" s="19">
        <v>0.32619612790813363</v>
      </c>
      <c r="H29" s="19">
        <v>1.0118973240743658</v>
      </c>
      <c r="I29" s="19">
        <v>1.2224774891141206</v>
      </c>
      <c r="J29" s="19">
        <v>1.4750637138200879</v>
      </c>
      <c r="K29" s="19">
        <v>0.55316157811012157</v>
      </c>
      <c r="L29" s="19">
        <v>0.35574995148089389</v>
      </c>
      <c r="M29" s="19">
        <v>0.30082564190728656</v>
      </c>
      <c r="N29" s="19">
        <v>0.20975364506733185</v>
      </c>
      <c r="O29" s="19">
        <v>0.22831098209257389</v>
      </c>
      <c r="P29" s="19">
        <v>0.60080220149998365</v>
      </c>
      <c r="Q29" s="19">
        <v>0.24666126579462783</v>
      </c>
      <c r="R29" s="19">
        <v>0.19778804363626504</v>
      </c>
      <c r="S29" s="19">
        <v>0.55345980169966624</v>
      </c>
      <c r="T29" s="19">
        <v>0.65369017225133907</v>
      </c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L29" s="65">
        <f t="shared" si="0"/>
        <v>0</v>
      </c>
    </row>
    <row r="30" spans="1:38" ht="14.25" customHeight="1" x14ac:dyDescent="0.25">
      <c r="A30" s="22" t="s">
        <v>43</v>
      </c>
      <c r="B30" s="21">
        <v>29.972168284205001</v>
      </c>
      <c r="C30" s="21">
        <v>36.533668867807201</v>
      </c>
      <c r="D30" s="21">
        <v>33.734275989491401</v>
      </c>
      <c r="E30" s="21">
        <v>38.544844954094096</v>
      </c>
      <c r="F30" s="21">
        <v>31</v>
      </c>
      <c r="G30" s="21">
        <v>36.311059970965196</v>
      </c>
      <c r="H30" s="21">
        <v>38.322945150675103</v>
      </c>
      <c r="I30" s="21">
        <v>39.573750477894002</v>
      </c>
      <c r="J30" s="21">
        <v>32.461198344000003</v>
      </c>
      <c r="K30" s="21">
        <v>34.916517586879998</v>
      </c>
      <c r="L30" s="21">
        <v>32.120777987594501</v>
      </c>
      <c r="M30" s="21">
        <v>38.433086509999995</v>
      </c>
      <c r="N30" s="21">
        <v>32.5331567084</v>
      </c>
      <c r="O30" s="21">
        <v>33.382602298255996</v>
      </c>
      <c r="P30" s="21">
        <v>34.590687766391795</v>
      </c>
      <c r="Q30" s="21">
        <v>41.29782385</v>
      </c>
      <c r="R30" s="21">
        <v>39.157375380383996</v>
      </c>
      <c r="S30" s="21">
        <v>41.083236369538596</v>
      </c>
      <c r="T30" s="21">
        <v>41.566278208256001</v>
      </c>
      <c r="U30" s="21">
        <v>45.972279655031002</v>
      </c>
      <c r="V30" s="21">
        <v>38.224176694142294</v>
      </c>
      <c r="W30" s="21">
        <v>30.9523577470937</v>
      </c>
      <c r="X30" s="21">
        <v>35.458814839881299</v>
      </c>
      <c r="Y30" s="21">
        <v>38.697051926181004</v>
      </c>
      <c r="Z30" s="21">
        <v>34.571957049999995</v>
      </c>
      <c r="AA30" s="21">
        <v>37.896334304</v>
      </c>
      <c r="AB30" s="21">
        <v>32.598567979999999</v>
      </c>
      <c r="AC30" s="21">
        <v>68.810189969737607</v>
      </c>
      <c r="AD30" s="21">
        <v>31.202333819690001</v>
      </c>
      <c r="AE30" s="21">
        <v>11.53340581</v>
      </c>
      <c r="AF30" s="21">
        <v>1.8158125497499999</v>
      </c>
      <c r="AG30" s="21">
        <v>6.5370399859999999</v>
      </c>
      <c r="AH30" s="21"/>
      <c r="AI30" s="21"/>
      <c r="AL30" s="65">
        <f t="shared" si="0"/>
        <v>1</v>
      </c>
    </row>
    <row r="31" spans="1:38" ht="14.25" customHeight="1" x14ac:dyDescent="0.25">
      <c r="A31" s="22" t="s">
        <v>44</v>
      </c>
      <c r="B31" s="19">
        <v>11.631342322816254</v>
      </c>
      <c r="C31" s="19">
        <v>16.619301979305458</v>
      </c>
      <c r="D31" s="19">
        <v>19.224729397787602</v>
      </c>
      <c r="E31" s="19">
        <v>17.398263171385413</v>
      </c>
      <c r="F31" s="19">
        <v>15.334441352201244</v>
      </c>
      <c r="G31" s="19">
        <v>20.622569047025657</v>
      </c>
      <c r="H31" s="19">
        <v>23.89414945951626</v>
      </c>
      <c r="I31" s="19">
        <v>17.869260886153516</v>
      </c>
      <c r="J31" s="19">
        <v>15.202640005333876</v>
      </c>
      <c r="K31" s="19">
        <v>17.82138560744783</v>
      </c>
      <c r="L31" s="19">
        <v>21.332285886040221</v>
      </c>
      <c r="M31" s="19">
        <v>17.297872507965312</v>
      </c>
      <c r="N31" s="19">
        <v>15.516844652609551</v>
      </c>
      <c r="O31" s="19">
        <v>17.728590646078665</v>
      </c>
      <c r="P31" s="19">
        <v>17.263810596813098</v>
      </c>
      <c r="Q31" s="19">
        <v>14.426211734185372</v>
      </c>
      <c r="R31" s="19">
        <v>17.921783017855148</v>
      </c>
      <c r="S31" s="19">
        <v>24.089300087799138</v>
      </c>
      <c r="T31" s="19">
        <v>29.727314223109047</v>
      </c>
      <c r="U31" s="19">
        <v>25.563062381906089</v>
      </c>
      <c r="V31" s="19">
        <v>25.794025771574212</v>
      </c>
      <c r="W31" s="19">
        <v>26.975653571569552</v>
      </c>
      <c r="X31" s="19">
        <v>24.993686475393314</v>
      </c>
      <c r="Y31" s="19">
        <v>26.852886645818355</v>
      </c>
      <c r="Z31" s="19">
        <v>25.657797435959662</v>
      </c>
      <c r="AA31" s="19">
        <v>24.580596682130405</v>
      </c>
      <c r="AB31" s="19">
        <v>29.238639123567786</v>
      </c>
      <c r="AC31" s="19">
        <v>28.194070659418646</v>
      </c>
      <c r="AD31" s="19">
        <v>22.720699954832135</v>
      </c>
      <c r="AE31" s="19">
        <v>2.0937550948268604</v>
      </c>
      <c r="AF31" s="19">
        <v>15.46552222825526</v>
      </c>
      <c r="AG31" s="19">
        <v>10.876847944332557</v>
      </c>
      <c r="AH31" s="19">
        <v>7.8397938184133995</v>
      </c>
      <c r="AI31" s="19"/>
      <c r="AL31" s="65">
        <f t="shared" si="0"/>
        <v>1</v>
      </c>
    </row>
    <row r="32" spans="1:38" ht="14.25" customHeight="1" x14ac:dyDescent="0.25">
      <c r="A32" s="22" t="s">
        <v>45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L32" s="65">
        <f t="shared" si="0"/>
        <v>0</v>
      </c>
    </row>
    <row r="33" spans="1:38" ht="14.25" customHeight="1" x14ac:dyDescent="0.25">
      <c r="A33" s="22" t="s">
        <v>46</v>
      </c>
      <c r="B33" s="19">
        <v>878.67152765999992</v>
      </c>
      <c r="C33" s="19">
        <v>1177.87402855</v>
      </c>
      <c r="D33" s="19">
        <v>1174.9684995999999</v>
      </c>
      <c r="E33" s="19">
        <v>1026.6996557300001</v>
      </c>
      <c r="F33" s="19">
        <v>971.98784382000008</v>
      </c>
      <c r="G33" s="19">
        <v>1189.9070595000001</v>
      </c>
      <c r="H33" s="19">
        <v>1182.7778594599999</v>
      </c>
      <c r="I33" s="19">
        <v>1086.7863648</v>
      </c>
      <c r="J33" s="19">
        <v>789.22611489999997</v>
      </c>
      <c r="K33" s="19">
        <v>892.47828878999997</v>
      </c>
      <c r="L33" s="19">
        <v>763.00477022000007</v>
      </c>
      <c r="M33" s="19">
        <v>554.58869747000006</v>
      </c>
      <c r="N33" s="19">
        <v>419.16968039</v>
      </c>
      <c r="O33" s="19">
        <v>593.04549546999999</v>
      </c>
      <c r="P33" s="19">
        <v>758.34240475000001</v>
      </c>
      <c r="Q33" s="19">
        <v>800.32709807000003</v>
      </c>
      <c r="R33" s="19">
        <v>759.6131924</v>
      </c>
      <c r="S33" s="19">
        <v>998.59817382000006</v>
      </c>
      <c r="T33" s="19">
        <v>1056.37412404</v>
      </c>
      <c r="U33" s="19">
        <v>1174.9290326199998</v>
      </c>
      <c r="V33" s="19">
        <v>1051.3683329999999</v>
      </c>
      <c r="W33" s="19">
        <v>1102.97451041</v>
      </c>
      <c r="X33" s="19">
        <v>908.20195397999998</v>
      </c>
      <c r="Y33" s="19">
        <v>900.88954815</v>
      </c>
      <c r="Z33" s="19">
        <v>804.69901862000006</v>
      </c>
      <c r="AA33" s="19">
        <v>952.88888295000004</v>
      </c>
      <c r="AB33" s="19">
        <v>907.94381916999998</v>
      </c>
      <c r="AC33" s="19">
        <v>919.05004759999997</v>
      </c>
      <c r="AD33" s="19">
        <v>646.43533652999997</v>
      </c>
      <c r="AE33" s="19">
        <v>181.11809893</v>
      </c>
      <c r="AF33" s="19">
        <v>134.09163940000002</v>
      </c>
      <c r="AG33" s="19">
        <v>134.65308412000002</v>
      </c>
      <c r="AH33" s="19">
        <v>102.79294788</v>
      </c>
      <c r="AI33" s="19">
        <v>152.24317277</v>
      </c>
      <c r="AL33" s="65">
        <f t="shared" si="0"/>
        <v>1</v>
      </c>
    </row>
    <row r="34" spans="1:38" ht="14.25" customHeight="1" x14ac:dyDescent="0.25">
      <c r="A34" s="22" t="s">
        <v>47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L34" s="65">
        <f t="shared" si="0"/>
        <v>0</v>
      </c>
    </row>
    <row r="35" spans="1:38" ht="14.25" customHeight="1" x14ac:dyDescent="0.25">
      <c r="A35" s="22" t="s">
        <v>48</v>
      </c>
      <c r="B35" s="19">
        <v>57.56</v>
      </c>
      <c r="C35" s="19">
        <v>53.96</v>
      </c>
      <c r="D35" s="19">
        <v>74.709999999999994</v>
      </c>
      <c r="E35" s="19">
        <v>43.31</v>
      </c>
      <c r="F35" s="19">
        <v>71.819999999999993</v>
      </c>
      <c r="G35" s="19">
        <v>65.13</v>
      </c>
      <c r="H35" s="19">
        <v>77.19</v>
      </c>
      <c r="I35" s="19">
        <v>43.31</v>
      </c>
      <c r="J35" s="19">
        <v>61.49</v>
      </c>
      <c r="K35" s="19">
        <v>58.06</v>
      </c>
      <c r="L35" s="19">
        <v>68.48</v>
      </c>
      <c r="M35" s="19">
        <v>42.29</v>
      </c>
      <c r="N35" s="19">
        <v>65.62</v>
      </c>
      <c r="O35" s="19">
        <v>74.849999999999994</v>
      </c>
      <c r="P35" s="19">
        <v>79.66</v>
      </c>
      <c r="Q35" s="19">
        <v>54.64</v>
      </c>
      <c r="R35" s="19">
        <v>88.07</v>
      </c>
      <c r="S35" s="19">
        <v>84.08</v>
      </c>
      <c r="T35" s="19">
        <v>102.29</v>
      </c>
      <c r="U35" s="19">
        <v>77.14</v>
      </c>
      <c r="V35" s="19">
        <v>110.62</v>
      </c>
      <c r="W35" s="19">
        <v>99.1</v>
      </c>
      <c r="X35" s="19">
        <v>100.03</v>
      </c>
      <c r="Y35" s="19">
        <v>68.91</v>
      </c>
      <c r="Z35" s="19">
        <v>105.32</v>
      </c>
      <c r="AA35" s="19">
        <v>95.26</v>
      </c>
      <c r="AB35" s="19">
        <v>99.36</v>
      </c>
      <c r="AC35" s="19">
        <v>70.91</v>
      </c>
      <c r="AD35" s="19">
        <v>87.89</v>
      </c>
      <c r="AE35" s="19">
        <v>19.829999999999998</v>
      </c>
      <c r="AF35" s="19">
        <v>57.7</v>
      </c>
      <c r="AG35" s="19">
        <v>49.11</v>
      </c>
      <c r="AH35" s="19">
        <v>48.65</v>
      </c>
      <c r="AI35" s="19"/>
      <c r="AL35" s="65">
        <f t="shared" si="0"/>
        <v>1</v>
      </c>
    </row>
    <row r="36" spans="1:38" ht="14.25" customHeight="1" x14ac:dyDescent="0.25">
      <c r="A36" s="22" t="s">
        <v>49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L36" s="65">
        <f t="shared" si="0"/>
        <v>0</v>
      </c>
    </row>
    <row r="37" spans="1:38" ht="14.25" customHeight="1" x14ac:dyDescent="0.25">
      <c r="A37" s="22" t="s">
        <v>50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L37" s="65">
        <f t="shared" si="0"/>
        <v>0</v>
      </c>
    </row>
    <row r="38" spans="1:38" ht="14.25" customHeight="1" x14ac:dyDescent="0.25">
      <c r="A38" s="22" t="s">
        <v>51</v>
      </c>
      <c r="B38" s="21">
        <v>1.4215689768054609</v>
      </c>
      <c r="C38" s="21">
        <v>1.744444882977463</v>
      </c>
      <c r="D38" s="21">
        <v>2.4221902017291068</v>
      </c>
      <c r="E38" s="21">
        <v>1.347699140518978</v>
      </c>
      <c r="F38" s="21">
        <v>1.4492930816047696</v>
      </c>
      <c r="G38" s="21">
        <v>1.0486377073656274</v>
      </c>
      <c r="H38" s="21">
        <v>1.7664393777556486</v>
      </c>
      <c r="I38" s="21">
        <v>0.64970783439731072</v>
      </c>
      <c r="J38" s="21">
        <v>0.61772903852710526</v>
      </c>
      <c r="K38" s="21">
        <v>2.3011324333344452</v>
      </c>
      <c r="L38" s="21">
        <v>2.0674391002022996</v>
      </c>
      <c r="M38" s="21">
        <v>2.9412799530166311</v>
      </c>
      <c r="N38" s="21">
        <v>1.0693509835312907</v>
      </c>
      <c r="O38" s="21">
        <v>2.2881684375192113</v>
      </c>
      <c r="P38" s="21">
        <v>2.857440949459765</v>
      </c>
      <c r="Q38" s="21">
        <v>1.3985964737889462</v>
      </c>
      <c r="R38" s="21">
        <v>6.1940400753427065</v>
      </c>
      <c r="S38" s="21">
        <v>4.4200594001236881</v>
      </c>
      <c r="T38" s="21">
        <v>6.8944751333597036</v>
      </c>
      <c r="U38" s="21">
        <v>4.6225044021456476</v>
      </c>
      <c r="V38" s="21">
        <v>7.0278486048632631</v>
      </c>
      <c r="W38" s="21">
        <v>6.9326363414396468</v>
      </c>
      <c r="X38" s="21">
        <v>6.0948920394042725</v>
      </c>
      <c r="Y38" s="21">
        <v>6.6065572349958259</v>
      </c>
      <c r="Z38" s="21">
        <v>3.7726255831483608</v>
      </c>
      <c r="AA38" s="21">
        <v>5.3814892815225379</v>
      </c>
      <c r="AB38" s="21">
        <v>5.4241691447138463</v>
      </c>
      <c r="AC38" s="21">
        <v>5.8354233822746444</v>
      </c>
      <c r="AD38" s="21">
        <v>2.7578829378873406</v>
      </c>
      <c r="AE38" s="21">
        <v>0.94202902210463235</v>
      </c>
      <c r="AF38" s="21">
        <v>1.2402834245012297</v>
      </c>
      <c r="AG38" s="21">
        <v>1.9096602812264536</v>
      </c>
      <c r="AH38" s="21">
        <v>0.96093097125235416</v>
      </c>
      <c r="AI38" s="21"/>
      <c r="AL38" s="65">
        <f t="shared" si="0"/>
        <v>1</v>
      </c>
    </row>
    <row r="39" spans="1:38" ht="14.25" customHeight="1" x14ac:dyDescent="0.25">
      <c r="A39" s="22" t="s">
        <v>52</v>
      </c>
      <c r="B39" s="19">
        <v>31.784837600000003</v>
      </c>
      <c r="C39" s="19">
        <v>26.196588800000001</v>
      </c>
      <c r="D39" s="19">
        <v>24.163040199999998</v>
      </c>
      <c r="E39" s="19">
        <v>32.058294964679</v>
      </c>
      <c r="F39" s="19">
        <v>37.568874942991002</v>
      </c>
      <c r="G39" s="19">
        <v>26.094328999999998</v>
      </c>
      <c r="H39" s="19">
        <v>27.98332396</v>
      </c>
      <c r="I39" s="19">
        <v>33.848807164895604</v>
      </c>
      <c r="J39" s="19">
        <v>37.930629841438304</v>
      </c>
      <c r="K39" s="19">
        <v>27.189298200900499</v>
      </c>
      <c r="L39" s="19">
        <v>29.724627805688797</v>
      </c>
      <c r="M39" s="19">
        <v>35.724817649151397</v>
      </c>
      <c r="N39" s="19">
        <v>40.3816037523546</v>
      </c>
      <c r="O39" s="19">
        <v>29.579235010000001</v>
      </c>
      <c r="P39" s="19">
        <v>32.938469750000003</v>
      </c>
      <c r="Q39" s="19">
        <v>43.203533344035094</v>
      </c>
      <c r="R39" s="19">
        <v>47.890395809091906</v>
      </c>
      <c r="S39" s="19">
        <v>37.393028659091897</v>
      </c>
      <c r="T39" s="19">
        <v>42.3043734790919</v>
      </c>
      <c r="U39" s="19">
        <v>50.042645039091902</v>
      </c>
      <c r="V39" s="19">
        <v>60.156648239091901</v>
      </c>
      <c r="W39" s="19">
        <v>46.3160609726975</v>
      </c>
      <c r="X39" s="19">
        <v>50.591704249091897</v>
      </c>
      <c r="Y39" s="19">
        <v>60.090807264039704</v>
      </c>
      <c r="Z39" s="19">
        <v>66.826430279091909</v>
      </c>
      <c r="AA39" s="19">
        <v>57.484934729999999</v>
      </c>
      <c r="AB39" s="19">
        <v>60.555867729999996</v>
      </c>
      <c r="AC39" s="19">
        <v>66.321969012799997</v>
      </c>
      <c r="AD39" s="19">
        <v>24.894980950000001</v>
      </c>
      <c r="AE39" s="19">
        <v>11.506955558382201</v>
      </c>
      <c r="AF39" s="19">
        <v>11.580412526238799</v>
      </c>
      <c r="AG39" s="19">
        <v>69.217188949600001</v>
      </c>
      <c r="AH39" s="19"/>
      <c r="AI39" s="19"/>
      <c r="AL39" s="65">
        <f t="shared" si="0"/>
        <v>1</v>
      </c>
    </row>
    <row r="40" spans="1:38" ht="14.25" customHeight="1" x14ac:dyDescent="0.25">
      <c r="A40" s="22" t="s">
        <v>53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>
        <v>73</v>
      </c>
      <c r="O40" s="21">
        <v>60.53242421199478</v>
      </c>
      <c r="P40" s="21">
        <v>59.8404686473326</v>
      </c>
      <c r="Q40" s="21">
        <v>9.1982515138070848</v>
      </c>
      <c r="R40" s="21">
        <v>41.94230280701084</v>
      </c>
      <c r="S40" s="21">
        <v>44.871083027816468</v>
      </c>
      <c r="T40" s="21">
        <v>67.4865234041809</v>
      </c>
      <c r="U40" s="21">
        <v>55.346836359934805</v>
      </c>
      <c r="V40" s="21">
        <v>51.907725223278085</v>
      </c>
      <c r="W40" s="21">
        <v>38.782287798046141</v>
      </c>
      <c r="X40" s="21">
        <v>62.935534822228668</v>
      </c>
      <c r="Y40" s="21">
        <v>73.328380004329503</v>
      </c>
      <c r="Z40" s="21">
        <v>49.379860831470104</v>
      </c>
      <c r="AA40" s="21">
        <v>49.350109229720822</v>
      </c>
      <c r="AB40" s="21">
        <v>62.759364367980702</v>
      </c>
      <c r="AC40" s="21">
        <v>73.642421200335562</v>
      </c>
      <c r="AD40" s="21"/>
      <c r="AE40" s="21"/>
      <c r="AF40" s="21"/>
      <c r="AG40" s="21"/>
      <c r="AH40" s="21"/>
      <c r="AI40" s="21"/>
      <c r="AL40" s="65">
        <f t="shared" si="0"/>
        <v>0</v>
      </c>
    </row>
    <row r="41" spans="1:38" ht="14.25" customHeight="1" x14ac:dyDescent="0.25">
      <c r="A41" s="22" t="s">
        <v>54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L41" s="65">
        <f t="shared" si="0"/>
        <v>0</v>
      </c>
    </row>
    <row r="42" spans="1:38" ht="14.25" customHeight="1" x14ac:dyDescent="0.25">
      <c r="A42" s="22" t="s">
        <v>55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L42" s="65">
        <f t="shared" si="0"/>
        <v>0</v>
      </c>
    </row>
    <row r="43" spans="1:38" ht="14.25" customHeight="1" x14ac:dyDescent="0.25">
      <c r="A43" s="22" t="s">
        <v>56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L43" s="65">
        <f t="shared" si="0"/>
        <v>0</v>
      </c>
    </row>
    <row r="44" spans="1:38" ht="14.25" customHeight="1" x14ac:dyDescent="0.25">
      <c r="A44" s="22" t="s">
        <v>57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L44" s="65">
        <f t="shared" si="0"/>
        <v>0</v>
      </c>
    </row>
    <row r="45" spans="1:38" ht="14.25" customHeight="1" x14ac:dyDescent="0.25">
      <c r="A45" s="22" t="s">
        <v>58</v>
      </c>
      <c r="B45" s="19">
        <v>149.80902977256599</v>
      </c>
      <c r="C45" s="19">
        <v>184.41669611755501</v>
      </c>
      <c r="D45" s="19">
        <v>145.042769445061</v>
      </c>
      <c r="E45" s="19">
        <v>152.44242034687701</v>
      </c>
      <c r="F45" s="19">
        <v>140.85172443456199</v>
      </c>
      <c r="G45" s="19">
        <v>190.00677882916199</v>
      </c>
      <c r="H45" s="19">
        <v>136.80647481318599</v>
      </c>
      <c r="I45" s="19">
        <v>149.875445901772</v>
      </c>
      <c r="J45" s="19">
        <v>139.451084014798</v>
      </c>
      <c r="K45" s="19">
        <v>175.64477293012499</v>
      </c>
      <c r="L45" s="19">
        <v>110.16156704341499</v>
      </c>
      <c r="M45" s="19">
        <v>130.11865325209001</v>
      </c>
      <c r="N45" s="19">
        <v>133.18849517175801</v>
      </c>
      <c r="O45" s="19">
        <v>171.241897504642</v>
      </c>
      <c r="P45" s="19">
        <v>172.604179024123</v>
      </c>
      <c r="Q45" s="19">
        <v>131.83138270846399</v>
      </c>
      <c r="R45" s="19">
        <v>185.12120877302399</v>
      </c>
      <c r="S45" s="19">
        <v>209.46266970274499</v>
      </c>
      <c r="T45" s="19">
        <v>158.87382391657201</v>
      </c>
      <c r="U45" s="19">
        <v>235.983340178753</v>
      </c>
      <c r="V45" s="19">
        <v>185.51439422459902</v>
      </c>
      <c r="W45" s="19">
        <v>219.54852089321801</v>
      </c>
      <c r="X45" s="19">
        <v>183.13766692735001</v>
      </c>
      <c r="Y45" s="19">
        <v>172.80078134943901</v>
      </c>
      <c r="Z45" s="19">
        <v>181.387830784893</v>
      </c>
      <c r="AA45" s="19">
        <v>219.06520569717802</v>
      </c>
      <c r="AB45" s="19">
        <v>155.67143960557402</v>
      </c>
      <c r="AC45" s="19">
        <v>157.75419194018301</v>
      </c>
      <c r="AD45" s="19">
        <v>111.59593823979699</v>
      </c>
      <c r="AE45" s="19">
        <v>26.1172988163521</v>
      </c>
      <c r="AF45" s="19">
        <v>22.284994377261697</v>
      </c>
      <c r="AG45" s="19">
        <v>29.776481300393499</v>
      </c>
      <c r="AH45" s="19"/>
      <c r="AI45" s="19"/>
      <c r="AL45" s="65">
        <f t="shared" si="0"/>
        <v>1</v>
      </c>
    </row>
    <row r="46" spans="1:38" ht="14.25" customHeight="1" x14ac:dyDescent="0.25">
      <c r="A46" s="22" t="s">
        <v>59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L46" s="65">
        <f t="shared" si="0"/>
        <v>0</v>
      </c>
    </row>
    <row r="47" spans="1:38" ht="14.25" customHeight="1" x14ac:dyDescent="0.25">
      <c r="A47" s="22" t="s">
        <v>60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L47" s="65">
        <f t="shared" si="0"/>
        <v>0</v>
      </c>
    </row>
    <row r="48" spans="1:38" ht="14.25" customHeight="1" x14ac:dyDescent="0.25">
      <c r="A48" s="22" t="s">
        <v>61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L48" s="65">
        <f t="shared" si="0"/>
        <v>0</v>
      </c>
    </row>
    <row r="49" spans="1:38" ht="14.25" customHeight="1" x14ac:dyDescent="0.25">
      <c r="A49" s="22" t="s">
        <v>62</v>
      </c>
      <c r="B49" s="19">
        <v>145.67510937500001</v>
      </c>
      <c r="C49" s="19">
        <v>179.96682812500001</v>
      </c>
      <c r="D49" s="19">
        <v>157.10662500000001</v>
      </c>
      <c r="E49" s="19">
        <v>168.68415625</v>
      </c>
      <c r="F49" s="19">
        <v>134.87770312500001</v>
      </c>
      <c r="G49" s="19">
        <v>148.33207812500001</v>
      </c>
      <c r="H49" s="19">
        <v>151.60410937500001</v>
      </c>
      <c r="I49" s="19">
        <v>181.21115624999999</v>
      </c>
      <c r="J49" s="19">
        <v>162.658921875</v>
      </c>
      <c r="K49" s="19">
        <v>144.60510937500001</v>
      </c>
      <c r="L49" s="19">
        <v>132.54843750000001</v>
      </c>
      <c r="M49" s="19">
        <v>132.08548437499999</v>
      </c>
      <c r="N49" s="19">
        <v>132.261140625</v>
      </c>
      <c r="O49" s="19">
        <v>157.17992187499999</v>
      </c>
      <c r="P49" s="19">
        <v>188.53706249999999</v>
      </c>
      <c r="Q49" s="19">
        <v>158.53015625</v>
      </c>
      <c r="R49" s="19">
        <v>160.13806249999999</v>
      </c>
      <c r="S49" s="19">
        <v>173.34084375</v>
      </c>
      <c r="T49" s="19">
        <v>163.00274999999999</v>
      </c>
      <c r="U49" s="19">
        <v>164.18506249999999</v>
      </c>
      <c r="V49" s="19">
        <v>170.21540625</v>
      </c>
      <c r="W49" s="19">
        <v>205.95803125</v>
      </c>
      <c r="X49" s="19">
        <v>179.90203124999999</v>
      </c>
      <c r="Y49" s="19">
        <v>190.49246875</v>
      </c>
      <c r="Z49" s="19">
        <v>164.71731249999999</v>
      </c>
      <c r="AA49" s="19">
        <v>200.75385937499999</v>
      </c>
      <c r="AB49" s="19">
        <v>191.60707812499999</v>
      </c>
      <c r="AC49" s="19">
        <v>165.687484375</v>
      </c>
      <c r="AD49" s="19">
        <v>120.39351562500001</v>
      </c>
      <c r="AE49" s="19">
        <v>6.2149477539062499</v>
      </c>
      <c r="AF49" s="19">
        <v>11.312730468750001</v>
      </c>
      <c r="AG49" s="19">
        <v>41.66615625</v>
      </c>
      <c r="AH49" s="19">
        <v>56.969488743159502</v>
      </c>
      <c r="AI49" s="19"/>
      <c r="AL49" s="65">
        <f t="shared" si="0"/>
        <v>1</v>
      </c>
    </row>
    <row r="50" spans="1:38" ht="14.25" customHeight="1" x14ac:dyDescent="0.25">
      <c r="A50" s="22" t="s">
        <v>63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L50" s="65">
        <f t="shared" si="0"/>
        <v>0</v>
      </c>
    </row>
    <row r="51" spans="1:38" ht="14.25" customHeight="1" x14ac:dyDescent="0.25">
      <c r="A51" s="22" t="s">
        <v>64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L51" s="65">
        <f t="shared" si="0"/>
        <v>0</v>
      </c>
    </row>
    <row r="52" spans="1:38" ht="14.25" customHeight="1" x14ac:dyDescent="0.25">
      <c r="A52" s="22" t="s">
        <v>65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L52" s="65">
        <f t="shared" si="0"/>
        <v>0</v>
      </c>
    </row>
    <row r="53" spans="1:38" ht="14.25" customHeight="1" x14ac:dyDescent="0.25">
      <c r="A53" s="22" t="s">
        <v>66</v>
      </c>
      <c r="B53" s="19">
        <v>49.022165476020902</v>
      </c>
      <c r="C53" s="19">
        <v>48.220676045058397</v>
      </c>
      <c r="D53" s="19">
        <v>62.220402831995195</v>
      </c>
      <c r="E53" s="19">
        <v>64.389807229143898</v>
      </c>
      <c r="F53" s="19">
        <v>46.860409303351098</v>
      </c>
      <c r="G53" s="19">
        <v>54.616995032535705</v>
      </c>
      <c r="H53" s="19">
        <v>48.511555435397</v>
      </c>
      <c r="I53" s="19">
        <v>56.8734146482903</v>
      </c>
      <c r="J53" s="19">
        <v>46.318888193926604</v>
      </c>
      <c r="K53" s="19">
        <v>55.909373951273395</v>
      </c>
      <c r="L53" s="19">
        <v>48.7160669583618</v>
      </c>
      <c r="M53" s="19">
        <v>57.044415363297901</v>
      </c>
      <c r="N53" s="19">
        <v>58.562384649210699</v>
      </c>
      <c r="O53" s="19">
        <v>67.555923306979196</v>
      </c>
      <c r="P53" s="19">
        <v>59.303321083192102</v>
      </c>
      <c r="Q53" s="19">
        <v>66.981743765153894</v>
      </c>
      <c r="R53" s="19">
        <v>64.418623114131805</v>
      </c>
      <c r="S53" s="19">
        <v>74.311515637677104</v>
      </c>
      <c r="T53" s="19">
        <v>65.233653191511394</v>
      </c>
      <c r="U53" s="19">
        <v>73.679918141669205</v>
      </c>
      <c r="V53" s="19">
        <v>85.655501249118899</v>
      </c>
      <c r="W53" s="19">
        <v>94.867151287497592</v>
      </c>
      <c r="X53" s="19">
        <v>83.740540917795698</v>
      </c>
      <c r="Y53" s="19">
        <v>96.067517391576203</v>
      </c>
      <c r="Z53" s="19">
        <v>90.2210760509777</v>
      </c>
      <c r="AA53" s="19">
        <v>100.05361225643399</v>
      </c>
      <c r="AB53" s="19">
        <v>88.408353916097298</v>
      </c>
      <c r="AC53" s="19">
        <v>101.380692921319</v>
      </c>
      <c r="AD53" s="19">
        <v>94.254000459286303</v>
      </c>
      <c r="AE53" s="19">
        <v>104.634986112327</v>
      </c>
      <c r="AF53" s="19">
        <v>92.531588731263696</v>
      </c>
      <c r="AG53" s="19">
        <v>106.073997972592</v>
      </c>
      <c r="AH53" s="19">
        <v>98.488571088010403</v>
      </c>
      <c r="AI53" s="19"/>
      <c r="AL53" s="65">
        <f t="shared" si="0"/>
        <v>1</v>
      </c>
    </row>
    <row r="54" spans="1:38" ht="14.25" customHeight="1" x14ac:dyDescent="0.25">
      <c r="A54" s="22" t="s">
        <v>67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L54" s="65">
        <f t="shared" si="0"/>
        <v>0</v>
      </c>
    </row>
    <row r="55" spans="1:38" ht="14.25" customHeight="1" x14ac:dyDescent="0.25">
      <c r="A55" s="22" t="s">
        <v>68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L55" s="65">
        <f t="shared" si="0"/>
        <v>0</v>
      </c>
    </row>
    <row r="56" spans="1:38" ht="14.25" customHeight="1" x14ac:dyDescent="0.25">
      <c r="A56" s="22" t="s">
        <v>69</v>
      </c>
      <c r="B56" s="21">
        <v>22.016759776536311</v>
      </c>
      <c r="C56" s="21">
        <v>26.346368715083795</v>
      </c>
      <c r="D56" s="21">
        <v>31.921787709497206</v>
      </c>
      <c r="E56" s="21">
        <v>22.726256983240223</v>
      </c>
      <c r="F56" s="21">
        <v>22.284916201117319</v>
      </c>
      <c r="G56" s="21">
        <v>26.620111731843576</v>
      </c>
      <c r="H56" s="21">
        <v>29.692737430167597</v>
      </c>
      <c r="I56" s="21">
        <v>22.77653631284916</v>
      </c>
      <c r="J56" s="21">
        <v>20.47486033519553</v>
      </c>
      <c r="K56" s="21">
        <v>25.497206703910614</v>
      </c>
      <c r="L56" s="21">
        <v>29.005586592178769</v>
      </c>
      <c r="M56" s="21">
        <v>23.670391061452513</v>
      </c>
      <c r="N56" s="21">
        <v>16.821229050279332</v>
      </c>
      <c r="O56" s="21">
        <v>22.737430167597765</v>
      </c>
      <c r="P56" s="21">
        <v>24.709497206703908</v>
      </c>
      <c r="Q56" s="21">
        <v>20.83240223463687</v>
      </c>
      <c r="R56" s="21">
        <v>19.743016759776538</v>
      </c>
      <c r="S56" s="21">
        <v>25.391061452513966</v>
      </c>
      <c r="T56" s="21">
        <v>23.033519553072622</v>
      </c>
      <c r="U56" s="21">
        <v>21.122905027932962</v>
      </c>
      <c r="V56" s="21">
        <v>20.027476027932963</v>
      </c>
      <c r="W56" s="21">
        <v>24.760745709497208</v>
      </c>
      <c r="X56" s="21">
        <v>19.954407363128492</v>
      </c>
      <c r="Y56" s="21">
        <v>11.4388926424581</v>
      </c>
      <c r="Z56" s="21">
        <v>18.631228055865922</v>
      </c>
      <c r="AA56" s="21">
        <v>19.198193055865922</v>
      </c>
      <c r="AB56" s="21">
        <v>22.918723</v>
      </c>
      <c r="AC56" s="21">
        <v>19.150268011173186</v>
      </c>
      <c r="AD56" s="21">
        <v>12.273461603351954</v>
      </c>
      <c r="AE56" s="21">
        <v>1.5244273016759777</v>
      </c>
      <c r="AF56" s="21">
        <v>8.159758798882681</v>
      </c>
      <c r="AG56" s="21">
        <v>4.893662474860335</v>
      </c>
      <c r="AH56" s="21"/>
      <c r="AI56" s="21"/>
      <c r="AL56" s="66">
        <v>0</v>
      </c>
    </row>
    <row r="57" spans="1:38" ht="14.25" customHeight="1" x14ac:dyDescent="0.25">
      <c r="A57" s="22" t="s">
        <v>70</v>
      </c>
      <c r="B57" s="19">
        <v>16.491620111731844</v>
      </c>
      <c r="C57" s="19">
        <v>19.391061452513966</v>
      </c>
      <c r="D57" s="19">
        <v>25.513966480446928</v>
      </c>
      <c r="E57" s="19">
        <v>17.033519553072622</v>
      </c>
      <c r="F57" s="19">
        <v>15.726256983240223</v>
      </c>
      <c r="G57" s="19">
        <v>18.536312849162012</v>
      </c>
      <c r="H57" s="19">
        <v>21.804469273743013</v>
      </c>
      <c r="I57" s="19">
        <v>16.614525139664803</v>
      </c>
      <c r="J57" s="19">
        <v>14.35754189944134</v>
      </c>
      <c r="K57" s="19">
        <v>18.592178770949722</v>
      </c>
      <c r="L57" s="19">
        <v>22.150837988826815</v>
      </c>
      <c r="M57" s="19">
        <v>17.46927374301676</v>
      </c>
      <c r="N57" s="19">
        <v>14.597765363128492</v>
      </c>
      <c r="O57" s="19">
        <v>18.821229050279332</v>
      </c>
      <c r="P57" s="19">
        <v>20.636871508379887</v>
      </c>
      <c r="Q57" s="19">
        <v>15.307262569832401</v>
      </c>
      <c r="R57" s="19">
        <v>17.17844059217877</v>
      </c>
      <c r="S57" s="19">
        <v>21.209740106145251</v>
      </c>
      <c r="T57" s="19">
        <v>19.590945351955305</v>
      </c>
      <c r="U57" s="19">
        <v>19.296980212290503</v>
      </c>
      <c r="V57" s="19">
        <v>17.499196502793293</v>
      </c>
      <c r="W57" s="19">
        <v>22.607305597765365</v>
      </c>
      <c r="X57" s="19">
        <v>18.089449994413407</v>
      </c>
      <c r="Y57" s="19">
        <v>9.7362805921787707</v>
      </c>
      <c r="Z57" s="19">
        <v>16.141231083798882</v>
      </c>
      <c r="AA57" s="19">
        <v>16.680827256983239</v>
      </c>
      <c r="AB57" s="19">
        <v>19.526427402234635</v>
      </c>
      <c r="AC57" s="19">
        <v>17.700455301675976</v>
      </c>
      <c r="AD57" s="19">
        <v>10.868622145251397</v>
      </c>
      <c r="AE57" s="19">
        <v>1.5266484022346369</v>
      </c>
      <c r="AF57" s="19">
        <v>7.9041324916201114</v>
      </c>
      <c r="AG57" s="19">
        <v>4.6459769050279327</v>
      </c>
      <c r="AH57" s="19"/>
      <c r="AI57" s="19"/>
      <c r="AL57" s="65">
        <f t="shared" si="0"/>
        <v>1</v>
      </c>
    </row>
    <row r="58" spans="1:38" ht="14.25" customHeight="1" x14ac:dyDescent="0.25">
      <c r="A58" s="22" t="s">
        <v>71</v>
      </c>
      <c r="B58" s="21"/>
      <c r="C58" s="21"/>
      <c r="D58" s="21"/>
      <c r="E58" s="21"/>
      <c r="F58" s="21"/>
      <c r="G58" s="21"/>
      <c r="H58" s="21"/>
      <c r="I58" s="21"/>
      <c r="J58" s="21">
        <v>70.094964244524476</v>
      </c>
      <c r="K58" s="21">
        <v>69.2094179581172</v>
      </c>
      <c r="L58" s="21">
        <v>139.1204213067075</v>
      </c>
      <c r="M58" s="21">
        <v>94.957027519120032</v>
      </c>
      <c r="N58" s="21">
        <v>72.995142285871097</v>
      </c>
      <c r="O58" s="21">
        <v>76.334641860865858</v>
      </c>
      <c r="P58" s="21"/>
      <c r="Q58" s="21"/>
      <c r="R58" s="21"/>
      <c r="S58" s="21">
        <v>80.594783313343129</v>
      </c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L58" s="65">
        <f t="shared" si="0"/>
        <v>0</v>
      </c>
    </row>
    <row r="59" spans="1:38" ht="14.25" customHeight="1" x14ac:dyDescent="0.25">
      <c r="A59" s="22" t="s">
        <v>72</v>
      </c>
      <c r="B59" s="19">
        <v>16.931362596142293</v>
      </c>
      <c r="C59" s="19">
        <v>14.716046052964305</v>
      </c>
      <c r="D59" s="19">
        <v>15.525987668027371</v>
      </c>
      <c r="E59" s="19">
        <v>13.455657492354739</v>
      </c>
      <c r="F59" s="19">
        <v>9.1834697544420045</v>
      </c>
      <c r="G59" s="19">
        <v>8.2904659641412373</v>
      </c>
      <c r="H59" s="19">
        <v>9.3986765128992058</v>
      </c>
      <c r="I59" s="19">
        <v>13.428584346882488</v>
      </c>
      <c r="J59" s="19">
        <v>11.738332993682494</v>
      </c>
      <c r="K59" s="19">
        <v>8.9937487396652553</v>
      </c>
      <c r="L59" s="19">
        <v>12.280269426646953</v>
      </c>
      <c r="M59" s="19">
        <v>13.55342476837804</v>
      </c>
      <c r="N59" s="19">
        <v>7.007061379684945</v>
      </c>
      <c r="O59" s="19">
        <v>10.524703818685511</v>
      </c>
      <c r="P59" s="19">
        <v>12.885462555066098</v>
      </c>
      <c r="Q59" s="19">
        <v>12.053001277139208</v>
      </c>
      <c r="R59" s="19">
        <v>14.578599666399592</v>
      </c>
      <c r="S59" s="19">
        <v>15.574517438488941</v>
      </c>
      <c r="T59" s="19">
        <v>19.008723592738875</v>
      </c>
      <c r="U59" s="19">
        <v>18.500382555470569</v>
      </c>
      <c r="V59" s="19">
        <v>16.648114988143057</v>
      </c>
      <c r="W59" s="19">
        <v>33.511232468660843</v>
      </c>
      <c r="X59" s="19">
        <v>32.750301568154356</v>
      </c>
      <c r="Y59" s="19">
        <v>19.369356119657589</v>
      </c>
      <c r="Z59" s="19">
        <v>19.808692832613623</v>
      </c>
      <c r="AA59" s="19">
        <v>42.707740778016017</v>
      </c>
      <c r="AB59" s="19">
        <v>44.559585492227981</v>
      </c>
      <c r="AC59" s="19">
        <v>37.836043810155935</v>
      </c>
      <c r="AD59" s="19">
        <v>24.780233175110812</v>
      </c>
      <c r="AE59" s="19">
        <v>16.784978866370459</v>
      </c>
      <c r="AF59" s="19">
        <v>10.605391073795847</v>
      </c>
      <c r="AG59" s="19">
        <v>13.013535269214737</v>
      </c>
      <c r="AH59" s="19">
        <v>10.590574850853256</v>
      </c>
      <c r="AI59" s="19"/>
      <c r="AL59" s="65">
        <f t="shared" si="0"/>
        <v>1</v>
      </c>
    </row>
    <row r="60" spans="1:38" ht="14.25" customHeight="1" x14ac:dyDescent="0.25">
      <c r="A60" s="22" t="s">
        <v>73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L60" s="65">
        <f t="shared" si="0"/>
        <v>0</v>
      </c>
    </row>
    <row r="61" spans="1:38" ht="14.25" customHeight="1" x14ac:dyDescent="0.25">
      <c r="A61" s="22" t="s">
        <v>74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L61" s="65">
        <f t="shared" si="0"/>
        <v>0</v>
      </c>
    </row>
    <row r="62" spans="1:38" ht="14.25" customHeight="1" x14ac:dyDescent="0.25">
      <c r="A62" s="22" t="s">
        <v>75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L62" s="65">
        <f t="shared" si="0"/>
        <v>0</v>
      </c>
    </row>
    <row r="63" spans="1:38" ht="14.25" customHeight="1" x14ac:dyDescent="0.25">
      <c r="A63" s="22" t="s">
        <v>76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L63" s="65">
        <f t="shared" si="0"/>
        <v>0</v>
      </c>
    </row>
    <row r="64" spans="1:38" ht="14.25" customHeight="1" x14ac:dyDescent="0.25">
      <c r="A64" s="22" t="s">
        <v>77</v>
      </c>
      <c r="B64" s="21">
        <v>58.7</v>
      </c>
      <c r="C64" s="21">
        <v>80.2</v>
      </c>
      <c r="D64" s="21">
        <v>84.6</v>
      </c>
      <c r="E64" s="21">
        <v>73.599999999999994</v>
      </c>
      <c r="F64" s="21">
        <v>67.7</v>
      </c>
      <c r="G64" s="21">
        <v>83.4</v>
      </c>
      <c r="H64" s="21">
        <v>82.4</v>
      </c>
      <c r="I64" s="21">
        <v>76.2</v>
      </c>
      <c r="J64" s="21">
        <v>71</v>
      </c>
      <c r="K64" s="21">
        <v>91.4</v>
      </c>
      <c r="L64" s="21">
        <v>96</v>
      </c>
      <c r="M64" s="21">
        <v>81.400000000000006</v>
      </c>
      <c r="N64" s="21">
        <v>80.5</v>
      </c>
      <c r="O64" s="21">
        <v>95.4</v>
      </c>
      <c r="P64" s="21">
        <v>109.6</v>
      </c>
      <c r="Q64" s="21">
        <v>93.7</v>
      </c>
      <c r="R64" s="21">
        <v>77.8</v>
      </c>
      <c r="S64" s="21">
        <v>113.1</v>
      </c>
      <c r="T64" s="21">
        <v>125.6</v>
      </c>
      <c r="U64" s="21">
        <v>93.7</v>
      </c>
      <c r="V64" s="21">
        <v>98.1</v>
      </c>
      <c r="W64" s="21">
        <v>119.4</v>
      </c>
      <c r="X64" s="21">
        <v>133.1</v>
      </c>
      <c r="Y64" s="21">
        <v>106</v>
      </c>
      <c r="Z64" s="21">
        <v>97.5</v>
      </c>
      <c r="AA64" s="21">
        <v>126.6</v>
      </c>
      <c r="AB64" s="21">
        <v>115.8</v>
      </c>
      <c r="AC64" s="21">
        <v>96</v>
      </c>
      <c r="AD64" s="21">
        <v>92.2</v>
      </c>
      <c r="AE64" s="21">
        <v>25.8</v>
      </c>
      <c r="AF64" s="21">
        <v>37.799999999999997</v>
      </c>
      <c r="AG64" s="21">
        <v>73.8</v>
      </c>
      <c r="AH64" s="21">
        <v>59.2</v>
      </c>
      <c r="AI64" s="21"/>
      <c r="AL64" s="65">
        <f t="shared" si="0"/>
        <v>1</v>
      </c>
    </row>
    <row r="65" spans="1:38" ht="14.25" customHeight="1" x14ac:dyDescent="0.25">
      <c r="A65" s="22" t="s">
        <v>78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L65" s="66">
        <v>0</v>
      </c>
    </row>
    <row r="66" spans="1:38" ht="14.25" customHeight="1" x14ac:dyDescent="0.25">
      <c r="A66" s="22" t="s">
        <v>79</v>
      </c>
      <c r="B66" s="21">
        <v>86.344148542456111</v>
      </c>
      <c r="C66" s="21">
        <v>94.847738929213108</v>
      </c>
      <c r="D66" s="21">
        <v>95.239769370996697</v>
      </c>
      <c r="E66" s="21">
        <v>89.304380849628004</v>
      </c>
      <c r="F66" s="21">
        <v>83.879823065933408</v>
      </c>
      <c r="G66" s="21">
        <v>92.140714731517704</v>
      </c>
      <c r="H66" s="21">
        <v>92.521556336286096</v>
      </c>
      <c r="I66" s="21">
        <v>86.755568166802007</v>
      </c>
      <c r="J66" s="21">
        <v>83.879823065933408</v>
      </c>
      <c r="K66" s="21">
        <v>92.140714731517704</v>
      </c>
      <c r="L66" s="21">
        <v>92.521556336286096</v>
      </c>
      <c r="M66" s="21">
        <v>86.755568166802007</v>
      </c>
      <c r="N66" s="21">
        <v>88</v>
      </c>
      <c r="O66" s="21">
        <v>96.707554992819098</v>
      </c>
      <c r="P66" s="21">
        <v>97.107272539443301</v>
      </c>
      <c r="Q66" s="21">
        <v>91.0555003167824</v>
      </c>
      <c r="R66" s="21">
        <v>93.07405206714229</v>
      </c>
      <c r="S66" s="21">
        <v>102.24043598284601</v>
      </c>
      <c r="T66" s="21">
        <v>112.92932460656699</v>
      </c>
      <c r="U66" s="21">
        <v>90.489112340936899</v>
      </c>
      <c r="V66" s="21">
        <v>98.805105437986995</v>
      </c>
      <c r="W66" s="21">
        <v>92.574747853550704</v>
      </c>
      <c r="X66" s="21">
        <v>103.64214014655001</v>
      </c>
      <c r="Y66" s="21">
        <v>94.17744855995349</v>
      </c>
      <c r="Z66" s="21">
        <v>102.88775709596101</v>
      </c>
      <c r="AA66" s="21">
        <v>110.102677188892</v>
      </c>
      <c r="AB66" s="21">
        <v>116.825662115811</v>
      </c>
      <c r="AC66" s="21">
        <v>104.328600296609</v>
      </c>
      <c r="AD66" s="21">
        <v>91.438921925107891</v>
      </c>
      <c r="AE66" s="21">
        <v>5.5762943880116698</v>
      </c>
      <c r="AF66" s="21">
        <v>14.615184063781301</v>
      </c>
      <c r="AG66" s="21">
        <v>13.704358719465899</v>
      </c>
      <c r="AH66" s="21">
        <v>15.2049585191553</v>
      </c>
      <c r="AI66" s="21"/>
      <c r="AL66" s="65">
        <f t="shared" si="0"/>
        <v>1</v>
      </c>
    </row>
    <row r="67" spans="1:38" ht="14.25" customHeight="1" x14ac:dyDescent="0.25">
      <c r="A67" s="22" t="s">
        <v>80</v>
      </c>
      <c r="B67" s="19">
        <v>67.7</v>
      </c>
      <c r="C67" s="19">
        <v>54.9</v>
      </c>
      <c r="D67" s="19">
        <v>62.3</v>
      </c>
      <c r="E67" s="19">
        <v>61.8</v>
      </c>
      <c r="F67" s="19">
        <v>96.5</v>
      </c>
      <c r="G67" s="19">
        <v>102.6</v>
      </c>
      <c r="H67" s="19">
        <v>65.3</v>
      </c>
      <c r="I67" s="19">
        <v>81.400000000000006</v>
      </c>
      <c r="J67" s="19">
        <v>45.3</v>
      </c>
      <c r="K67" s="19">
        <v>55.8</v>
      </c>
      <c r="L67" s="19">
        <v>60.5</v>
      </c>
      <c r="M67" s="19">
        <v>32.6</v>
      </c>
      <c r="N67" s="19">
        <v>48.3</v>
      </c>
      <c r="O67" s="19">
        <v>84.6</v>
      </c>
      <c r="P67" s="19">
        <v>63.5</v>
      </c>
      <c r="Q67" s="19">
        <v>44.5</v>
      </c>
      <c r="R67" s="19">
        <v>63</v>
      </c>
      <c r="S67" s="19">
        <v>71.3</v>
      </c>
      <c r="T67" s="19">
        <v>74</v>
      </c>
      <c r="U67" s="19">
        <v>50.8</v>
      </c>
      <c r="V67" s="19">
        <v>59.9</v>
      </c>
      <c r="W67" s="19">
        <v>66.3</v>
      </c>
      <c r="X67" s="19">
        <v>72.599999999999994</v>
      </c>
      <c r="Y67" s="19">
        <v>31.4</v>
      </c>
      <c r="Z67" s="19">
        <v>42.9</v>
      </c>
      <c r="AA67" s="19">
        <v>77.400000000000006</v>
      </c>
      <c r="AB67" s="19">
        <v>50.6</v>
      </c>
      <c r="AC67" s="19">
        <v>29.2</v>
      </c>
      <c r="AD67" s="19">
        <v>38.9</v>
      </c>
      <c r="AE67" s="19">
        <v>6.3</v>
      </c>
      <c r="AF67" s="19">
        <v>6.7</v>
      </c>
      <c r="AG67" s="19">
        <v>7.5</v>
      </c>
      <c r="AH67" s="19"/>
      <c r="AI67" s="19"/>
      <c r="AL67" s="65">
        <f t="shared" si="0"/>
        <v>1</v>
      </c>
    </row>
    <row r="68" spans="1:38" ht="14.25" customHeight="1" x14ac:dyDescent="0.25">
      <c r="A68" s="22" t="s">
        <v>81</v>
      </c>
      <c r="B68" s="21">
        <v>5.3482478799999997</v>
      </c>
      <c r="C68" s="21">
        <v>8.1827536900000002</v>
      </c>
      <c r="D68" s="21">
        <v>7.9243424800000009</v>
      </c>
      <c r="E68" s="21">
        <v>6.3756012200000001</v>
      </c>
      <c r="F68" s="21">
        <v>5.61782351</v>
      </c>
      <c r="G68" s="21">
        <v>7.53054179</v>
      </c>
      <c r="H68" s="21">
        <v>7.8478432199999997</v>
      </c>
      <c r="I68" s="21">
        <v>7.9176971799999993</v>
      </c>
      <c r="J68" s="21">
        <v>7.9966093099999993</v>
      </c>
      <c r="K68" s="21">
        <v>11.46856049</v>
      </c>
      <c r="L68" s="21">
        <v>10.801024875</v>
      </c>
      <c r="M68" s="21">
        <v>8.0741968800000006</v>
      </c>
      <c r="N68" s="21">
        <v>6.6582736499999999</v>
      </c>
      <c r="O68" s="21">
        <v>12.060329380000001</v>
      </c>
      <c r="P68" s="21">
        <v>10.582730199999999</v>
      </c>
      <c r="Q68" s="21">
        <v>9.91063005</v>
      </c>
      <c r="R68" s="21">
        <v>9.77442235</v>
      </c>
      <c r="S68" s="21">
        <v>13.02503336</v>
      </c>
      <c r="T68" s="21">
        <v>13.06009394</v>
      </c>
      <c r="U68" s="21">
        <v>11.983156019999999</v>
      </c>
      <c r="V68" s="21">
        <v>10.40852995</v>
      </c>
      <c r="W68" s="21">
        <v>13.65869331</v>
      </c>
      <c r="X68" s="21">
        <v>13.490114070000001</v>
      </c>
      <c r="Y68" s="21">
        <v>9.5954230299999992</v>
      </c>
      <c r="Z68" s="21">
        <v>8.2208245699999996</v>
      </c>
      <c r="AA68" s="21">
        <v>9.1193427699999994</v>
      </c>
      <c r="AB68" s="21">
        <v>7.9510610799999997</v>
      </c>
      <c r="AC68" s="21">
        <v>7.5274343799999999</v>
      </c>
      <c r="AD68" s="21">
        <v>5.6280459299999999</v>
      </c>
      <c r="AE68" s="21">
        <v>5.2761275699999999</v>
      </c>
      <c r="AF68" s="21">
        <v>3.4957597999999996</v>
      </c>
      <c r="AG68" s="21">
        <v>5.9606476100000005</v>
      </c>
      <c r="AH68" s="21">
        <v>6.1440132900000002</v>
      </c>
      <c r="AI68" s="21"/>
      <c r="AL68" s="65">
        <f t="shared" si="0"/>
        <v>1</v>
      </c>
    </row>
    <row r="69" spans="1:38" ht="14.25" customHeight="1" x14ac:dyDescent="0.25">
      <c r="A69" s="22" t="s">
        <v>82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L69" s="65">
        <f t="shared" si="0"/>
        <v>0</v>
      </c>
    </row>
    <row r="70" spans="1:38" ht="14.25" customHeight="1" x14ac:dyDescent="0.25">
      <c r="A70" s="22" t="s">
        <v>83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L70" s="65">
        <f t="shared" si="0"/>
        <v>0</v>
      </c>
    </row>
    <row r="71" spans="1:38" ht="14.25" customHeight="1" x14ac:dyDescent="0.25">
      <c r="A71" s="22" t="s">
        <v>84</v>
      </c>
      <c r="B71" s="19">
        <v>41.399078903225686</v>
      </c>
      <c r="C71" s="19">
        <v>47.926948993650974</v>
      </c>
      <c r="D71" s="19">
        <v>47.168572603030384</v>
      </c>
      <c r="E71" s="19">
        <v>40.395238104687472</v>
      </c>
      <c r="F71" s="19">
        <v>39.591944882539813</v>
      </c>
      <c r="G71" s="19">
        <v>44.499531677419334</v>
      </c>
      <c r="H71" s="19">
        <v>45.448118990909073</v>
      </c>
      <c r="I71" s="19">
        <v>35.038274414062506</v>
      </c>
      <c r="J71" s="19">
        <v>31.489206571428653</v>
      </c>
      <c r="K71" s="19">
        <v>34.723192722580798</v>
      </c>
      <c r="L71" s="19">
        <v>38.381939550000006</v>
      </c>
      <c r="M71" s="19">
        <v>38.789014292307698</v>
      </c>
      <c r="N71" s="19">
        <v>34.669920512903296</v>
      </c>
      <c r="O71" s="19">
        <v>35.474929607692175</v>
      </c>
      <c r="P71" s="19">
        <v>33.604943371212173</v>
      </c>
      <c r="Q71" s="19">
        <v>32.916463593750002</v>
      </c>
      <c r="R71" s="19">
        <v>32.237791643076847</v>
      </c>
      <c r="S71" s="19">
        <v>36.828797638709673</v>
      </c>
      <c r="T71" s="19">
        <v>39.493834438461484</v>
      </c>
      <c r="U71" s="19">
        <v>39.12217251428558</v>
      </c>
      <c r="V71" s="19">
        <v>43.151567500000148</v>
      </c>
      <c r="W71" s="19">
        <v>54.540476547619193</v>
      </c>
      <c r="X71" s="19">
        <v>44.94847026461543</v>
      </c>
      <c r="Y71" s="19">
        <v>41.459526237500015</v>
      </c>
      <c r="Z71" s="19">
        <v>49.743381257142893</v>
      </c>
      <c r="AA71" s="19">
        <v>73.645050600000005</v>
      </c>
      <c r="AB71" s="19">
        <v>88.604020133333833</v>
      </c>
      <c r="AC71" s="19">
        <v>54.486234093749985</v>
      </c>
      <c r="AD71" s="19">
        <v>38.113475304687491</v>
      </c>
      <c r="AE71" s="19">
        <v>10.256356954838742</v>
      </c>
      <c r="AF71" s="19">
        <v>19.199356704545512</v>
      </c>
      <c r="AG71" s="19">
        <v>16.736365415384597</v>
      </c>
      <c r="AH71" s="19">
        <v>12.348483247619052</v>
      </c>
      <c r="AI71" s="19"/>
      <c r="AL71" s="65">
        <f t="shared" ref="AL71:AL134" si="1">IF(AG71="", 0, 1)</f>
        <v>1</v>
      </c>
    </row>
    <row r="72" spans="1:38" ht="14.25" customHeight="1" x14ac:dyDescent="0.25">
      <c r="A72" s="22" t="s">
        <v>85</v>
      </c>
      <c r="B72" s="21">
        <v>1.2775528892584167</v>
      </c>
      <c r="C72" s="21">
        <v>2.9534215230361087</v>
      </c>
      <c r="D72" s="21">
        <v>3.9164565252796879</v>
      </c>
      <c r="E72" s="21">
        <v>1.9653811884156185</v>
      </c>
      <c r="F72" s="21">
        <v>1.3529290975513963</v>
      </c>
      <c r="G72" s="21">
        <v>1.0755431230220152</v>
      </c>
      <c r="H72" s="21">
        <v>3.9828810676189677</v>
      </c>
      <c r="I72" s="21">
        <v>1.4677886724994333</v>
      </c>
      <c r="J72" s="21">
        <v>1.8118336929640246</v>
      </c>
      <c r="K72" s="21">
        <v>5.3067615857975108</v>
      </c>
      <c r="L72" s="21">
        <v>4.382774393379389</v>
      </c>
      <c r="M72" s="21">
        <v>2.6823222194474812</v>
      </c>
      <c r="N72" s="21">
        <v>0.28995049179770283</v>
      </c>
      <c r="O72" s="21">
        <v>0.42859532422665642</v>
      </c>
      <c r="P72" s="21">
        <v>2.2944515749760415</v>
      </c>
      <c r="Q72" s="21">
        <v>0.31428817395417391</v>
      </c>
      <c r="R72" s="21">
        <v>1.0470549043124373</v>
      </c>
      <c r="S72" s="21">
        <v>2.2821338174159789</v>
      </c>
      <c r="T72" s="21">
        <v>3.4954959190639574</v>
      </c>
      <c r="U72" s="21">
        <v>1.6892496646289146</v>
      </c>
      <c r="V72" s="21">
        <v>1.1926911704320586</v>
      </c>
      <c r="W72" s="21">
        <v>0.41103788421241433</v>
      </c>
      <c r="X72" s="21">
        <v>0.26883980447045586</v>
      </c>
      <c r="Y72" s="21">
        <v>0.39620015534590031</v>
      </c>
      <c r="Z72" s="21">
        <v>0.19526587445779955</v>
      </c>
      <c r="AA72" s="21">
        <v>0.28012014006562053</v>
      </c>
      <c r="AB72" s="21">
        <v>0.25137089259586076</v>
      </c>
      <c r="AC72" s="21">
        <v>0.22803285024864192</v>
      </c>
      <c r="AD72" s="21">
        <v>9.335424075355582E-2</v>
      </c>
      <c r="AE72" s="21">
        <v>0.10310007924157322</v>
      </c>
      <c r="AF72" s="21">
        <v>5.3741014840456729E-2</v>
      </c>
      <c r="AG72" s="21">
        <v>0.14227240702801833</v>
      </c>
      <c r="AH72" s="21"/>
      <c r="AI72" s="21"/>
      <c r="AL72" s="65">
        <f t="shared" si="1"/>
        <v>1</v>
      </c>
    </row>
    <row r="73" spans="1:38" ht="14.25" customHeight="1" x14ac:dyDescent="0.25">
      <c r="A73" s="22" t="s">
        <v>86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>
        <v>2.3325368540417948E-4</v>
      </c>
      <c r="R73" s="19">
        <v>3.4522839997815535</v>
      </c>
      <c r="S73" s="19">
        <v>1.4033352160940911</v>
      </c>
      <c r="T73" s="19">
        <v>2.6427115619036381</v>
      </c>
      <c r="U73" s="19">
        <v>5.1680570392737977E-4</v>
      </c>
      <c r="V73" s="19"/>
      <c r="W73" s="19"/>
      <c r="X73" s="19">
        <v>0.67656344548333625</v>
      </c>
      <c r="Y73" s="19"/>
      <c r="Z73" s="19"/>
      <c r="AA73" s="19"/>
      <c r="AB73" s="19">
        <v>0</v>
      </c>
      <c r="AC73" s="19">
        <v>0</v>
      </c>
      <c r="AD73" s="19">
        <v>0.30402451590272739</v>
      </c>
      <c r="AE73" s="19">
        <v>0.20111336248593986</v>
      </c>
      <c r="AF73" s="19">
        <v>0</v>
      </c>
      <c r="AG73" s="19">
        <v>0</v>
      </c>
      <c r="AH73" s="19"/>
      <c r="AI73" s="19"/>
      <c r="AL73" s="65">
        <f t="shared" si="1"/>
        <v>1</v>
      </c>
    </row>
    <row r="74" spans="1:38" ht="14.25" customHeight="1" x14ac:dyDescent="0.25">
      <c r="A74" s="22" t="s">
        <v>87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L74" s="66">
        <v>0</v>
      </c>
    </row>
    <row r="75" spans="1:38" ht="14.25" customHeight="1" x14ac:dyDescent="0.25">
      <c r="A75" s="22" t="s">
        <v>88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L75" s="65">
        <f t="shared" si="1"/>
        <v>0</v>
      </c>
    </row>
    <row r="76" spans="1:38" ht="14.25" customHeight="1" x14ac:dyDescent="0.25">
      <c r="A76" s="22" t="s">
        <v>89</v>
      </c>
      <c r="B76" s="21">
        <v>3.5866517572941992</v>
      </c>
      <c r="C76" s="21">
        <v>3.0649842224508479</v>
      </c>
      <c r="D76" s="21">
        <v>3.5989579135895484</v>
      </c>
      <c r="E76" s="21">
        <v>3.3780391384586634</v>
      </c>
      <c r="F76" s="21">
        <v>3.0227536073230894</v>
      </c>
      <c r="G76" s="21">
        <v>3.1957278370389068</v>
      </c>
      <c r="H76" s="21">
        <v>2.0387074501461404</v>
      </c>
      <c r="I76" s="21">
        <v>2.0475621051180992</v>
      </c>
      <c r="J76" s="21">
        <v>2.8947865518654061</v>
      </c>
      <c r="K76" s="21">
        <v>1.991878794753696</v>
      </c>
      <c r="L76" s="21">
        <v>2.9336256150442352</v>
      </c>
      <c r="M76" s="21">
        <v>3.1213589271813218</v>
      </c>
      <c r="N76" s="21">
        <v>2.8019940857910584</v>
      </c>
      <c r="O76" s="21">
        <v>2.340734722694076</v>
      </c>
      <c r="P76" s="21">
        <v>2.0380616021729838</v>
      </c>
      <c r="Q76" s="21">
        <v>2.9760331493070358</v>
      </c>
      <c r="R76" s="21">
        <v>2.0178835351053577</v>
      </c>
      <c r="S76" s="21">
        <v>2.6360494260397518</v>
      </c>
      <c r="T76" s="21">
        <v>2.7578352212963759</v>
      </c>
      <c r="U76" s="21">
        <v>2.948171952352876</v>
      </c>
      <c r="V76" s="21">
        <v>2.9094212667124388</v>
      </c>
      <c r="W76" s="21">
        <v>2.3684884693280743</v>
      </c>
      <c r="X76" s="21">
        <v>3.2088138855895099</v>
      </c>
      <c r="Y76" s="21">
        <v>2.8121071753695275</v>
      </c>
      <c r="Z76" s="21">
        <v>2.5360828726715292</v>
      </c>
      <c r="AA76" s="21">
        <v>2.6001205381966845</v>
      </c>
      <c r="AB76" s="21">
        <v>1.1951647790136002</v>
      </c>
      <c r="AC76" s="21">
        <v>2.7941585291252884</v>
      </c>
      <c r="AD76" s="21">
        <v>0.54189453719674952</v>
      </c>
      <c r="AE76" s="21">
        <v>4.4863167339614179E-2</v>
      </c>
      <c r="AF76" s="21">
        <v>0.56254394874599489</v>
      </c>
      <c r="AG76" s="21">
        <v>0.61946059277613663</v>
      </c>
      <c r="AH76" s="21">
        <v>0.4412629927436752</v>
      </c>
      <c r="AI76" s="21"/>
      <c r="AL76" s="65">
        <f t="shared" si="1"/>
        <v>1</v>
      </c>
    </row>
    <row r="77" spans="1:38" ht="14.25" customHeight="1" x14ac:dyDescent="0.25">
      <c r="A77" s="22" t="s">
        <v>90</v>
      </c>
      <c r="B77" s="19">
        <v>250.91951612903151</v>
      </c>
      <c r="C77" s="19">
        <v>273.00243492063595</v>
      </c>
      <c r="D77" s="19">
        <v>239.67636060606105</v>
      </c>
      <c r="E77" s="19">
        <v>326.63512499999979</v>
      </c>
      <c r="F77" s="19">
        <v>234.20702857142933</v>
      </c>
      <c r="G77" s="19">
        <v>279.69880645161277</v>
      </c>
      <c r="H77" s="19">
        <v>214.74057272727262</v>
      </c>
      <c r="I77" s="19">
        <v>292.45429687500007</v>
      </c>
      <c r="J77" s="19">
        <v>222.97628571428629</v>
      </c>
      <c r="K77" s="19">
        <v>243.15961290322687</v>
      </c>
      <c r="L77" s="19">
        <v>272.35424999999998</v>
      </c>
      <c r="M77" s="19">
        <v>251.91227692307694</v>
      </c>
      <c r="N77" s="19">
        <v>221.50135161290365</v>
      </c>
      <c r="O77" s="19">
        <v>252.9487261538452</v>
      </c>
      <c r="P77" s="19">
        <v>279.1571969696974</v>
      </c>
      <c r="Q77" s="19">
        <v>254.63109374999999</v>
      </c>
      <c r="R77" s="19">
        <v>255.55126153846092</v>
      </c>
      <c r="S77" s="19">
        <v>274.43053064516118</v>
      </c>
      <c r="T77" s="19">
        <v>299.52496153846107</v>
      </c>
      <c r="U77" s="19">
        <v>300.23335714285605</v>
      </c>
      <c r="V77" s="19">
        <v>292.55300000000102</v>
      </c>
      <c r="W77" s="19">
        <v>283.57473333333411</v>
      </c>
      <c r="X77" s="19">
        <v>283.74797538461564</v>
      </c>
      <c r="Y77" s="19">
        <v>291.06018750000004</v>
      </c>
      <c r="Z77" s="19">
        <v>295.30057142857163</v>
      </c>
      <c r="AA77" s="19">
        <v>301.15160000000009</v>
      </c>
      <c r="AB77" s="19">
        <v>294.66474242424408</v>
      </c>
      <c r="AC77" s="19">
        <v>272.34813749999995</v>
      </c>
      <c r="AD77" s="19">
        <v>195.17098593749995</v>
      </c>
      <c r="AE77" s="19">
        <v>24.231083870967815</v>
      </c>
      <c r="AF77" s="19">
        <v>38.574050000000121</v>
      </c>
      <c r="AG77" s="19">
        <v>35.786953846153814</v>
      </c>
      <c r="AH77" s="19">
        <v>33.735733333333343</v>
      </c>
      <c r="AI77" s="19"/>
      <c r="AL77" s="65">
        <f t="shared" si="1"/>
        <v>1</v>
      </c>
    </row>
    <row r="78" spans="1:38" ht="14.25" customHeight="1" x14ac:dyDescent="0.25">
      <c r="A78" s="22" t="s">
        <v>91</v>
      </c>
      <c r="B78" s="21">
        <v>2543.5315161290246</v>
      </c>
      <c r="C78" s="21">
        <v>2472.6966952381044</v>
      </c>
      <c r="D78" s="21">
        <v>2696.0280121212168</v>
      </c>
      <c r="E78" s="21">
        <v>2549.1149546874981</v>
      </c>
      <c r="F78" s="21">
        <v>2487.2512507936594</v>
      </c>
      <c r="G78" s="21">
        <v>2418.5720322580632</v>
      </c>
      <c r="H78" s="21">
        <v>2436.3776090909082</v>
      </c>
      <c r="I78" s="21">
        <v>2344.6335937500003</v>
      </c>
      <c r="J78" s="21">
        <v>1950.4794285714338</v>
      </c>
      <c r="K78" s="21">
        <v>2083.4357741935573</v>
      </c>
      <c r="L78" s="21">
        <v>2152.1543999999999</v>
      </c>
      <c r="M78" s="21">
        <v>2005.4407784615387</v>
      </c>
      <c r="N78" s="21">
        <v>2219.201103870972</v>
      </c>
      <c r="O78" s="21">
        <v>2124.2046819999919</v>
      </c>
      <c r="P78" s="21">
        <v>2186.4708295454579</v>
      </c>
      <c r="Q78" s="21">
        <v>2063.1592265625</v>
      </c>
      <c r="R78" s="21">
        <v>2314.6555513846097</v>
      </c>
      <c r="S78" s="21">
        <v>2278.4346827419349</v>
      </c>
      <c r="T78" s="21">
        <v>2485.7047984615351</v>
      </c>
      <c r="U78" s="21">
        <v>2516.6619642857054</v>
      </c>
      <c r="V78" s="21">
        <v>2418.6020285714367</v>
      </c>
      <c r="W78" s="21">
        <v>2497.3640380952447</v>
      </c>
      <c r="X78" s="21">
        <v>2491.0513855384643</v>
      </c>
      <c r="Y78" s="21">
        <v>2259.6543262500004</v>
      </c>
      <c r="Z78" s="21">
        <v>2290.8509714285733</v>
      </c>
      <c r="AA78" s="21">
        <v>2355.0504600000004</v>
      </c>
      <c r="AB78" s="21">
        <v>2405.3538521212258</v>
      </c>
      <c r="AC78" s="21">
        <v>2192.5132174999994</v>
      </c>
      <c r="AD78" s="21">
        <v>1745.2917318749994</v>
      </c>
      <c r="AE78" s="21">
        <v>557.09464645161461</v>
      </c>
      <c r="AF78" s="21">
        <v>579.19520530303214</v>
      </c>
      <c r="AG78" s="21">
        <v>553.7434658461533</v>
      </c>
      <c r="AH78" s="21">
        <v>605.67689809523824</v>
      </c>
      <c r="AI78" s="21"/>
      <c r="AL78" s="65">
        <f t="shared" si="1"/>
        <v>1</v>
      </c>
    </row>
    <row r="79" spans="1:38" ht="14.25" customHeight="1" x14ac:dyDescent="0.25">
      <c r="A79" s="22" t="s">
        <v>92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L79" s="65">
        <f t="shared" si="1"/>
        <v>0</v>
      </c>
    </row>
    <row r="80" spans="1:38" ht="14.25" customHeight="1" x14ac:dyDescent="0.25">
      <c r="A80" s="22" t="s">
        <v>93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L80" s="65">
        <f t="shared" si="1"/>
        <v>0</v>
      </c>
    </row>
    <row r="81" spans="1:38" ht="14.25" customHeight="1" x14ac:dyDescent="0.25">
      <c r="A81" s="22" t="s">
        <v>94</v>
      </c>
      <c r="B81" s="19"/>
      <c r="C81" s="19"/>
      <c r="D81" s="19"/>
      <c r="E81" s="19">
        <v>0.42621559041015034</v>
      </c>
      <c r="F81" s="19">
        <v>0.61945485985777626</v>
      </c>
      <c r="G81" s="19">
        <v>0.38574819307492347</v>
      </c>
      <c r="H81" s="19">
        <v>4.33755028118381E-2</v>
      </c>
      <c r="I81" s="19">
        <v>0.33125935511056198</v>
      </c>
      <c r="J81" s="19">
        <v>0.40437220048523603</v>
      </c>
      <c r="K81" s="19">
        <v>0.29633942505649857</v>
      </c>
      <c r="L81" s="19">
        <v>0.18927605937333139</v>
      </c>
      <c r="M81" s="19">
        <v>0.4765616501297667</v>
      </c>
      <c r="N81" s="19">
        <v>0.30649180145988103</v>
      </c>
      <c r="O81" s="19">
        <v>0.28892455858748001</v>
      </c>
      <c r="P81" s="19">
        <v>0.27543347823561698</v>
      </c>
      <c r="Q81" s="19">
        <v>0.28193266627112801</v>
      </c>
      <c r="R81" s="19">
        <v>0.31216024225769196</v>
      </c>
      <c r="S81" s="19">
        <v>0.221481817813619</v>
      </c>
      <c r="T81" s="19">
        <v>0.369489789630914</v>
      </c>
      <c r="U81" s="19">
        <v>0.627</v>
      </c>
      <c r="V81" s="19">
        <v>0.92850746016458008</v>
      </c>
      <c r="W81" s="19">
        <v>0.14735935415224</v>
      </c>
      <c r="X81" s="19">
        <v>0.144190729128405</v>
      </c>
      <c r="Y81" s="19">
        <v>0.13209398294713201</v>
      </c>
      <c r="Z81" s="19">
        <v>0.17931026127201199</v>
      </c>
      <c r="AA81" s="19"/>
      <c r="AB81" s="19"/>
      <c r="AC81" s="19"/>
      <c r="AD81" s="19"/>
      <c r="AE81" s="19"/>
      <c r="AF81" s="19"/>
      <c r="AG81" s="19"/>
      <c r="AH81" s="19"/>
      <c r="AI81" s="19"/>
      <c r="AL81" s="65">
        <f t="shared" si="1"/>
        <v>0</v>
      </c>
    </row>
    <row r="82" spans="1:38" ht="14.25" customHeight="1" x14ac:dyDescent="0.25">
      <c r="A82" s="22" t="s">
        <v>95</v>
      </c>
      <c r="B82" s="21">
        <v>48.699727289999998</v>
      </c>
      <c r="C82" s="21">
        <v>58.527966749999997</v>
      </c>
      <c r="D82" s="21">
        <v>74.390573340000003</v>
      </c>
      <c r="E82" s="21">
        <v>61.658532130000005</v>
      </c>
      <c r="F82" s="21">
        <v>53.140999539999996</v>
      </c>
      <c r="G82" s="21">
        <v>62.720793919999998</v>
      </c>
      <c r="H82" s="21">
        <v>85.366566340000006</v>
      </c>
      <c r="I82" s="21">
        <v>62.818885409999993</v>
      </c>
      <c r="J82" s="21">
        <v>54.60156722</v>
      </c>
      <c r="K82" s="21">
        <v>68.506160469999998</v>
      </c>
      <c r="L82" s="21">
        <v>86.823409819999995</v>
      </c>
      <c r="M82" s="21">
        <v>69.466842639999996</v>
      </c>
      <c r="N82" s="21">
        <v>61.705457090000003</v>
      </c>
      <c r="O82" s="21">
        <v>80.781027519999995</v>
      </c>
      <c r="P82" s="21">
        <v>95.883464480000001</v>
      </c>
      <c r="Q82" s="21">
        <v>82.092304549999994</v>
      </c>
      <c r="R82" s="21">
        <v>71.650441599999994</v>
      </c>
      <c r="S82" s="21">
        <v>98.231651689999993</v>
      </c>
      <c r="T82" s="21">
        <v>122.10808145999999</v>
      </c>
      <c r="U82" s="21">
        <v>97.256069290000013</v>
      </c>
      <c r="V82" s="21">
        <v>88.528777209999987</v>
      </c>
      <c r="W82" s="21">
        <v>110.37592948000001</v>
      </c>
      <c r="X82" s="21">
        <v>126.11902943000001</v>
      </c>
      <c r="Y82" s="21">
        <v>110.3681036</v>
      </c>
      <c r="Z82" s="21">
        <v>97.999997019999995</v>
      </c>
      <c r="AA82" s="21">
        <v>113.45686193</v>
      </c>
      <c r="AB82" s="21">
        <v>132.47651399</v>
      </c>
      <c r="AC82" s="21">
        <v>122.75354428</v>
      </c>
      <c r="AD82" s="21">
        <v>85.94635765999999</v>
      </c>
      <c r="AE82" s="21">
        <v>3.5046760299999997</v>
      </c>
      <c r="AF82" s="21">
        <v>11.041263220000001</v>
      </c>
      <c r="AG82" s="21">
        <v>11.33251827</v>
      </c>
      <c r="AH82" s="21">
        <v>14.618182689999999</v>
      </c>
      <c r="AI82" s="21"/>
      <c r="AL82" s="65">
        <f t="shared" si="1"/>
        <v>1</v>
      </c>
    </row>
    <row r="83" spans="1:38" ht="14.25" customHeight="1" x14ac:dyDescent="0.25">
      <c r="A83" s="22" t="s">
        <v>96</v>
      </c>
      <c r="B83" s="19">
        <v>3235.5411290322486</v>
      </c>
      <c r="C83" s="19">
        <v>3424.9396380952508</v>
      </c>
      <c r="D83" s="19">
        <v>2492.1044787878832</v>
      </c>
      <c r="E83" s="19">
        <v>2204.7870937499983</v>
      </c>
      <c r="F83" s="19">
        <v>2072.2528317460387</v>
      </c>
      <c r="G83" s="19">
        <v>2160.810387096773</v>
      </c>
      <c r="H83" s="19">
        <v>2244.1715409090903</v>
      </c>
      <c r="I83" s="19">
        <v>1975.9412109375005</v>
      </c>
      <c r="J83" s="19">
        <v>1810.8377142857189</v>
      </c>
      <c r="K83" s="19">
        <v>1959.6454258064605</v>
      </c>
      <c r="L83" s="19">
        <v>2112.1350000000002</v>
      </c>
      <c r="M83" s="19">
        <v>1983.5353630769234</v>
      </c>
      <c r="N83" s="19">
        <v>1788.5407645161324</v>
      </c>
      <c r="O83" s="19">
        <v>1803.3889092307625</v>
      </c>
      <c r="P83" s="19">
        <v>2067.9965151515185</v>
      </c>
      <c r="Q83" s="19">
        <v>1828.8123046875</v>
      </c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L83" s="65">
        <f t="shared" si="1"/>
        <v>0</v>
      </c>
    </row>
    <row r="84" spans="1:38" ht="14.25" customHeight="1" x14ac:dyDescent="0.25">
      <c r="A84" s="22" t="s">
        <v>97</v>
      </c>
      <c r="B84" s="21">
        <v>157.48679999999999</v>
      </c>
      <c r="C84" s="21">
        <v>107.29186</v>
      </c>
      <c r="D84" s="21">
        <v>151.69999999999999</v>
      </c>
      <c r="E84" s="21">
        <v>92.5</v>
      </c>
      <c r="F84" s="21">
        <v>142.51435251791702</v>
      </c>
      <c r="G84" s="21">
        <v>136.9</v>
      </c>
      <c r="H84" s="21">
        <v>106.35392374104201</v>
      </c>
      <c r="I84" s="21">
        <v>103.342713709751</v>
      </c>
      <c r="J84" s="21">
        <v>194.12520951965399</v>
      </c>
      <c r="K84" s="21">
        <v>166.63880911747398</v>
      </c>
      <c r="L84" s="21">
        <v>141.303918542156</v>
      </c>
      <c r="M84" s="21">
        <v>165.856888935379</v>
      </c>
      <c r="N84" s="21">
        <v>126.22842781</v>
      </c>
      <c r="O84" s="21">
        <v>110.9844415</v>
      </c>
      <c r="P84" s="21">
        <v>271.96347983999999</v>
      </c>
      <c r="Q84" s="21">
        <v>269.32299999999998</v>
      </c>
      <c r="R84" s="21">
        <v>206.41</v>
      </c>
      <c r="S84" s="21">
        <v>210.71</v>
      </c>
      <c r="T84" s="21">
        <v>173.21</v>
      </c>
      <c r="U84" s="21">
        <v>297.91000000000003</v>
      </c>
      <c r="V84" s="21">
        <v>213.73190686046001</v>
      </c>
      <c r="W84" s="21">
        <v>242.12090795450402</v>
      </c>
      <c r="X84" s="21">
        <v>242.105728619519</v>
      </c>
      <c r="Y84" s="21">
        <v>181.42246197749</v>
      </c>
      <c r="Z84" s="21">
        <v>273.37489660864503</v>
      </c>
      <c r="AA84" s="21">
        <v>245.43457909375502</v>
      </c>
      <c r="AB84" s="21">
        <v>219.26414908463801</v>
      </c>
      <c r="AC84" s="21">
        <v>313.83790832283</v>
      </c>
      <c r="AD84" s="21">
        <v>191.18222227204902</v>
      </c>
      <c r="AE84" s="21">
        <v>210.55951270732302</v>
      </c>
      <c r="AF84" s="21">
        <v>238.407645961279</v>
      </c>
      <c r="AG84" s="21">
        <v>200.36798870604301</v>
      </c>
      <c r="AH84" s="21"/>
      <c r="AI84" s="21"/>
      <c r="AL84" s="65">
        <f t="shared" si="1"/>
        <v>1</v>
      </c>
    </row>
    <row r="85" spans="1:38" ht="14.25" customHeight="1" x14ac:dyDescent="0.25">
      <c r="A85" s="22" t="s">
        <v>98</v>
      </c>
      <c r="B85" s="19">
        <v>250.40359253531923</v>
      </c>
      <c r="C85" s="19">
        <v>299.59812861969823</v>
      </c>
      <c r="D85" s="19">
        <v>370.73253978823811</v>
      </c>
      <c r="E85" s="19">
        <v>412.4584582831734</v>
      </c>
      <c r="F85" s="19">
        <v>343.52767581914549</v>
      </c>
      <c r="G85" s="19">
        <v>333.18710164928018</v>
      </c>
      <c r="H85" s="19">
        <v>294.32132640468103</v>
      </c>
      <c r="I85" s="19">
        <v>276.78622126939456</v>
      </c>
      <c r="J85" s="19">
        <v>247.73873484680348</v>
      </c>
      <c r="K85" s="19">
        <v>365.14056330511386</v>
      </c>
      <c r="L85" s="19">
        <v>337.66788226680899</v>
      </c>
      <c r="M85" s="19">
        <v>325.52756186776651</v>
      </c>
      <c r="N85" s="19">
        <v>301.57748752274364</v>
      </c>
      <c r="O85" s="19">
        <v>314.50700090391769</v>
      </c>
      <c r="P85" s="19">
        <v>307.3687997792527</v>
      </c>
      <c r="Q85" s="19">
        <v>268.23108685848752</v>
      </c>
      <c r="R85" s="19">
        <v>238.09256062590737</v>
      </c>
      <c r="S85" s="19">
        <v>281.41445604101204</v>
      </c>
      <c r="T85" s="19">
        <v>341.39642942067911</v>
      </c>
      <c r="U85" s="19">
        <v>288.86054460706072</v>
      </c>
      <c r="V85" s="19">
        <v>340.05997814149691</v>
      </c>
      <c r="W85" s="19">
        <v>366.26221581061264</v>
      </c>
      <c r="X85" s="19">
        <v>324.76477625496591</v>
      </c>
      <c r="Y85" s="19">
        <v>296.44964891288953</v>
      </c>
      <c r="Z85" s="19">
        <v>237.50530472378531</v>
      </c>
      <c r="AA85" s="19">
        <v>272.35467595533009</v>
      </c>
      <c r="AB85" s="19">
        <v>304.70796647523309</v>
      </c>
      <c r="AC85" s="19">
        <v>326.47445874734467</v>
      </c>
      <c r="AD85" s="19">
        <v>208.70132043717356</v>
      </c>
      <c r="AE85" s="19">
        <v>89.141259996646852</v>
      </c>
      <c r="AF85" s="19">
        <v>152.37723415129756</v>
      </c>
      <c r="AG85" s="19">
        <v>152.12477375760156</v>
      </c>
      <c r="AH85" s="19">
        <v>116.16549145808327</v>
      </c>
      <c r="AI85" s="19"/>
      <c r="AL85" s="65">
        <f t="shared" si="1"/>
        <v>1</v>
      </c>
    </row>
    <row r="86" spans="1:38" ht="14.25" customHeight="1" x14ac:dyDescent="0.25">
      <c r="A86" s="22" t="s">
        <v>99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L86" s="65">
        <f t="shared" si="1"/>
        <v>0</v>
      </c>
    </row>
    <row r="87" spans="1:38" ht="14.25" customHeight="1" x14ac:dyDescent="0.25">
      <c r="A87" s="22" t="s">
        <v>100</v>
      </c>
      <c r="B87" s="19">
        <v>50.965200000000003</v>
      </c>
      <c r="C87" s="19">
        <v>56.336509999999997</v>
      </c>
      <c r="D87" s="19">
        <v>58.997880000000002</v>
      </c>
      <c r="E87" s="19">
        <v>61.002960000000002</v>
      </c>
      <c r="F87" s="19">
        <v>54.611139999999999</v>
      </c>
      <c r="G87" s="19">
        <v>60.623379999999997</v>
      </c>
      <c r="H87" s="19">
        <v>63.817610000000002</v>
      </c>
      <c r="I87" s="19">
        <v>67.756349999999998</v>
      </c>
      <c r="J87" s="19">
        <v>59.512979999999999</v>
      </c>
      <c r="K87" s="19">
        <v>65.491050000000001</v>
      </c>
      <c r="L87" s="19">
        <v>69.286609999999996</v>
      </c>
      <c r="M87" s="19">
        <v>71.71799</v>
      </c>
      <c r="N87" s="19">
        <v>61.370579999999997</v>
      </c>
      <c r="O87" s="19">
        <v>67.919210000000007</v>
      </c>
      <c r="P87" s="19">
        <v>72.795670000000001</v>
      </c>
      <c r="Q87" s="19">
        <v>75.920119999999997</v>
      </c>
      <c r="R87" s="19">
        <v>63.923670000000001</v>
      </c>
      <c r="S87" s="19">
        <v>71.974140000000006</v>
      </c>
      <c r="T87" s="19">
        <v>76.026650000000004</v>
      </c>
      <c r="U87" s="19">
        <v>78.649600000000007</v>
      </c>
      <c r="V87" s="19">
        <v>70.580240000000003</v>
      </c>
      <c r="W87" s="19">
        <v>72.679680000000005</v>
      </c>
      <c r="X87" s="19">
        <v>75.204470000000001</v>
      </c>
      <c r="Y87" s="19">
        <v>79.71105</v>
      </c>
      <c r="Z87" s="19">
        <v>72.369739999999993</v>
      </c>
      <c r="AA87" s="19">
        <v>79.348960000000005</v>
      </c>
      <c r="AB87" s="19">
        <v>78.825569999999999</v>
      </c>
      <c r="AC87" s="19">
        <v>82.953090000000003</v>
      </c>
      <c r="AD87" s="19">
        <v>66.909599999999998</v>
      </c>
      <c r="AE87" s="19">
        <v>0.54217000000000004</v>
      </c>
      <c r="AF87" s="19">
        <v>2.7730100000000002</v>
      </c>
      <c r="AG87" s="19">
        <v>19.932379999999998</v>
      </c>
      <c r="AH87" s="19">
        <v>66.508510000000001</v>
      </c>
      <c r="AI87" s="19"/>
      <c r="AL87" s="65">
        <f t="shared" si="1"/>
        <v>1</v>
      </c>
    </row>
    <row r="88" spans="1:38" ht="14.25" customHeight="1" x14ac:dyDescent="0.25">
      <c r="A88" s="22" t="s">
        <v>101</v>
      </c>
      <c r="B88" s="21">
        <v>1.9</v>
      </c>
      <c r="C88" s="21">
        <v>4.95</v>
      </c>
      <c r="D88" s="21">
        <v>1.82</v>
      </c>
      <c r="E88" s="21">
        <v>1.85</v>
      </c>
      <c r="F88" s="21">
        <v>3.4973676595025998</v>
      </c>
      <c r="G88" s="21">
        <v>2.4300000000000002</v>
      </c>
      <c r="H88" s="21">
        <v>3.3741799106346702</v>
      </c>
      <c r="I88" s="21">
        <v>1.3110128799999998</v>
      </c>
      <c r="J88" s="21">
        <v>2.6749656201749796</v>
      </c>
      <c r="K88" s="21">
        <v>2.7455454420851999</v>
      </c>
      <c r="L88" s="21">
        <v>1.1280486000000001</v>
      </c>
      <c r="M88" s="21">
        <v>1.07218689061535</v>
      </c>
      <c r="N88" s="21">
        <v>2.4093361054634297</v>
      </c>
      <c r="O88" s="21">
        <v>0.68566207408512192</v>
      </c>
      <c r="P88" s="21">
        <v>0.59947623797022009</v>
      </c>
      <c r="Q88" s="21">
        <v>0.71</v>
      </c>
      <c r="R88" s="21">
        <v>1.65</v>
      </c>
      <c r="S88" s="21">
        <v>0.27</v>
      </c>
      <c r="T88" s="21">
        <v>1.18</v>
      </c>
      <c r="U88" s="21">
        <v>87.76</v>
      </c>
      <c r="V88" s="21">
        <v>109.22</v>
      </c>
      <c r="W88" s="21">
        <v>92.07</v>
      </c>
      <c r="X88" s="21">
        <v>108.23</v>
      </c>
      <c r="Y88" s="21">
        <v>92.98</v>
      </c>
      <c r="Z88" s="21">
        <v>88.16</v>
      </c>
      <c r="AA88" s="21">
        <v>113.33</v>
      </c>
      <c r="AB88" s="21">
        <v>115.1</v>
      </c>
      <c r="AC88" s="21">
        <v>100.05</v>
      </c>
      <c r="AD88" s="21"/>
      <c r="AE88" s="21"/>
      <c r="AF88" s="21"/>
      <c r="AG88" s="21"/>
      <c r="AH88" s="21"/>
      <c r="AI88" s="21"/>
      <c r="AL88" s="65">
        <f t="shared" si="1"/>
        <v>0</v>
      </c>
    </row>
    <row r="89" spans="1:38" ht="14.25" customHeight="1" x14ac:dyDescent="0.25">
      <c r="A89" s="22" t="s">
        <v>102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L89" s="65">
        <f t="shared" si="1"/>
        <v>0</v>
      </c>
    </row>
    <row r="90" spans="1:38" ht="14.25" customHeight="1" x14ac:dyDescent="0.25">
      <c r="A90" s="22" t="s">
        <v>103</v>
      </c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L90" s="65">
        <f t="shared" si="1"/>
        <v>0</v>
      </c>
    </row>
    <row r="91" spans="1:38" ht="14.25" customHeight="1" x14ac:dyDescent="0.25">
      <c r="A91" s="22" t="s">
        <v>104</v>
      </c>
      <c r="B91" s="19">
        <v>97.828903252000003</v>
      </c>
      <c r="C91" s="19">
        <v>79.351412156666697</v>
      </c>
      <c r="D91" s="19">
        <v>105.41212349</v>
      </c>
      <c r="E91" s="19">
        <v>84.849138974999988</v>
      </c>
      <c r="F91" s="19">
        <v>101.765885913644</v>
      </c>
      <c r="G91" s="19">
        <v>94.122602999999998</v>
      </c>
      <c r="H91" s="19">
        <v>123.50780399999999</v>
      </c>
      <c r="I91" s="19">
        <v>76.75457025</v>
      </c>
      <c r="J91" s="19">
        <v>83.511574681500008</v>
      </c>
      <c r="K91" s="19">
        <v>102.45792817374999</v>
      </c>
      <c r="L91" s="19">
        <v>168.91674629374998</v>
      </c>
      <c r="M91" s="19">
        <v>91.811615018750004</v>
      </c>
      <c r="N91" s="19">
        <v>101.60692366500001</v>
      </c>
      <c r="O91" s="19">
        <v>103.68832305400001</v>
      </c>
      <c r="P91" s="19">
        <v>144.34584599250002</v>
      </c>
      <c r="Q91" s="19">
        <v>87.21</v>
      </c>
      <c r="R91" s="19">
        <v>102.16216745999999</v>
      </c>
      <c r="S91" s="19">
        <v>112.71040453249999</v>
      </c>
      <c r="T91" s="19">
        <v>121.077076941667</v>
      </c>
      <c r="U91" s="19">
        <v>128.14651478100001</v>
      </c>
      <c r="V91" s="19">
        <v>143.83449628101201</v>
      </c>
      <c r="W91" s="19">
        <v>96.223841069999992</v>
      </c>
      <c r="X91" s="19">
        <v>127.91533609125</v>
      </c>
      <c r="Y91" s="19">
        <v>76.870241127499995</v>
      </c>
      <c r="Z91" s="19">
        <v>71.097891707499997</v>
      </c>
      <c r="AA91" s="19">
        <v>82.54</v>
      </c>
      <c r="AB91" s="19">
        <v>106.89</v>
      </c>
      <c r="AC91" s="19">
        <v>59.17</v>
      </c>
      <c r="AD91" s="19">
        <v>50.67</v>
      </c>
      <c r="AE91" s="19"/>
      <c r="AF91" s="19"/>
      <c r="AG91" s="19"/>
      <c r="AH91" s="19"/>
      <c r="AI91" s="19"/>
      <c r="AL91" s="65">
        <f t="shared" si="1"/>
        <v>0</v>
      </c>
    </row>
    <row r="92" spans="1:38" ht="14.25" customHeight="1" x14ac:dyDescent="0.25">
      <c r="A92" s="22" t="s">
        <v>105</v>
      </c>
      <c r="B92" s="21">
        <v>27.147714862521202</v>
      </c>
      <c r="C92" s="21">
        <v>23.325798187817202</v>
      </c>
      <c r="D92" s="21">
        <v>25.8256691606041</v>
      </c>
      <c r="E92" s="21">
        <v>25.5016336672068</v>
      </c>
      <c r="F92" s="21">
        <v>22.795343920386198</v>
      </c>
      <c r="G92" s="21">
        <v>26.632854013728902</v>
      </c>
      <c r="H92" s="21">
        <v>26.116408761347301</v>
      </c>
      <c r="I92" s="21">
        <v>23.304924638943898</v>
      </c>
      <c r="J92" s="21">
        <v>22.021334268299501</v>
      </c>
      <c r="K92" s="21">
        <v>25.733514266740197</v>
      </c>
      <c r="L92" s="21">
        <v>25.248643637396601</v>
      </c>
      <c r="M92" s="21">
        <v>22.5493663483993</v>
      </c>
      <c r="N92" s="21">
        <v>23.746379668554297</v>
      </c>
      <c r="O92" s="21">
        <v>29.054181603698598</v>
      </c>
      <c r="P92" s="21">
        <v>29.940376339502802</v>
      </c>
      <c r="Q92" s="21">
        <v>29.023988978699901</v>
      </c>
      <c r="R92" s="21">
        <v>29.097006942882299</v>
      </c>
      <c r="S92" s="21">
        <v>24.648388582419297</v>
      </c>
      <c r="T92" s="21">
        <v>29.244694811384601</v>
      </c>
      <c r="U92" s="21">
        <v>32.572629640292803</v>
      </c>
      <c r="V92" s="21">
        <v>38.320741836695497</v>
      </c>
      <c r="W92" s="21">
        <v>26.078565833519299</v>
      </c>
      <c r="X92" s="21">
        <v>41.341339128169295</v>
      </c>
      <c r="Y92" s="21">
        <v>43.844569090393605</v>
      </c>
      <c r="Z92" s="21">
        <v>37.431139707352806</v>
      </c>
      <c r="AA92" s="21">
        <v>27.8241747975277</v>
      </c>
      <c r="AB92" s="21">
        <v>40.355380609350398</v>
      </c>
      <c r="AC92" s="21">
        <v>50.396354746393598</v>
      </c>
      <c r="AD92" s="21">
        <v>30.693534560029303</v>
      </c>
      <c r="AE92" s="21">
        <v>4.4166780745021406</v>
      </c>
      <c r="AF92" s="21">
        <v>8.3687980218065992</v>
      </c>
      <c r="AG92" s="21">
        <v>23.226699707422</v>
      </c>
      <c r="AH92" s="21">
        <v>31.514701470040702</v>
      </c>
      <c r="AI92" s="21"/>
      <c r="AL92" s="65">
        <f t="shared" si="1"/>
        <v>1</v>
      </c>
    </row>
    <row r="93" spans="1:38" ht="14.25" customHeight="1" x14ac:dyDescent="0.25">
      <c r="A93" s="22" t="s">
        <v>106</v>
      </c>
      <c r="B93" s="19">
        <v>138.8601929069597</v>
      </c>
      <c r="C93" s="19">
        <v>165.83234670436471</v>
      </c>
      <c r="D93" s="19">
        <v>167.78102244943321</v>
      </c>
      <c r="E93" s="19">
        <v>147.51645824130605</v>
      </c>
      <c r="F93" s="19">
        <v>160.33716306378437</v>
      </c>
      <c r="G93" s="19">
        <v>190.91722272856279</v>
      </c>
      <c r="H93" s="19">
        <v>177.97958300328193</v>
      </c>
      <c r="I93" s="19">
        <v>147.05880811872879</v>
      </c>
      <c r="J93" s="19">
        <v>154.70316725589532</v>
      </c>
      <c r="K93" s="19">
        <v>164.28436728748039</v>
      </c>
      <c r="L93" s="19">
        <v>165.58458448704064</v>
      </c>
      <c r="M93" s="19">
        <v>141.49997082029955</v>
      </c>
      <c r="N93" s="19">
        <v>137.93413729783177</v>
      </c>
      <c r="O93" s="19">
        <v>153.63372949588435</v>
      </c>
      <c r="P93" s="19">
        <v>144.32139117337687</v>
      </c>
      <c r="Q93" s="19">
        <v>136.58814459960681</v>
      </c>
      <c r="R93" s="19">
        <v>135.89829112833766</v>
      </c>
      <c r="S93" s="19">
        <v>149.21632957206728</v>
      </c>
      <c r="T93" s="19">
        <v>151.60232706651661</v>
      </c>
      <c r="U93" s="19">
        <v>143.41510144452963</v>
      </c>
      <c r="V93" s="19">
        <v>137.86467573869379</v>
      </c>
      <c r="W93" s="19">
        <v>161.43519700141675</v>
      </c>
      <c r="X93" s="19">
        <v>154.30954528058157</v>
      </c>
      <c r="Y93" s="19">
        <v>146.77727048022598</v>
      </c>
      <c r="Z93" s="19">
        <v>166.41280390522661</v>
      </c>
      <c r="AA93" s="19">
        <v>148.79873360470376</v>
      </c>
      <c r="AB93" s="19">
        <v>152.96794751640132</v>
      </c>
      <c r="AC93" s="19">
        <v>143.12939608052261</v>
      </c>
      <c r="AD93" s="19">
        <v>103.80889688587325</v>
      </c>
      <c r="AE93" s="19">
        <v>16.457011441504381</v>
      </c>
      <c r="AF93" s="19">
        <v>17.570288864388111</v>
      </c>
      <c r="AG93" s="19">
        <v>37.406393785808767</v>
      </c>
      <c r="AH93" s="19">
        <v>20.703790915163662</v>
      </c>
      <c r="AI93" s="19"/>
      <c r="AL93" s="65">
        <f t="shared" si="1"/>
        <v>1</v>
      </c>
    </row>
    <row r="94" spans="1:38" ht="14.25" customHeight="1" x14ac:dyDescent="0.25">
      <c r="A94" s="22" t="s">
        <v>107</v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L94" s="65">
        <f t="shared" si="1"/>
        <v>0</v>
      </c>
    </row>
    <row r="95" spans="1:38" ht="14.25" customHeight="1" x14ac:dyDescent="0.25">
      <c r="A95" s="22" t="s">
        <v>108</v>
      </c>
      <c r="B95" s="19">
        <v>521.42679695572394</v>
      </c>
      <c r="C95" s="19">
        <v>607.98543470823802</v>
      </c>
      <c r="D95" s="19">
        <v>560.7820683220508</v>
      </c>
      <c r="E95" s="19">
        <v>578.81162320469195</v>
      </c>
      <c r="F95" s="19">
        <v>695.91121734180808</v>
      </c>
      <c r="G95" s="19">
        <v>652.04910850085548</v>
      </c>
      <c r="H95" s="19">
        <v>771.67924739314537</v>
      </c>
      <c r="I95" s="19">
        <v>777.32567830907726</v>
      </c>
      <c r="J95" s="19">
        <v>758.01850046036088</v>
      </c>
      <c r="K95" s="19">
        <v>843.96738031912969</v>
      </c>
      <c r="L95" s="19">
        <v>659.39598769402085</v>
      </c>
      <c r="M95" s="19">
        <v>586.7970532130829</v>
      </c>
      <c r="N95" s="19">
        <v>607.13871681431806</v>
      </c>
      <c r="O95" s="19">
        <v>866.66047155411468</v>
      </c>
      <c r="P95" s="19">
        <v>737.32908236050866</v>
      </c>
      <c r="Q95" s="19">
        <v>596.4730245480423</v>
      </c>
      <c r="R95" s="19">
        <v>596.15588053974557</v>
      </c>
      <c r="S95" s="19">
        <v>799.5004143736802</v>
      </c>
      <c r="T95" s="19">
        <v>1000.4933284847465</v>
      </c>
      <c r="U95" s="19">
        <v>1016.7541621847122</v>
      </c>
      <c r="V95" s="19">
        <v>1167.8178097137695</v>
      </c>
      <c r="W95" s="19">
        <v>1109.1159590712296</v>
      </c>
      <c r="X95" s="19">
        <v>1054.091131334289</v>
      </c>
      <c r="Y95" s="19">
        <v>1140.4499357820694</v>
      </c>
      <c r="Z95" s="19">
        <v>1127.3384961130562</v>
      </c>
      <c r="AA95" s="19">
        <v>1421.7746759645815</v>
      </c>
      <c r="AB95" s="19">
        <v>1504.6936882407499</v>
      </c>
      <c r="AC95" s="19">
        <v>1626.0426091460511</v>
      </c>
      <c r="AD95" s="19">
        <v>1177.1209387251661</v>
      </c>
      <c r="AE95" s="19">
        <v>645.96879320614335</v>
      </c>
      <c r="AF95" s="19">
        <v>748.73830654439382</v>
      </c>
      <c r="AG95" s="19">
        <v>631.386564017144</v>
      </c>
      <c r="AH95" s="19">
        <v>649.30048916919122</v>
      </c>
      <c r="AI95" s="19"/>
      <c r="AL95" s="65">
        <f t="shared" si="1"/>
        <v>1</v>
      </c>
    </row>
    <row r="96" spans="1:38" ht="14.25" customHeight="1" x14ac:dyDescent="0.25">
      <c r="A96" s="22" t="s">
        <v>109</v>
      </c>
      <c r="B96" s="21">
        <v>525.758053161813</v>
      </c>
      <c r="C96" s="21">
        <v>661.50101483093408</v>
      </c>
      <c r="D96" s="21">
        <v>673.31606027692101</v>
      </c>
      <c r="E96" s="21">
        <v>744.91592404448204</v>
      </c>
      <c r="F96" s="21">
        <v>560.96686909345601</v>
      </c>
      <c r="G96" s="21">
        <v>596.44870748762207</v>
      </c>
      <c r="H96" s="21">
        <v>659.58269918075007</v>
      </c>
      <c r="I96" s="21">
        <v>763.68944534376806</v>
      </c>
      <c r="J96" s="21">
        <v>475.63497515485398</v>
      </c>
      <c r="K96" s="21">
        <v>617.81262777803101</v>
      </c>
      <c r="L96" s="21">
        <v>697.71492324117798</v>
      </c>
      <c r="M96" s="21">
        <v>716.58142623664696</v>
      </c>
      <c r="N96" s="21">
        <v>473.85249111034</v>
      </c>
      <c r="O96" s="21">
        <v>568.17494108006099</v>
      </c>
      <c r="P96" s="21">
        <v>680.55471119606693</v>
      </c>
      <c r="Q96" s="21">
        <v>643.18013107534898</v>
      </c>
      <c r="R96" s="21">
        <v>486.86566455749704</v>
      </c>
      <c r="S96" s="21">
        <v>663.25039273279094</v>
      </c>
      <c r="T96" s="21">
        <v>758.88384998527602</v>
      </c>
      <c r="U96" s="21">
        <v>747.24172000092904</v>
      </c>
      <c r="V96" s="21">
        <v>563.20512865354499</v>
      </c>
      <c r="W96" s="21">
        <v>641.48039223024</v>
      </c>
      <c r="X96" s="21">
        <v>831.04444335577409</v>
      </c>
      <c r="Y96" s="21">
        <v>821.76411464479099</v>
      </c>
      <c r="Z96" s="21">
        <v>653.675584394564</v>
      </c>
      <c r="AA96" s="21">
        <v>730.75640088023999</v>
      </c>
      <c r="AB96" s="21">
        <v>925.068824529057</v>
      </c>
      <c r="AC96" s="21">
        <v>831.43378964479098</v>
      </c>
      <c r="AD96" s="21">
        <v>305.32301819295299</v>
      </c>
      <c r="AE96" s="21">
        <v>6.6510121831727194</v>
      </c>
      <c r="AF96" s="21">
        <v>6.8553833959145498</v>
      </c>
      <c r="AG96" s="21">
        <v>8.2123775752364789</v>
      </c>
      <c r="AH96" s="21">
        <v>5.6682603255360098</v>
      </c>
      <c r="AI96" s="21"/>
      <c r="AL96" s="65">
        <f t="shared" si="1"/>
        <v>1</v>
      </c>
    </row>
    <row r="97" spans="1:38" ht="14.25" customHeight="1" x14ac:dyDescent="0.25">
      <c r="A97" s="22" t="s">
        <v>110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L97" s="65">
        <f t="shared" si="1"/>
        <v>0</v>
      </c>
    </row>
    <row r="98" spans="1:38" ht="14.25" customHeight="1" x14ac:dyDescent="0.25">
      <c r="A98" s="22" t="s">
        <v>111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L98" s="65">
        <f t="shared" si="1"/>
        <v>0</v>
      </c>
    </row>
    <row r="99" spans="1:38" ht="14.25" customHeight="1" x14ac:dyDescent="0.25">
      <c r="A99" s="22" t="s">
        <v>112</v>
      </c>
      <c r="B99" s="19">
        <v>0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/>
      <c r="AH99" s="19"/>
      <c r="AI99" s="19"/>
      <c r="AL99" s="65">
        <f t="shared" si="1"/>
        <v>0</v>
      </c>
    </row>
    <row r="100" spans="1:38" ht="14.25" customHeight="1" x14ac:dyDescent="0.25">
      <c r="A100" s="22" t="s">
        <v>113</v>
      </c>
      <c r="B100" s="21">
        <v>186.9</v>
      </c>
      <c r="C100" s="21">
        <v>294.7</v>
      </c>
      <c r="D100" s="21">
        <v>514.4</v>
      </c>
      <c r="E100" s="21">
        <v>219.4</v>
      </c>
      <c r="F100" s="21">
        <v>187.1</v>
      </c>
      <c r="G100" s="21">
        <v>372.7</v>
      </c>
      <c r="H100" s="21">
        <v>513.20000000000005</v>
      </c>
      <c r="I100" s="21">
        <v>271.8</v>
      </c>
      <c r="J100" s="21">
        <v>219.2</v>
      </c>
      <c r="K100" s="21">
        <v>395.5</v>
      </c>
      <c r="L100" s="21">
        <v>597.70000000000005</v>
      </c>
      <c r="M100" s="21">
        <v>281.8</v>
      </c>
      <c r="N100" s="21">
        <v>246.7</v>
      </c>
      <c r="O100" s="21">
        <v>465.8</v>
      </c>
      <c r="P100" s="21">
        <v>695.5</v>
      </c>
      <c r="Q100" s="21">
        <v>355.4</v>
      </c>
      <c r="R100" s="21">
        <v>282.10000000000002</v>
      </c>
      <c r="S100" s="21">
        <v>493</v>
      </c>
      <c r="T100" s="21">
        <v>746.8</v>
      </c>
      <c r="U100" s="21">
        <v>406.5</v>
      </c>
      <c r="V100" s="21">
        <v>350</v>
      </c>
      <c r="W100" s="21">
        <v>510.4</v>
      </c>
      <c r="X100" s="21">
        <v>827</v>
      </c>
      <c r="Y100" s="21">
        <v>409.2</v>
      </c>
      <c r="Z100" s="21">
        <v>345.3</v>
      </c>
      <c r="AA100" s="21">
        <v>570.4</v>
      </c>
      <c r="AB100" s="21">
        <v>830.5</v>
      </c>
      <c r="AC100" s="21">
        <v>489.6</v>
      </c>
      <c r="AD100" s="21">
        <v>251.8</v>
      </c>
      <c r="AE100" s="21">
        <v>7.5</v>
      </c>
      <c r="AF100" s="21">
        <v>49.4</v>
      </c>
      <c r="AG100" s="21">
        <v>62.6</v>
      </c>
      <c r="AH100" s="21">
        <v>26.5</v>
      </c>
      <c r="AI100" s="21"/>
      <c r="AL100" s="65">
        <f t="shared" si="1"/>
        <v>1</v>
      </c>
    </row>
    <row r="101" spans="1:38" ht="14.25" customHeight="1" x14ac:dyDescent="0.25">
      <c r="A101" s="22" t="s">
        <v>114</v>
      </c>
      <c r="B101" s="19">
        <v>1460.615709677415</v>
      </c>
      <c r="C101" s="19">
        <v>1508.6976666666721</v>
      </c>
      <c r="D101" s="19">
        <v>2158.4114242424284</v>
      </c>
      <c r="E101" s="19">
        <v>1430.389651562499</v>
      </c>
      <c r="F101" s="19">
        <v>1514.8127111111162</v>
      </c>
      <c r="G101" s="19">
        <v>1734.4068145161284</v>
      </c>
      <c r="H101" s="19">
        <v>2147.4057272727264</v>
      </c>
      <c r="I101" s="19">
        <v>1347.2894531250001</v>
      </c>
      <c r="J101" s="19">
        <v>1306.3257142857178</v>
      </c>
      <c r="K101" s="19">
        <v>1392.6414193548449</v>
      </c>
      <c r="L101" s="19">
        <v>1833.11085</v>
      </c>
      <c r="M101" s="19">
        <v>1354.8499415384617</v>
      </c>
      <c r="N101" s="19">
        <v>1217.7064354838733</v>
      </c>
      <c r="O101" s="19">
        <v>1429.6119969230713</v>
      </c>
      <c r="P101" s="19">
        <v>1678.2930681818207</v>
      </c>
      <c r="Q101" s="19">
        <v>1270.997578125</v>
      </c>
      <c r="R101" s="19">
        <v>1263.9139476923046</v>
      </c>
      <c r="S101" s="19">
        <v>1692.8726709677414</v>
      </c>
      <c r="T101" s="19">
        <v>2238.8022615384584</v>
      </c>
      <c r="U101" s="19">
        <v>1722.5152999999939</v>
      </c>
      <c r="V101" s="19">
        <v>1558.6437142857196</v>
      </c>
      <c r="W101" s="19">
        <v>1987.4061142857197</v>
      </c>
      <c r="X101" s="19">
        <v>2192.0694000000026</v>
      </c>
      <c r="Y101" s="19">
        <v>1901.5932250000005</v>
      </c>
      <c r="Z101" s="19">
        <v>1557.1426285714297</v>
      </c>
      <c r="AA101" s="19">
        <v>1869.8368000000005</v>
      </c>
      <c r="AB101" s="19">
        <v>2287.2655666666792</v>
      </c>
      <c r="AC101" s="19">
        <v>1886.5090499999994</v>
      </c>
      <c r="AD101" s="19">
        <v>1067.3757874999997</v>
      </c>
      <c r="AE101" s="19">
        <v>479.11461290322728</v>
      </c>
      <c r="AF101" s="19">
        <v>357.68664545454658</v>
      </c>
      <c r="AG101" s="19">
        <v>202.79273846153825</v>
      </c>
      <c r="AH101" s="19">
        <v>253.01800000000006</v>
      </c>
      <c r="AI101" s="19"/>
      <c r="AL101" s="65">
        <f t="shared" si="1"/>
        <v>1</v>
      </c>
    </row>
    <row r="102" spans="1:38" ht="14.25" customHeight="1" x14ac:dyDescent="0.25">
      <c r="A102" s="22" t="s">
        <v>115</v>
      </c>
      <c r="B102" s="21">
        <v>50.436835481073096</v>
      </c>
      <c r="C102" s="21">
        <v>52.251626270447403</v>
      </c>
      <c r="D102" s="21">
        <v>51.240355610721998</v>
      </c>
      <c r="E102" s="21">
        <v>60.267912275997496</v>
      </c>
      <c r="F102" s="21">
        <v>88.934847197833591</v>
      </c>
      <c r="G102" s="21">
        <v>54.296694357017998</v>
      </c>
      <c r="H102" s="21">
        <v>57.693274838286499</v>
      </c>
      <c r="I102" s="21">
        <v>57.809359478266401</v>
      </c>
      <c r="J102" s="21">
        <v>39.000896823594395</v>
      </c>
      <c r="K102" s="21">
        <v>47.340538171446504</v>
      </c>
      <c r="L102" s="21">
        <v>45.5609118430934</v>
      </c>
      <c r="M102" s="21">
        <v>45.999761858605694</v>
      </c>
      <c r="N102" s="21">
        <v>32.562501083137299</v>
      </c>
      <c r="O102" s="21">
        <v>38.094113186082197</v>
      </c>
      <c r="P102" s="21">
        <v>39.8141430608853</v>
      </c>
      <c r="Q102" s="21">
        <v>46.558676653893798</v>
      </c>
      <c r="R102" s="21">
        <v>29.401379714598303</v>
      </c>
      <c r="S102" s="21">
        <v>47.857432055506202</v>
      </c>
      <c r="T102" s="21">
        <v>50.203725826565105</v>
      </c>
      <c r="U102" s="21">
        <v>56.682547347875904</v>
      </c>
      <c r="V102" s="21">
        <v>42.520557135269705</v>
      </c>
      <c r="W102" s="21">
        <v>54.152486904426297</v>
      </c>
      <c r="X102" s="21">
        <v>61.183702243650899</v>
      </c>
      <c r="Y102" s="21">
        <v>60.6536964262921</v>
      </c>
      <c r="Z102" s="21">
        <v>47.461741394950103</v>
      </c>
      <c r="AA102" s="21">
        <v>60.688821153815297</v>
      </c>
      <c r="AB102" s="21">
        <v>57.637227908031299</v>
      </c>
      <c r="AC102" s="21">
        <v>57.438207304270101</v>
      </c>
      <c r="AD102" s="21">
        <v>38.632757305702498</v>
      </c>
      <c r="AE102" s="21">
        <v>33.184015145144599</v>
      </c>
      <c r="AF102" s="21">
        <v>39.657556671006297</v>
      </c>
      <c r="AG102" s="21">
        <v>47.1880195498589</v>
      </c>
      <c r="AH102" s="21"/>
      <c r="AI102" s="21"/>
      <c r="AL102" s="65">
        <f t="shared" si="1"/>
        <v>1</v>
      </c>
    </row>
    <row r="103" spans="1:38" ht="14.25" customHeight="1" x14ac:dyDescent="0.25">
      <c r="A103" s="22" t="s">
        <v>116</v>
      </c>
      <c r="B103" s="19">
        <v>2454.2286958721843</v>
      </c>
      <c r="C103" s="19">
        <v>2429.0943297169656</v>
      </c>
      <c r="D103" s="19">
        <v>3021.534206669583</v>
      </c>
      <c r="E103" s="19">
        <v>2477.7770595572251</v>
      </c>
      <c r="F103" s="19">
        <v>2245.9820800428943</v>
      </c>
      <c r="G103" s="19">
        <v>2334.4102591389551</v>
      </c>
      <c r="H103" s="19">
        <v>2723.1402969000492</v>
      </c>
      <c r="I103" s="19">
        <v>1991.4652483143268</v>
      </c>
      <c r="J103" s="19"/>
      <c r="K103" s="19"/>
      <c r="L103" s="19"/>
      <c r="M103" s="19"/>
      <c r="N103" s="19">
        <v>1661.3578861245057</v>
      </c>
      <c r="O103" s="19">
        <v>1735.4064583935906</v>
      </c>
      <c r="P103" s="19">
        <v>2291.8638210507993</v>
      </c>
      <c r="Q103" s="19">
        <v>1717.0945392738411</v>
      </c>
      <c r="R103" s="19">
        <v>1911.821991311748</v>
      </c>
      <c r="S103" s="19">
        <v>1763.7461483665202</v>
      </c>
      <c r="T103" s="19">
        <v>2139.2906873852821</v>
      </c>
      <c r="U103" s="19">
        <v>1771.1253053150401</v>
      </c>
      <c r="V103" s="19">
        <v>1901.9066191913601</v>
      </c>
      <c r="W103" s="19">
        <v>1997.5525532270076</v>
      </c>
      <c r="X103" s="19">
        <v>2165.7223535717112</v>
      </c>
      <c r="Y103" s="19">
        <v>1833.9341546917274</v>
      </c>
      <c r="Z103" s="19">
        <v>1922.8921989078947</v>
      </c>
      <c r="AA103" s="19">
        <v>1934.5167355633973</v>
      </c>
      <c r="AB103" s="19">
        <v>2154.8061270436965</v>
      </c>
      <c r="AC103" s="19">
        <v>1856.5708424695945</v>
      </c>
      <c r="AD103" s="19">
        <v>1169.7325341412941</v>
      </c>
      <c r="AE103" s="19">
        <v>-1.6310423976117312</v>
      </c>
      <c r="AF103" s="19">
        <v>53.283876348014978</v>
      </c>
      <c r="AG103" s="19">
        <v>71.68075862566414</v>
      </c>
      <c r="AH103" s="19">
        <v>91.019989831818862</v>
      </c>
      <c r="AI103" s="19"/>
      <c r="AL103" s="65">
        <f t="shared" si="1"/>
        <v>1</v>
      </c>
    </row>
    <row r="104" spans="1:38" ht="14.25" customHeight="1" x14ac:dyDescent="0.25">
      <c r="A104" s="22" t="s">
        <v>117</v>
      </c>
      <c r="B104" s="21">
        <v>26.760563380281692</v>
      </c>
      <c r="C104" s="21">
        <v>30.281690140845072</v>
      </c>
      <c r="D104" s="21">
        <v>29.295774647887328</v>
      </c>
      <c r="E104" s="21">
        <v>23.52112676056338</v>
      </c>
      <c r="F104" s="21">
        <v>27.323943661971832</v>
      </c>
      <c r="G104" s="21">
        <v>30.281690140845072</v>
      </c>
      <c r="H104" s="21">
        <v>28.732394366197184</v>
      </c>
      <c r="I104" s="21">
        <v>22.3943661971831</v>
      </c>
      <c r="J104" s="21">
        <v>26.338028169014084</v>
      </c>
      <c r="K104" s="21">
        <v>26.901408450704228</v>
      </c>
      <c r="L104" s="21">
        <v>33.098591549295776</v>
      </c>
      <c r="M104" s="21">
        <v>20.704225352112676</v>
      </c>
      <c r="N104" s="21">
        <v>26.901408450704228</v>
      </c>
      <c r="O104" s="21">
        <v>27.183098591549296</v>
      </c>
      <c r="P104" s="21">
        <v>34.366197183098592</v>
      </c>
      <c r="Q104" s="21">
        <v>20.704225352112676</v>
      </c>
      <c r="R104" s="21">
        <v>27.74647887323944</v>
      </c>
      <c r="S104" s="21">
        <v>29.43661971830986</v>
      </c>
      <c r="T104" s="21">
        <v>32.112676056338032</v>
      </c>
      <c r="U104" s="21">
        <v>20.281690140845072</v>
      </c>
      <c r="V104" s="21">
        <v>24.788732394366196</v>
      </c>
      <c r="W104" s="21">
        <v>26.619718309859156</v>
      </c>
      <c r="X104" s="21">
        <v>33.239436619718312</v>
      </c>
      <c r="Y104" s="21">
        <v>21.126760563380284</v>
      </c>
      <c r="Z104" s="21">
        <v>24.22535211267606</v>
      </c>
      <c r="AA104" s="21">
        <v>27.6056338028169</v>
      </c>
      <c r="AB104" s="21">
        <v>34.366197183098592</v>
      </c>
      <c r="AC104" s="21">
        <v>21.549295774647888</v>
      </c>
      <c r="AD104" s="21">
        <v>19.43661971830986</v>
      </c>
      <c r="AE104" s="21"/>
      <c r="AF104" s="21"/>
      <c r="AG104" s="21"/>
      <c r="AH104" s="21"/>
      <c r="AI104" s="21"/>
      <c r="AL104" s="65">
        <f t="shared" si="1"/>
        <v>0</v>
      </c>
    </row>
    <row r="105" spans="1:38" ht="14.25" customHeight="1" x14ac:dyDescent="0.25">
      <c r="A105" s="22" t="s">
        <v>118</v>
      </c>
      <c r="B105" s="19">
        <v>70.627781927779708</v>
      </c>
      <c r="C105" s="19">
        <v>77.981752054854709</v>
      </c>
      <c r="D105" s="19">
        <v>87.225579960727202</v>
      </c>
      <c r="E105" s="19">
        <v>67.89511497222351</v>
      </c>
      <c r="F105" s="19">
        <v>47.320340356105</v>
      </c>
      <c r="G105" s="19">
        <v>63.436585618296895</v>
      </c>
      <c r="H105" s="19">
        <v>81.121164929843204</v>
      </c>
      <c r="I105" s="19">
        <v>64.572459447493699</v>
      </c>
      <c r="J105" s="19">
        <v>38.160483987054306</v>
      </c>
      <c r="K105" s="19">
        <v>49.081471647459502</v>
      </c>
      <c r="L105" s="19">
        <v>58.901808823524995</v>
      </c>
      <c r="M105" s="19">
        <v>32.734499376750598</v>
      </c>
      <c r="N105" s="19">
        <v>26.1567225471398</v>
      </c>
      <c r="O105" s="19">
        <v>35.336993010534897</v>
      </c>
      <c r="P105" s="19">
        <v>40.839084727069903</v>
      </c>
      <c r="Q105" s="19">
        <v>31.088827650648099</v>
      </c>
      <c r="R105" s="19">
        <v>27.725978471569199</v>
      </c>
      <c r="S105" s="19">
        <v>34.914309520675602</v>
      </c>
      <c r="T105" s="19">
        <v>40.904518164223902</v>
      </c>
      <c r="U105" s="19">
        <v>31.279800000000002</v>
      </c>
      <c r="V105" s="19">
        <v>33.623731457857495</v>
      </c>
      <c r="W105" s="19">
        <v>44.086251633402</v>
      </c>
      <c r="X105" s="19">
        <v>46.682334967339003</v>
      </c>
      <c r="Y105" s="19">
        <v>40.937353514185396</v>
      </c>
      <c r="Z105" s="19">
        <v>37.931000609151404</v>
      </c>
      <c r="AA105" s="19">
        <v>35.752850436966099</v>
      </c>
      <c r="AB105" s="19">
        <v>41.349565838051298</v>
      </c>
      <c r="AC105" s="19">
        <v>77.195023333806503</v>
      </c>
      <c r="AD105" s="19">
        <v>22.0306617484312</v>
      </c>
      <c r="AE105" s="19">
        <v>3.23926975785084</v>
      </c>
      <c r="AF105" s="19">
        <v>4.11473030965647</v>
      </c>
      <c r="AG105" s="19">
        <v>6.00197</v>
      </c>
      <c r="AH105" s="19">
        <v>8.0945999999999998</v>
      </c>
      <c r="AI105" s="19"/>
      <c r="AL105" s="65">
        <f t="shared" si="1"/>
        <v>1</v>
      </c>
    </row>
    <row r="106" spans="1:38" ht="14.25" customHeight="1" x14ac:dyDescent="0.25">
      <c r="A106" s="22" t="s">
        <v>119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L106" s="65">
        <f t="shared" si="1"/>
        <v>0</v>
      </c>
    </row>
    <row r="107" spans="1:38" ht="14.25" customHeight="1" x14ac:dyDescent="0.25">
      <c r="A107" s="22" t="s">
        <v>120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>
        <v>2.6370345930420251</v>
      </c>
      <c r="S107" s="19">
        <v>2.6133582390364962</v>
      </c>
      <c r="T107" s="19">
        <v>2.7468750492329228</v>
      </c>
      <c r="U107" s="19">
        <v>2.6746504553040169</v>
      </c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L107" s="65">
        <f t="shared" si="1"/>
        <v>0</v>
      </c>
    </row>
    <row r="108" spans="1:38" ht="14.25" customHeight="1" x14ac:dyDescent="0.25">
      <c r="A108" s="22" t="s">
        <v>121</v>
      </c>
      <c r="B108" s="21">
        <v>696.2</v>
      </c>
      <c r="C108" s="21">
        <v>705.7</v>
      </c>
      <c r="D108" s="21">
        <v>681.9</v>
      </c>
      <c r="E108" s="21">
        <v>727</v>
      </c>
      <c r="F108" s="21">
        <v>733.8</v>
      </c>
      <c r="G108" s="21">
        <v>781.3</v>
      </c>
      <c r="H108" s="21">
        <v>728.4</v>
      </c>
      <c r="I108" s="21">
        <v>700.1</v>
      </c>
      <c r="J108" s="21">
        <v>683.3</v>
      </c>
      <c r="K108" s="21">
        <v>695.2</v>
      </c>
      <c r="L108" s="21">
        <v>663.6</v>
      </c>
      <c r="M108" s="21">
        <v>645.29999999999995</v>
      </c>
      <c r="N108" s="21">
        <v>650.6</v>
      </c>
      <c r="O108" s="21">
        <v>623.5</v>
      </c>
      <c r="P108" s="21">
        <v>644.1</v>
      </c>
      <c r="Q108" s="21">
        <v>655.9</v>
      </c>
      <c r="R108" s="21">
        <v>752.7</v>
      </c>
      <c r="S108" s="21">
        <v>689.1</v>
      </c>
      <c r="T108" s="21">
        <v>674.6</v>
      </c>
      <c r="U108" s="21">
        <v>645.29999999999995</v>
      </c>
      <c r="V108" s="21">
        <v>770.7</v>
      </c>
      <c r="W108" s="21">
        <v>771.8</v>
      </c>
      <c r="X108" s="21">
        <v>676.8</v>
      </c>
      <c r="Y108" s="21">
        <v>669.3</v>
      </c>
      <c r="Z108" s="21">
        <v>674.3</v>
      </c>
      <c r="AA108" s="21">
        <v>684</v>
      </c>
      <c r="AB108" s="21">
        <v>609.6</v>
      </c>
      <c r="AC108" s="21">
        <v>632.20000000000005</v>
      </c>
      <c r="AD108" s="21">
        <v>373.4</v>
      </c>
      <c r="AE108" s="21">
        <v>45.6</v>
      </c>
      <c r="AF108" s="21">
        <v>46.7</v>
      </c>
      <c r="AG108" s="21">
        <v>82</v>
      </c>
      <c r="AH108" s="21">
        <v>91.4</v>
      </c>
      <c r="AI108" s="21"/>
      <c r="AL108" s="65">
        <f t="shared" si="1"/>
        <v>1</v>
      </c>
    </row>
    <row r="109" spans="1:38" ht="14.25" customHeight="1" x14ac:dyDescent="0.25">
      <c r="A109" s="22" t="s">
        <v>122</v>
      </c>
      <c r="B109" s="19">
        <v>0</v>
      </c>
      <c r="C109" s="1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3.5985354738191431</v>
      </c>
      <c r="AE109" s="19">
        <v>5.023831288546333</v>
      </c>
      <c r="AF109" s="19">
        <v>5.1837688667016746</v>
      </c>
      <c r="AG109" s="19">
        <v>4.5967944067938866</v>
      </c>
      <c r="AH109" s="19">
        <v>5.8511497118660047</v>
      </c>
      <c r="AI109" s="19"/>
      <c r="AL109" s="65">
        <f t="shared" si="1"/>
        <v>1</v>
      </c>
    </row>
    <row r="110" spans="1:38" ht="14.25" customHeight="1" x14ac:dyDescent="0.25">
      <c r="A110" s="22" t="s">
        <v>123</v>
      </c>
      <c r="B110" s="21"/>
      <c r="C110" s="21"/>
      <c r="D110" s="21"/>
      <c r="E110" s="21"/>
      <c r="F110" s="21"/>
      <c r="G110" s="21"/>
      <c r="H110" s="21"/>
      <c r="I110" s="21"/>
      <c r="J110" s="21">
        <v>228.40527645500316</v>
      </c>
      <c r="K110" s="21">
        <v>246.09669090050352</v>
      </c>
      <c r="L110" s="21">
        <v>277.24186898642506</v>
      </c>
      <c r="M110" s="21">
        <v>15.034207935607748</v>
      </c>
      <c r="N110" s="21">
        <v>208.26080644002036</v>
      </c>
      <c r="O110" s="21">
        <v>233.08445820460179</v>
      </c>
      <c r="P110" s="21">
        <v>246.68006568788707</v>
      </c>
      <c r="Q110" s="21">
        <v>206.59843770722003</v>
      </c>
      <c r="R110" s="21">
        <v>236.47098618533303</v>
      </c>
      <c r="S110" s="21">
        <v>301.45891712476583</v>
      </c>
      <c r="T110" s="21">
        <v>308.35419085927703</v>
      </c>
      <c r="U110" s="21">
        <v>327.77524181086903</v>
      </c>
      <c r="V110" s="21">
        <v>0</v>
      </c>
      <c r="W110" s="21">
        <v>0</v>
      </c>
      <c r="X110" s="21">
        <v>0</v>
      </c>
      <c r="Y110" s="21">
        <v>0</v>
      </c>
      <c r="Z110" s="21">
        <v>0</v>
      </c>
      <c r="AA110" s="21">
        <v>0</v>
      </c>
      <c r="AB110" s="21">
        <v>0</v>
      </c>
      <c r="AC110" s="21">
        <v>0</v>
      </c>
      <c r="AD110" s="21">
        <v>0</v>
      </c>
      <c r="AE110" s="21">
        <v>0</v>
      </c>
      <c r="AF110" s="21">
        <v>0</v>
      </c>
      <c r="AG110" s="21">
        <v>0</v>
      </c>
      <c r="AH110" s="21"/>
      <c r="AI110" s="21"/>
      <c r="AL110" s="65">
        <f t="shared" si="1"/>
        <v>1</v>
      </c>
    </row>
    <row r="111" spans="1:38" ht="14.25" customHeight="1" x14ac:dyDescent="0.25">
      <c r="A111" s="22" t="s">
        <v>124</v>
      </c>
      <c r="B111" s="19">
        <v>34.427045060400005</v>
      </c>
      <c r="C111" s="19">
        <v>41.638006370800007</v>
      </c>
      <c r="D111" s="19">
        <v>56.756791270000001</v>
      </c>
      <c r="E111" s="19">
        <v>22.054750905999999</v>
      </c>
      <c r="F111" s="19">
        <v>37.168624719199997</v>
      </c>
      <c r="G111" s="19">
        <v>42.9785491636</v>
      </c>
      <c r="H111" s="19">
        <v>49.350188602399996</v>
      </c>
      <c r="I111" s="19">
        <v>48.246566812799998</v>
      </c>
      <c r="J111" s="19">
        <v>30.5378744928</v>
      </c>
      <c r="K111" s="19">
        <v>35.076358556800002</v>
      </c>
      <c r="L111" s="19">
        <v>36.3266637288</v>
      </c>
      <c r="M111" s="19">
        <v>33.7255007248</v>
      </c>
      <c r="N111" s="19">
        <v>23.0014454296</v>
      </c>
      <c r="O111" s="19">
        <v>33.638822278399999</v>
      </c>
      <c r="P111" s="19">
        <v>32.933598492000002</v>
      </c>
      <c r="Q111" s="19">
        <v>31.1175310888</v>
      </c>
      <c r="R111" s="19">
        <v>27.067759469999999</v>
      </c>
      <c r="S111" s="19">
        <v>31.617360051600002</v>
      </c>
      <c r="T111" s="19">
        <v>36.739040469199999</v>
      </c>
      <c r="U111" s="19">
        <v>34.1606534768</v>
      </c>
      <c r="V111" s="19">
        <v>33.496989073999998</v>
      </c>
      <c r="W111" s="19">
        <v>34.499396356399998</v>
      </c>
      <c r="X111" s="19">
        <v>34.879511294799997</v>
      </c>
      <c r="Y111" s="19">
        <v>33.851937853600006</v>
      </c>
      <c r="Z111" s="19">
        <v>29.660667922800002</v>
      </c>
      <c r="AA111" s="19">
        <v>31.0222288756</v>
      </c>
      <c r="AB111" s="19">
        <v>33.420985888399997</v>
      </c>
      <c r="AC111" s="19">
        <v>33.448295889600004</v>
      </c>
      <c r="AD111" s="19">
        <v>20.8756142244</v>
      </c>
      <c r="AE111" s="19">
        <v>19.089854029199998</v>
      </c>
      <c r="AF111" s="19">
        <v>26.202251656800001</v>
      </c>
      <c r="AG111" s="19"/>
      <c r="AH111" s="19"/>
      <c r="AI111" s="19"/>
      <c r="AL111" s="65">
        <f t="shared" si="1"/>
        <v>0</v>
      </c>
    </row>
    <row r="112" spans="1:38" ht="14.25" customHeight="1" x14ac:dyDescent="0.25">
      <c r="A112" s="22" t="s">
        <v>125</v>
      </c>
      <c r="B112" s="21">
        <v>0</v>
      </c>
      <c r="C112" s="21">
        <v>2.64</v>
      </c>
      <c r="D112" s="21">
        <v>9.6762529999999999E-2</v>
      </c>
      <c r="E112" s="21">
        <v>0.11611503599999999</v>
      </c>
      <c r="F112" s="21">
        <v>2.2091447999999998</v>
      </c>
      <c r="G112" s="21">
        <v>0.82</v>
      </c>
      <c r="H112" s="21">
        <v>0</v>
      </c>
      <c r="I112" s="21">
        <v>0</v>
      </c>
      <c r="J112" s="21">
        <v>0.27</v>
      </c>
      <c r="K112" s="21">
        <v>2.2063659999999999E-2</v>
      </c>
      <c r="L112" s="21">
        <v>3.708876525</v>
      </c>
      <c r="M112" s="21">
        <v>2.126666E-2</v>
      </c>
      <c r="N112" s="21">
        <v>3.060276E-2</v>
      </c>
      <c r="O112" s="21">
        <v>1.0129590000000001E-2</v>
      </c>
      <c r="P112" s="21">
        <v>5.7090929999999998E-2</v>
      </c>
      <c r="Q112" s="21">
        <v>1.346464E-2</v>
      </c>
      <c r="R112" s="21">
        <v>1.5807219399999999</v>
      </c>
      <c r="S112" s="21">
        <v>3.4843150899999999</v>
      </c>
      <c r="T112" s="21">
        <v>2.6535306800000003</v>
      </c>
      <c r="U112" s="21">
        <v>0.46842495000000001</v>
      </c>
      <c r="V112" s="21">
        <v>1.77938975</v>
      </c>
      <c r="W112" s="21">
        <v>4.5761619221269898</v>
      </c>
      <c r="X112" s="21">
        <v>3.2507102026480998</v>
      </c>
      <c r="Y112" s="21">
        <v>2.96054079</v>
      </c>
      <c r="Z112" s="21">
        <v>2.5277330899999999</v>
      </c>
      <c r="AA112" s="21">
        <v>5.7624195999999994</v>
      </c>
      <c r="AB112" s="21">
        <v>4.2753540599999997</v>
      </c>
      <c r="AC112" s="21">
        <v>5.4978091600000001</v>
      </c>
      <c r="AD112" s="21">
        <v>3.42430945</v>
      </c>
      <c r="AE112" s="21">
        <v>0.42993712000000001</v>
      </c>
      <c r="AF112" s="21"/>
      <c r="AG112" s="21"/>
      <c r="AH112" s="21"/>
      <c r="AI112" s="21"/>
      <c r="AL112" s="65">
        <f t="shared" si="1"/>
        <v>0</v>
      </c>
    </row>
    <row r="113" spans="1:38" ht="14.25" customHeight="1" x14ac:dyDescent="0.25">
      <c r="A113" s="22" t="s">
        <v>126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L113" s="65">
        <f t="shared" si="1"/>
        <v>0</v>
      </c>
    </row>
    <row r="114" spans="1:38" ht="14.25" customHeight="1" x14ac:dyDescent="0.25">
      <c r="A114" s="22" t="s">
        <v>127</v>
      </c>
      <c r="B114" s="21">
        <v>186.55441230000002</v>
      </c>
      <c r="C114" s="21">
        <v>73.508671120000002</v>
      </c>
      <c r="D114" s="21">
        <v>29.137134410000002</v>
      </c>
      <c r="E114" s="21">
        <v>15.082270080000001</v>
      </c>
      <c r="F114" s="21">
        <v>17.9387027</v>
      </c>
      <c r="G114" s="21">
        <v>37.365591070000001</v>
      </c>
      <c r="H114" s="21">
        <v>11.460112039999999</v>
      </c>
      <c r="I114" s="21">
        <v>136.70708580000002</v>
      </c>
      <c r="J114" s="21">
        <v>57.481399740000001</v>
      </c>
      <c r="K114" s="21">
        <v>147.8599749</v>
      </c>
      <c r="L114" s="21">
        <v>105.6604457</v>
      </c>
      <c r="M114" s="21">
        <v>134.9550916</v>
      </c>
      <c r="N114" s="21">
        <v>68.818211269999992</v>
      </c>
      <c r="O114" s="21">
        <v>43.379207780000002</v>
      </c>
      <c r="P114" s="21">
        <v>58.841732299999997</v>
      </c>
      <c r="Q114" s="21">
        <v>40.641483700000002</v>
      </c>
      <c r="R114" s="21">
        <v>12.855318720000001</v>
      </c>
      <c r="S114" s="21">
        <v>29.143669840000001</v>
      </c>
      <c r="T114" s="21">
        <v>54.351159680000002</v>
      </c>
      <c r="U114" s="21">
        <v>20.55987919</v>
      </c>
      <c r="V114" s="21">
        <v>22.487806225799503</v>
      </c>
      <c r="W114" s="21">
        <v>30.16902471186085</v>
      </c>
      <c r="X114" s="21">
        <v>20.394432669456002</v>
      </c>
      <c r="Y114" s="21">
        <v>67.673922731631691</v>
      </c>
      <c r="Z114" s="21">
        <v>20.939017925262355</v>
      </c>
      <c r="AA114" s="21">
        <v>33.171747485036498</v>
      </c>
      <c r="AB114" s="21">
        <v>87.062181194074597</v>
      </c>
      <c r="AC114" s="21">
        <v>13.36131767616811</v>
      </c>
      <c r="AD114" s="21"/>
      <c r="AE114" s="21"/>
      <c r="AF114" s="21"/>
      <c r="AG114" s="21"/>
      <c r="AH114" s="21"/>
      <c r="AI114" s="21"/>
      <c r="AL114" s="65">
        <f t="shared" si="1"/>
        <v>0</v>
      </c>
    </row>
    <row r="115" spans="1:38" ht="14.25" customHeight="1" x14ac:dyDescent="0.25">
      <c r="A115" s="22" t="s">
        <v>128</v>
      </c>
      <c r="B115" s="19">
        <v>1.5234147816062473</v>
      </c>
      <c r="C115" s="19">
        <v>1.5912421813585702</v>
      </c>
      <c r="D115" s="19">
        <v>1.5413507850373005</v>
      </c>
      <c r="E115" s="19">
        <v>1.4183359512441462</v>
      </c>
      <c r="F115" s="19">
        <v>1.3997354414036638</v>
      </c>
      <c r="G115" s="19">
        <v>1.7697772170227983</v>
      </c>
      <c r="H115" s="19">
        <v>2.7732462430662146</v>
      </c>
      <c r="I115" s="19">
        <v>1.4823601298699047</v>
      </c>
      <c r="J115" s="19">
        <v>1.3235443643863776</v>
      </c>
      <c r="K115" s="19">
        <v>1.2322479949024798</v>
      </c>
      <c r="L115" s="19">
        <v>2.3003960407938986</v>
      </c>
      <c r="M115" s="19">
        <v>1.3213620793891701</v>
      </c>
      <c r="N115" s="19">
        <v>0.79170748443155659</v>
      </c>
      <c r="O115" s="19">
        <v>1.189886695124645</v>
      </c>
      <c r="P115" s="19">
        <v>1.2173924173640536</v>
      </c>
      <c r="Q115" s="19">
        <v>1.0977891383720788</v>
      </c>
      <c r="R115" s="19">
        <v>0.94648728374426183</v>
      </c>
      <c r="S115" s="19">
        <v>1.14515276353566</v>
      </c>
      <c r="T115" s="19">
        <v>1.0276127799485084</v>
      </c>
      <c r="U115" s="19">
        <v>1.293125268437668</v>
      </c>
      <c r="V115" s="19">
        <v>1.1711687183389181</v>
      </c>
      <c r="W115" s="19">
        <v>1.51508270800367</v>
      </c>
      <c r="X115" s="19">
        <v>1.3735960495589488</v>
      </c>
      <c r="Y115" s="19">
        <v>1.2024298467188157</v>
      </c>
      <c r="Z115" s="19">
        <v>1.0154572263169597</v>
      </c>
      <c r="AA115" s="19">
        <v>0.89740426425492126</v>
      </c>
      <c r="AB115" s="19">
        <v>0.87948033194025543</v>
      </c>
      <c r="AC115" s="19">
        <v>1.0472123773951985</v>
      </c>
      <c r="AD115" s="19">
        <v>0.98557997512526541</v>
      </c>
      <c r="AE115" s="19">
        <v>0</v>
      </c>
      <c r="AF115" s="19">
        <v>0</v>
      </c>
      <c r="AG115" s="19">
        <v>0</v>
      </c>
      <c r="AH115" s="19"/>
      <c r="AI115" s="19"/>
      <c r="AL115" s="65">
        <f t="shared" si="1"/>
        <v>1</v>
      </c>
    </row>
    <row r="116" spans="1:38" ht="14.25" customHeight="1" x14ac:dyDescent="0.25">
      <c r="A116" s="22" t="s">
        <v>129</v>
      </c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L116" s="65">
        <f t="shared" si="1"/>
        <v>0</v>
      </c>
    </row>
    <row r="117" spans="1:38" ht="14.25" customHeight="1" x14ac:dyDescent="0.25">
      <c r="A117" s="22" t="s">
        <v>130</v>
      </c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L117" s="65">
        <f t="shared" si="1"/>
        <v>0</v>
      </c>
    </row>
    <row r="118" spans="1:38" ht="14.25" customHeight="1" x14ac:dyDescent="0.25">
      <c r="A118" s="22" t="s">
        <v>131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L118" s="65">
        <f t="shared" si="1"/>
        <v>0</v>
      </c>
    </row>
    <row r="119" spans="1:38" ht="14.25" customHeight="1" x14ac:dyDescent="0.25">
      <c r="A119" s="22" t="s">
        <v>132</v>
      </c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L119" s="65">
        <f t="shared" si="1"/>
        <v>0</v>
      </c>
    </row>
    <row r="120" spans="1:38" ht="14.25" customHeight="1" x14ac:dyDescent="0.25">
      <c r="A120" s="22" t="s">
        <v>133</v>
      </c>
      <c r="B120" s="21">
        <v>21.576503865319406</v>
      </c>
      <c r="C120" s="21">
        <v>36.389176598534739</v>
      </c>
      <c r="D120" s="21">
        <v>40.651848616307767</v>
      </c>
      <c r="E120" s="21">
        <v>24.558141695927265</v>
      </c>
      <c r="F120" s="21">
        <v>28.809757480500437</v>
      </c>
      <c r="G120" s="21">
        <v>35.772082616438674</v>
      </c>
      <c r="H120" s="21">
        <v>54.900113750418903</v>
      </c>
      <c r="I120" s="21">
        <v>41.370937664806654</v>
      </c>
      <c r="J120" s="21">
        <v>32.585695881600437</v>
      </c>
      <c r="K120" s="21">
        <v>23.9318467042843</v>
      </c>
      <c r="L120" s="21">
        <v>13.398161692481041</v>
      </c>
      <c r="M120" s="21">
        <v>29.346457534198212</v>
      </c>
      <c r="N120" s="21">
        <v>35.090986740596691</v>
      </c>
      <c r="O120" s="21">
        <v>58.67106741471099</v>
      </c>
      <c r="P120" s="21">
        <v>39.347306251461262</v>
      </c>
      <c r="Q120" s="21">
        <v>25.938880852466891</v>
      </c>
      <c r="R120" s="21">
        <v>27.115896695127187</v>
      </c>
      <c r="S120" s="21">
        <v>46.252869513347257</v>
      </c>
      <c r="T120" s="21">
        <v>51.216529471597134</v>
      </c>
      <c r="U120" s="21">
        <v>30.705083925375163</v>
      </c>
      <c r="V120" s="21">
        <v>23.479441882353289</v>
      </c>
      <c r="W120" s="21">
        <v>31.897408269938989</v>
      </c>
      <c r="X120" s="21">
        <v>30.630329353787477</v>
      </c>
      <c r="Y120" s="21">
        <v>39.651989101591354</v>
      </c>
      <c r="Z120" s="21">
        <v>33.43136216412929</v>
      </c>
      <c r="AA120" s="21">
        <v>34.932395991246104</v>
      </c>
      <c r="AB120" s="21">
        <v>44.430126080299324</v>
      </c>
      <c r="AC120" s="21">
        <v>29.577104918243556</v>
      </c>
      <c r="AD120" s="21">
        <v>16.597161493702185</v>
      </c>
      <c r="AE120" s="21">
        <v>0</v>
      </c>
      <c r="AF120" s="21"/>
      <c r="AG120" s="21"/>
      <c r="AH120" s="21"/>
      <c r="AI120" s="21"/>
      <c r="AL120" s="65">
        <f t="shared" si="1"/>
        <v>0</v>
      </c>
    </row>
    <row r="121" spans="1:38" ht="14.25" customHeight="1" x14ac:dyDescent="0.25">
      <c r="A121" s="22" t="s">
        <v>134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L121" s="65">
        <f t="shared" si="1"/>
        <v>0</v>
      </c>
    </row>
    <row r="122" spans="1:38" ht="14.25" customHeight="1" x14ac:dyDescent="0.25">
      <c r="A122" s="22" t="s">
        <v>135</v>
      </c>
      <c r="B122" s="21">
        <v>190.27537345561305</v>
      </c>
      <c r="C122" s="21">
        <v>260.70708939996325</v>
      </c>
      <c r="D122" s="21">
        <v>303.14037372129366</v>
      </c>
      <c r="E122" s="21">
        <v>386.52850172942601</v>
      </c>
      <c r="F122" s="21">
        <v>299.79511192469295</v>
      </c>
      <c r="G122" s="21">
        <v>369.12725629101607</v>
      </c>
      <c r="H122" s="21">
        <v>399.922439409547</v>
      </c>
      <c r="I122" s="21">
        <v>382.41599323287869</v>
      </c>
      <c r="J122" s="21">
        <v>237.93198835488738</v>
      </c>
      <c r="K122" s="21">
        <v>224.19668056080843</v>
      </c>
      <c r="L122" s="21">
        <v>205.67916151698606</v>
      </c>
      <c r="M122" s="21">
        <v>222.78360961308718</v>
      </c>
      <c r="N122" s="21">
        <v>175.99216821469929</v>
      </c>
      <c r="O122" s="21">
        <v>246.01376778223613</v>
      </c>
      <c r="P122" s="21">
        <v>194.26488844746396</v>
      </c>
      <c r="Q122" s="21">
        <v>250.79637533174264</v>
      </c>
      <c r="R122" s="21">
        <v>287.3116803955516</v>
      </c>
      <c r="S122" s="21">
        <v>392.13411462739742</v>
      </c>
      <c r="T122" s="21">
        <v>332.77593448044558</v>
      </c>
      <c r="U122" s="21">
        <v>304.13890396812531</v>
      </c>
      <c r="V122" s="21">
        <v>247.86909398395801</v>
      </c>
      <c r="W122" s="21">
        <v>280.44336223760826</v>
      </c>
      <c r="X122" s="21">
        <v>275.44245172687431</v>
      </c>
      <c r="Y122" s="21">
        <v>276.38644234689139</v>
      </c>
      <c r="Z122" s="21">
        <v>295.73590602713006</v>
      </c>
      <c r="AA122" s="21">
        <v>330.84483649085172</v>
      </c>
      <c r="AB122" s="21">
        <v>329.24413806608118</v>
      </c>
      <c r="AC122" s="21">
        <v>352.72964722910308</v>
      </c>
      <c r="AD122" s="21">
        <v>246.27842048774511</v>
      </c>
      <c r="AE122" s="21">
        <v>49.23891239262489</v>
      </c>
      <c r="AF122" s="21">
        <v>46.620766496095762</v>
      </c>
      <c r="AG122" s="21">
        <v>44.322763465887554</v>
      </c>
      <c r="AH122" s="21">
        <v>33.457817896969843</v>
      </c>
      <c r="AI122" s="21"/>
      <c r="AL122" s="65">
        <f t="shared" si="1"/>
        <v>1</v>
      </c>
    </row>
    <row r="123" spans="1:38" ht="14.25" customHeight="1" x14ac:dyDescent="0.25">
      <c r="A123" s="22" t="s">
        <v>136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L123" s="65">
        <f t="shared" si="1"/>
        <v>0</v>
      </c>
    </row>
    <row r="124" spans="1:38" ht="14.25" customHeight="1" x14ac:dyDescent="0.25">
      <c r="A124" s="22" t="s">
        <v>137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L124" s="65">
        <f t="shared" si="1"/>
        <v>0</v>
      </c>
    </row>
    <row r="125" spans="1:38" ht="14.25" customHeight="1" x14ac:dyDescent="0.25">
      <c r="A125" s="22" t="s">
        <v>138</v>
      </c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L125" s="65">
        <f t="shared" si="1"/>
        <v>0</v>
      </c>
    </row>
    <row r="126" spans="1:38" ht="14.25" customHeight="1" x14ac:dyDescent="0.25">
      <c r="A126" s="22" t="s">
        <v>139</v>
      </c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L126" s="65">
        <f t="shared" si="1"/>
        <v>0</v>
      </c>
    </row>
    <row r="127" spans="1:38" ht="14.25" customHeight="1" x14ac:dyDescent="0.25">
      <c r="A127" s="22" t="s">
        <v>140</v>
      </c>
      <c r="B127" s="19">
        <v>9.9846172602703565</v>
      </c>
      <c r="C127" s="19">
        <v>8.4465232279473614</v>
      </c>
      <c r="D127" s="19">
        <v>13.880351172232166</v>
      </c>
      <c r="E127" s="19">
        <v>14.620724748842436</v>
      </c>
      <c r="F127" s="19">
        <v>10.633897110784698</v>
      </c>
      <c r="G127" s="19">
        <v>11.958114512739666</v>
      </c>
      <c r="H127" s="19">
        <v>16.113302648186366</v>
      </c>
      <c r="I127" s="19">
        <v>11.778697611172937</v>
      </c>
      <c r="J127" s="19">
        <v>6.9606143369235589</v>
      </c>
      <c r="K127" s="19">
        <v>4.8031024310554251</v>
      </c>
      <c r="L127" s="19">
        <v>11.065213074450712</v>
      </c>
      <c r="M127" s="19">
        <v>6.8048865552708016</v>
      </c>
      <c r="N127" s="19">
        <v>6.2012479977386334</v>
      </c>
      <c r="O127" s="19">
        <v>8.585983233147342</v>
      </c>
      <c r="P127" s="19">
        <v>11.065213074450689</v>
      </c>
      <c r="Q127" s="19">
        <v>6.8048865552707909</v>
      </c>
      <c r="R127" s="19">
        <v>7.6</v>
      </c>
      <c r="S127" s="19">
        <v>6.559465068019362</v>
      </c>
      <c r="T127" s="19">
        <v>9.9252576839201598</v>
      </c>
      <c r="U127" s="19">
        <v>8.3600729775988789</v>
      </c>
      <c r="V127" s="19">
        <v>6.6481156761019999</v>
      </c>
      <c r="W127" s="19">
        <v>4.7314280134980296</v>
      </c>
      <c r="X127" s="19">
        <v>7.3429838968377696</v>
      </c>
      <c r="Y127" s="19">
        <v>6.2408425288126006</v>
      </c>
      <c r="Z127" s="19">
        <v>4.6754583698962602</v>
      </c>
      <c r="AA127" s="19">
        <v>4.2763532426892601</v>
      </c>
      <c r="AB127" s="19">
        <v>8.8905277290499996</v>
      </c>
      <c r="AC127" s="19">
        <v>7.0189428207999995</v>
      </c>
      <c r="AD127" s="19"/>
      <c r="AE127" s="19"/>
      <c r="AF127" s="19"/>
      <c r="AG127" s="19"/>
      <c r="AH127" s="19"/>
      <c r="AI127" s="19"/>
      <c r="AL127" s="65">
        <f t="shared" si="1"/>
        <v>0</v>
      </c>
    </row>
    <row r="128" spans="1:38" ht="14.25" customHeight="1" x14ac:dyDescent="0.25">
      <c r="A128" s="22" t="s">
        <v>141</v>
      </c>
      <c r="B128" s="21">
        <v>4.5999999999999996</v>
      </c>
      <c r="C128" s="21">
        <v>3.647004400073159</v>
      </c>
      <c r="D128" s="21">
        <v>5.5432013122151407</v>
      </c>
      <c r="E128" s="21">
        <v>5.9063172297282502</v>
      </c>
      <c r="F128" s="21">
        <v>4.9066249382527776</v>
      </c>
      <c r="G128" s="21">
        <v>6.4677761021753764</v>
      </c>
      <c r="H128" s="21">
        <v>5.6675801387145732</v>
      </c>
      <c r="I128" s="21">
        <v>5.2426277533062917</v>
      </c>
      <c r="J128" s="21">
        <v>18.707884916718154</v>
      </c>
      <c r="K128" s="21">
        <v>16.780703885552214</v>
      </c>
      <c r="L128" s="21">
        <v>17.328474952862592</v>
      </c>
      <c r="M128" s="21">
        <v>16.107023461077929</v>
      </c>
      <c r="N128" s="21">
        <v>17.849544263983326</v>
      </c>
      <c r="O128" s="21">
        <v>16.686910424210776</v>
      </c>
      <c r="P128" s="21">
        <v>16.745885896022742</v>
      </c>
      <c r="Q128" s="21">
        <v>16.154667431855081</v>
      </c>
      <c r="R128" s="21">
        <v>16.262583138594284</v>
      </c>
      <c r="S128" s="21">
        <v>16.807011415597021</v>
      </c>
      <c r="T128" s="21">
        <v>19.235038833472537</v>
      </c>
      <c r="U128" s="21">
        <v>16.511397286823595</v>
      </c>
      <c r="V128" s="21">
        <v>19.433676117563078</v>
      </c>
      <c r="W128" s="21">
        <v>18.030988752793274</v>
      </c>
      <c r="X128" s="21">
        <v>19.224037339556592</v>
      </c>
      <c r="Y128" s="21">
        <v>18.24909579174491</v>
      </c>
      <c r="Z128" s="21">
        <v>19.840883891925518</v>
      </c>
      <c r="AA128" s="21">
        <v>19.504333663625701</v>
      </c>
      <c r="AB128" s="21">
        <v>19.677197611314224</v>
      </c>
      <c r="AC128" s="21">
        <v>20.207957590671096</v>
      </c>
      <c r="AD128" s="21">
        <v>13.874420896642237</v>
      </c>
      <c r="AE128" s="21">
        <v>9.9897189142840417E-2</v>
      </c>
      <c r="AF128" s="21">
        <v>0.65044013115541566</v>
      </c>
      <c r="AG128" s="21"/>
      <c r="AH128" s="21"/>
      <c r="AI128" s="21"/>
      <c r="AL128" s="65">
        <f t="shared" si="1"/>
        <v>0</v>
      </c>
    </row>
    <row r="129" spans="1:38" ht="14.25" customHeight="1" x14ac:dyDescent="0.25">
      <c r="A129" s="22" t="s">
        <v>142</v>
      </c>
      <c r="B129" s="19">
        <v>606.96910100000002</v>
      </c>
      <c r="C129" s="19">
        <v>654.85430899999994</v>
      </c>
      <c r="D129" s="19">
        <v>821.67990699999996</v>
      </c>
      <c r="E129" s="19">
        <v>764.27606800000001</v>
      </c>
      <c r="F129" s="19">
        <v>621.76466900000003</v>
      </c>
      <c r="G129" s="19">
        <v>716.88680899999997</v>
      </c>
      <c r="H129" s="19">
        <v>854.40162599999996</v>
      </c>
      <c r="I129" s="19">
        <v>756.91298900000004</v>
      </c>
      <c r="J129" s="19">
        <v>656.31889999999999</v>
      </c>
      <c r="K129" s="19">
        <v>627.03054099999997</v>
      </c>
      <c r="L129" s="19">
        <v>714.19767899999999</v>
      </c>
      <c r="M129" s="19">
        <v>572.40231000000006</v>
      </c>
      <c r="N129" s="19">
        <v>575.369373</v>
      </c>
      <c r="O129" s="19">
        <v>446.34520800000001</v>
      </c>
      <c r="P129" s="19">
        <v>835.849065</v>
      </c>
      <c r="Q129" s="19">
        <v>662.68256499999995</v>
      </c>
      <c r="R129" s="19">
        <v>566.93298000000004</v>
      </c>
      <c r="S129" s="19">
        <v>655.713573</v>
      </c>
      <c r="T129" s="19">
        <v>824.36552800000004</v>
      </c>
      <c r="U129" s="19">
        <v>760.38917700000002</v>
      </c>
      <c r="V129" s="19">
        <v>681.99022100000002</v>
      </c>
      <c r="W129" s="19">
        <v>753.31750699999998</v>
      </c>
      <c r="X129" s="19">
        <v>783.26384099999996</v>
      </c>
      <c r="Y129" s="19">
        <v>625.91838299999995</v>
      </c>
      <c r="Z129" s="19">
        <v>515.81816100000003</v>
      </c>
      <c r="AA129" s="19">
        <v>529.64497100000006</v>
      </c>
      <c r="AB129" s="19">
        <v>704.20061299999998</v>
      </c>
      <c r="AC129" s="19">
        <v>669.25740199999996</v>
      </c>
      <c r="AD129" s="19">
        <v>421.766099</v>
      </c>
      <c r="AE129" s="19">
        <v>22.870498999999999</v>
      </c>
      <c r="AF129" s="19">
        <v>97.380223999999998</v>
      </c>
      <c r="AG129" s="19">
        <v>269.13761199999999</v>
      </c>
      <c r="AH129" s="19">
        <v>206.51464899999999</v>
      </c>
      <c r="AI129" s="19"/>
      <c r="AL129" s="65">
        <f t="shared" si="1"/>
        <v>1</v>
      </c>
    </row>
    <row r="130" spans="1:38" ht="14.25" customHeight="1" x14ac:dyDescent="0.25">
      <c r="A130" s="22" t="s">
        <v>143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L130" s="65">
        <f t="shared" si="1"/>
        <v>0</v>
      </c>
    </row>
    <row r="131" spans="1:38" ht="14.25" customHeight="1" x14ac:dyDescent="0.25">
      <c r="A131" s="22" t="s">
        <v>144</v>
      </c>
      <c r="B131" s="19">
        <v>20.14</v>
      </c>
      <c r="C131" s="19">
        <v>27.39</v>
      </c>
      <c r="D131" s="19">
        <v>26.08</v>
      </c>
      <c r="E131" s="19">
        <v>19.2</v>
      </c>
      <c r="F131" s="19">
        <v>17.079999999999998</v>
      </c>
      <c r="G131" s="19">
        <v>30.69</v>
      </c>
      <c r="H131" s="19">
        <v>29.67</v>
      </c>
      <c r="I131" s="19">
        <v>19.66</v>
      </c>
      <c r="J131" s="19">
        <v>13.21</v>
      </c>
      <c r="K131" s="19">
        <v>27.28</v>
      </c>
      <c r="L131" s="19">
        <v>28.22</v>
      </c>
      <c r="M131" s="19">
        <v>17.12</v>
      </c>
      <c r="N131" s="19">
        <v>13.32</v>
      </c>
      <c r="O131" s="19">
        <v>22.98</v>
      </c>
      <c r="P131" s="19">
        <v>23.33</v>
      </c>
      <c r="Q131" s="19">
        <v>17.29</v>
      </c>
      <c r="R131" s="19">
        <v>12.82</v>
      </c>
      <c r="S131" s="19">
        <v>22.44</v>
      </c>
      <c r="T131" s="19">
        <v>24.83</v>
      </c>
      <c r="U131" s="19">
        <v>18.350000000000001</v>
      </c>
      <c r="V131" s="19">
        <v>14.51</v>
      </c>
      <c r="W131" s="19">
        <v>24.03</v>
      </c>
      <c r="X131" s="19">
        <v>26.87</v>
      </c>
      <c r="Y131" s="19">
        <v>20.16</v>
      </c>
      <c r="Z131" s="19">
        <v>14.22</v>
      </c>
      <c r="AA131" s="19">
        <v>25.04</v>
      </c>
      <c r="AB131" s="19">
        <v>30.62</v>
      </c>
      <c r="AC131" s="19">
        <v>23.36</v>
      </c>
      <c r="AD131" s="19">
        <v>9.9600000000000009</v>
      </c>
      <c r="AE131" s="19">
        <v>2.3199999999999998</v>
      </c>
      <c r="AF131" s="19">
        <v>9.8000000000000007</v>
      </c>
      <c r="AG131" s="19">
        <v>5.4</v>
      </c>
      <c r="AH131" s="19">
        <v>5.85</v>
      </c>
      <c r="AI131" s="19"/>
      <c r="AL131" s="65">
        <f t="shared" si="1"/>
        <v>1</v>
      </c>
    </row>
    <row r="132" spans="1:38" ht="14.25" customHeight="1" x14ac:dyDescent="0.25">
      <c r="A132" s="22" t="s">
        <v>145</v>
      </c>
      <c r="B132" s="21">
        <v>19.706402142614301</v>
      </c>
      <c r="C132" s="21">
        <v>13.995878887555399</v>
      </c>
      <c r="D132" s="21">
        <v>12.257133998101502</v>
      </c>
      <c r="E132" s="21">
        <v>16.9502249785379</v>
      </c>
      <c r="F132" s="21">
        <v>15.3129664080449</v>
      </c>
      <c r="G132" s="21">
        <v>13.369545234715501</v>
      </c>
      <c r="H132" s="21">
        <v>11.9256898014107</v>
      </c>
      <c r="I132" s="21">
        <v>15.359122629527</v>
      </c>
      <c r="J132" s="21">
        <v>12.8363208416466</v>
      </c>
      <c r="K132" s="21">
        <v>13.510056048737699</v>
      </c>
      <c r="L132" s="21">
        <v>11.7353842212916</v>
      </c>
      <c r="M132" s="21">
        <v>13.381101749700001</v>
      </c>
      <c r="N132" s="21">
        <v>11.210391529100001</v>
      </c>
      <c r="O132" s="21">
        <v>16.415352452899999</v>
      </c>
      <c r="P132" s="21">
        <v>10.8111093722835</v>
      </c>
      <c r="Q132" s="21">
        <v>15.504057209799999</v>
      </c>
      <c r="R132" s="21">
        <v>22.2468815605102</v>
      </c>
      <c r="S132" s="21">
        <v>21.7128949501388</v>
      </c>
      <c r="T132" s="21">
        <v>17.4097807165858</v>
      </c>
      <c r="U132" s="21">
        <v>23.516042554670598</v>
      </c>
      <c r="V132" s="21">
        <v>24.638330242830101</v>
      </c>
      <c r="W132" s="21">
        <v>26.041507018756597</v>
      </c>
      <c r="X132" s="21">
        <v>24.114448797904497</v>
      </c>
      <c r="Y132" s="21">
        <v>28.078306059777301</v>
      </c>
      <c r="Z132" s="21">
        <v>23.757041909794498</v>
      </c>
      <c r="AA132" s="21">
        <v>28.181458988390503</v>
      </c>
      <c r="AB132" s="21">
        <v>28.818504233423099</v>
      </c>
      <c r="AC132" s="21">
        <v>30.042345616336199</v>
      </c>
      <c r="AD132" s="21">
        <v>19.350290667208199</v>
      </c>
      <c r="AE132" s="21">
        <v>0.96450435132734702</v>
      </c>
      <c r="AF132" s="21">
        <v>0.57965381436348296</v>
      </c>
      <c r="AG132" s="21">
        <v>1.66131544758423</v>
      </c>
      <c r="AH132" s="21">
        <v>0.94410948576053499</v>
      </c>
      <c r="AI132" s="21"/>
      <c r="AL132" s="65">
        <f t="shared" si="1"/>
        <v>1</v>
      </c>
    </row>
    <row r="133" spans="1:38" ht="14.25" customHeight="1" x14ac:dyDescent="0.25">
      <c r="A133" s="22" t="s">
        <v>146</v>
      </c>
      <c r="B133" s="19">
        <v>5.6534183188214335</v>
      </c>
      <c r="C133" s="19">
        <v>7.9850939371047911</v>
      </c>
      <c r="D133" s="19">
        <v>9.8382216243578657</v>
      </c>
      <c r="E133" s="19">
        <v>9.145703406345385</v>
      </c>
      <c r="F133" s="19">
        <v>5.9269883418678928</v>
      </c>
      <c r="G133" s="19">
        <v>8.5604028786658031</v>
      </c>
      <c r="H133" s="19">
        <v>10.072886561975134</v>
      </c>
      <c r="I133" s="19">
        <v>7.3392669478300805</v>
      </c>
      <c r="J133" s="19">
        <v>5.2876289295128718</v>
      </c>
      <c r="K133" s="19">
        <v>6.0745298247469943</v>
      </c>
      <c r="L133" s="19">
        <v>6.2983393026420007</v>
      </c>
      <c r="M133" s="19">
        <v>6.4560781384152941</v>
      </c>
      <c r="N133" s="19">
        <v>4.6519592866496211</v>
      </c>
      <c r="O133" s="19">
        <v>6.3140322954275447</v>
      </c>
      <c r="P133" s="19">
        <v>6.2095468952689501</v>
      </c>
      <c r="Q133" s="19">
        <v>7.345053842220703</v>
      </c>
      <c r="R133" s="19">
        <v>5.2225279960818334</v>
      </c>
      <c r="S133" s="19">
        <v>7.7201075353029003</v>
      </c>
      <c r="T133" s="19">
        <v>9.4300246133129093</v>
      </c>
      <c r="U133" s="19">
        <v>1.5995586021811372</v>
      </c>
      <c r="V133" s="19">
        <v>0.67939419704500226</v>
      </c>
      <c r="W133" s="19">
        <v>1.5628268711881947</v>
      </c>
      <c r="X133" s="19">
        <v>1.8833588476581249</v>
      </c>
      <c r="Y133" s="19">
        <v>1.3688653072537504</v>
      </c>
      <c r="Z133" s="19">
        <v>1.6046353765234296</v>
      </c>
      <c r="AA133" s="19">
        <v>3.7377312171280006</v>
      </c>
      <c r="AB133" s="19">
        <v>4.673015996162178</v>
      </c>
      <c r="AC133" s="19">
        <v>4.2353766136196871</v>
      </c>
      <c r="AD133" s="19">
        <v>3.4846295136986551</v>
      </c>
      <c r="AE133" s="19">
        <v>0.72694175698329255</v>
      </c>
      <c r="AF133" s="19">
        <v>1.5170564745683228</v>
      </c>
      <c r="AG133" s="19">
        <v>2.2396803174331055</v>
      </c>
      <c r="AH133" s="19">
        <v>2.7198504737153342</v>
      </c>
      <c r="AI133" s="19"/>
      <c r="AL133" s="65">
        <f t="shared" si="1"/>
        <v>1</v>
      </c>
    </row>
    <row r="134" spans="1:38" ht="14.25" customHeight="1" x14ac:dyDescent="0.25">
      <c r="A134" s="22" t="s">
        <v>147</v>
      </c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L134" s="65">
        <f t="shared" si="1"/>
        <v>0</v>
      </c>
    </row>
    <row r="135" spans="1:38" ht="14.25" customHeight="1" x14ac:dyDescent="0.25">
      <c r="A135" s="22" t="s">
        <v>148</v>
      </c>
      <c r="B135" s="19">
        <v>162.95729777373899</v>
      </c>
      <c r="C135" s="19">
        <v>151.96252194490052</v>
      </c>
      <c r="D135" s="19">
        <v>190.03607695580217</v>
      </c>
      <c r="E135" s="19">
        <v>179.31508582214079</v>
      </c>
      <c r="F135" s="19">
        <v>155.6</v>
      </c>
      <c r="G135" s="19">
        <v>163.97685758942245</v>
      </c>
      <c r="H135" s="19">
        <v>284.82371321607536</v>
      </c>
      <c r="I135" s="19">
        <v>212.75109710269658</v>
      </c>
      <c r="J135" s="19">
        <v>153.55902946279528</v>
      </c>
      <c r="K135" s="19">
        <v>195.12641581543215</v>
      </c>
      <c r="L135" s="19">
        <v>247.07972451982019</v>
      </c>
      <c r="M135" s="19">
        <v>157.12538972747222</v>
      </c>
      <c r="N135" s="19">
        <v>162.77612253296397</v>
      </c>
      <c r="O135" s="19">
        <v>245.48228783904742</v>
      </c>
      <c r="P135" s="19">
        <v>274.30366783561215</v>
      </c>
      <c r="Q135" s="19">
        <v>169.16288863489373</v>
      </c>
      <c r="R135" s="19">
        <v>203.67735746921682</v>
      </c>
      <c r="S135" s="19">
        <v>271.52570571324964</v>
      </c>
      <c r="T135" s="19">
        <v>294.02601246437337</v>
      </c>
      <c r="U135" s="19">
        <v>266.68154537784466</v>
      </c>
      <c r="V135" s="19">
        <v>196.94312471722719</v>
      </c>
      <c r="W135" s="19">
        <v>238.34575502833286</v>
      </c>
      <c r="X135" s="19">
        <v>311.42138920823356</v>
      </c>
      <c r="Y135" s="19">
        <v>264.57128492520627</v>
      </c>
      <c r="Z135" s="19">
        <v>215.00183278873746</v>
      </c>
      <c r="AA135" s="19">
        <v>248.95393476804193</v>
      </c>
      <c r="AB135" s="19">
        <v>222.46256747142155</v>
      </c>
      <c r="AC135" s="19">
        <v>239.85915808307519</v>
      </c>
      <c r="AD135" s="19">
        <v>205.52757961742478</v>
      </c>
      <c r="AE135" s="19">
        <v>51.741774777916469</v>
      </c>
      <c r="AF135" s="19">
        <v>54.785427086820228</v>
      </c>
      <c r="AG135" s="19">
        <v>83.813858254365812</v>
      </c>
      <c r="AH135" s="19">
        <v>77.113225637592961</v>
      </c>
      <c r="AI135" s="19"/>
      <c r="AL135" s="65">
        <f t="shared" ref="AL135:AL198" si="2">IF(AG135="", 0, 1)</f>
        <v>1</v>
      </c>
    </row>
    <row r="136" spans="1:38" ht="14.25" customHeight="1" x14ac:dyDescent="0.25">
      <c r="A136" s="22" t="s">
        <v>149</v>
      </c>
      <c r="B136" s="21">
        <v>19.347501149999999</v>
      </c>
      <c r="C136" s="21">
        <v>20.253496164000001</v>
      </c>
      <c r="D136" s="21">
        <v>17.381755422400001</v>
      </c>
      <c r="E136" s="21">
        <v>15.362847020303501</v>
      </c>
      <c r="F136" s="21">
        <v>15.910783929999999</v>
      </c>
      <c r="G136" s="21">
        <v>23.239852750000001</v>
      </c>
      <c r="H136" s="21">
        <v>22.175147750000001</v>
      </c>
      <c r="I136" s="21">
        <v>17.001462719999999</v>
      </c>
      <c r="J136" s="21">
        <v>15.9192821570552</v>
      </c>
      <c r="K136" s="21">
        <v>27.58100817</v>
      </c>
      <c r="L136" s="21">
        <v>29.269556876200003</v>
      </c>
      <c r="M136" s="21">
        <v>25.9555682431</v>
      </c>
      <c r="N136" s="21">
        <v>14.9822655472897</v>
      </c>
      <c r="O136" s="21">
        <v>9.971517379769919</v>
      </c>
      <c r="P136" s="21">
        <v>8.9729589413779305</v>
      </c>
      <c r="Q136" s="21">
        <v>11.47417506</v>
      </c>
      <c r="R136" s="21">
        <v>8.5646137131343796</v>
      </c>
      <c r="S136" s="21">
        <v>14.354865558925699</v>
      </c>
      <c r="T136" s="21">
        <v>13.4886514066696</v>
      </c>
      <c r="U136" s="21">
        <v>9.1103523614478501</v>
      </c>
      <c r="V136" s="21">
        <v>0.46271899999999999</v>
      </c>
      <c r="W136" s="21">
        <v>0.92860501000000006</v>
      </c>
      <c r="X136" s="21">
        <v>0.97828246445530997</v>
      </c>
      <c r="Y136" s="21">
        <v>1.0473489300000001</v>
      </c>
      <c r="Z136" s="21">
        <v>4.9016658908687505E-2</v>
      </c>
      <c r="AA136" s="21">
        <v>1.967508</v>
      </c>
      <c r="AB136" s="21">
        <v>2.2626342000000004</v>
      </c>
      <c r="AC136" s="21">
        <v>6.8401860168995502E-3</v>
      </c>
      <c r="AD136" s="21">
        <v>1.29505763998775</v>
      </c>
      <c r="AE136" s="21">
        <v>1.17256499645245</v>
      </c>
      <c r="AF136" s="21">
        <v>0.86566396520821709</v>
      </c>
      <c r="AG136" s="21">
        <v>1.6203426451593501</v>
      </c>
      <c r="AH136" s="21">
        <v>5.2332598499999996</v>
      </c>
      <c r="AI136" s="21"/>
      <c r="AL136" s="65">
        <f t="shared" si="2"/>
        <v>1</v>
      </c>
    </row>
    <row r="137" spans="1:38" ht="14.25" customHeight="1" x14ac:dyDescent="0.25">
      <c r="A137" s="22" t="s">
        <v>150</v>
      </c>
      <c r="B137" s="19">
        <v>3.8</v>
      </c>
      <c r="C137" s="19">
        <v>5.5625859841523937</v>
      </c>
      <c r="D137" s="19">
        <v>2.6754778233577037</v>
      </c>
      <c r="E137" s="19">
        <v>3.6050326467970928</v>
      </c>
      <c r="F137" s="19">
        <v>14.430688024031797</v>
      </c>
      <c r="G137" s="19">
        <v>23.096397344942151</v>
      </c>
      <c r="H137" s="19">
        <v>18.947738886467427</v>
      </c>
      <c r="I137" s="19">
        <v>25.482061386654209</v>
      </c>
      <c r="J137" s="19">
        <v>35.361318794691172</v>
      </c>
      <c r="K137" s="19">
        <v>26.702878421309581</v>
      </c>
      <c r="L137" s="19">
        <v>33.993016208878949</v>
      </c>
      <c r="M137" s="19">
        <v>24.626429243831858</v>
      </c>
      <c r="N137" s="19">
        <v>85.380652984800932</v>
      </c>
      <c r="O137" s="19">
        <v>41.125125523047743</v>
      </c>
      <c r="P137" s="19">
        <v>24.186676277571152</v>
      </c>
      <c r="Q137" s="19">
        <v>13.146330225481938</v>
      </c>
      <c r="R137" s="19">
        <v>3.2052100020531809</v>
      </c>
      <c r="S137" s="19">
        <v>13.105515046518894</v>
      </c>
      <c r="T137" s="19">
        <v>7.858843664069834</v>
      </c>
      <c r="U137" s="19">
        <v>7.1880379437296051</v>
      </c>
      <c r="V137" s="19">
        <v>6.3887720200939748</v>
      </c>
      <c r="W137" s="19">
        <v>2.5427538407106605</v>
      </c>
      <c r="X137" s="19">
        <v>12.037360261785107</v>
      </c>
      <c r="Y137" s="19">
        <v>7.844246636682783</v>
      </c>
      <c r="Z137" s="19">
        <v>7.0095498598295913</v>
      </c>
      <c r="AA137" s="19">
        <v>4.8953639475096704</v>
      </c>
      <c r="AB137" s="19">
        <v>4.7233467748584506</v>
      </c>
      <c r="AC137" s="19">
        <v>11.149090762507214</v>
      </c>
      <c r="AD137" s="19">
        <v>10.732973472783128</v>
      </c>
      <c r="AE137" s="19">
        <v>6.3914858373714827</v>
      </c>
      <c r="AF137" s="19">
        <v>1.9078187881602566</v>
      </c>
      <c r="AG137" s="19"/>
      <c r="AH137" s="19"/>
      <c r="AI137" s="19"/>
      <c r="AL137" s="65">
        <f t="shared" si="2"/>
        <v>0</v>
      </c>
    </row>
    <row r="138" spans="1:38" ht="14.25" customHeight="1" x14ac:dyDescent="0.25">
      <c r="A138" s="22" t="s">
        <v>151</v>
      </c>
      <c r="B138" s="21">
        <v>1.1885463960104408</v>
      </c>
      <c r="C138" s="21">
        <v>1.0693505128098604</v>
      </c>
      <c r="D138" s="21">
        <v>2.7018878040128964</v>
      </c>
      <c r="E138" s="21">
        <v>1.1762525669346915</v>
      </c>
      <c r="F138" s="21">
        <v>1.7556617650438222</v>
      </c>
      <c r="G138" s="21">
        <v>6.0372871942775275</v>
      </c>
      <c r="H138" s="21">
        <v>2.2571276893574703</v>
      </c>
      <c r="I138" s="21">
        <v>6.9205163544807631</v>
      </c>
      <c r="J138" s="21">
        <v>4.0000430543816172</v>
      </c>
      <c r="K138" s="21">
        <v>2.4469511635006809</v>
      </c>
      <c r="L138" s="21">
        <v>1.0615030029842707</v>
      </c>
      <c r="M138" s="21">
        <v>0.44338322719721984</v>
      </c>
      <c r="N138" s="21">
        <v>1.9852524356542414</v>
      </c>
      <c r="O138" s="21">
        <v>4.436266473183414</v>
      </c>
      <c r="P138" s="21">
        <v>1.0696617677858353</v>
      </c>
      <c r="Q138" s="21">
        <v>2.3066227226988456</v>
      </c>
      <c r="R138" s="21">
        <v>0.48350654948534633</v>
      </c>
      <c r="S138" s="21">
        <v>0.65286412246787684</v>
      </c>
      <c r="T138" s="21">
        <v>0.37942767862431653</v>
      </c>
      <c r="U138" s="21">
        <v>0.55516492723602828</v>
      </c>
      <c r="V138" s="21">
        <v>0.9974615842779343</v>
      </c>
      <c r="W138" s="21">
        <v>3.4729975802738857</v>
      </c>
      <c r="X138" s="21">
        <v>3.4412845263437961</v>
      </c>
      <c r="Y138" s="21">
        <v>5.0151642465846846</v>
      </c>
      <c r="Z138" s="21">
        <v>3.0360696542666301</v>
      </c>
      <c r="AA138" s="21">
        <v>4.2196490049288746</v>
      </c>
      <c r="AB138" s="21">
        <v>1.924872920442628</v>
      </c>
      <c r="AC138" s="21">
        <v>2.3010528729799837</v>
      </c>
      <c r="AD138" s="21">
        <v>1.758269138942905</v>
      </c>
      <c r="AE138" s="21">
        <v>1.5124075816714202</v>
      </c>
      <c r="AF138" s="21">
        <v>1.2109873766473442</v>
      </c>
      <c r="AG138" s="21">
        <v>0.39208649581983041</v>
      </c>
      <c r="AH138" s="21">
        <v>0.30550302534999918</v>
      </c>
      <c r="AI138" s="21"/>
      <c r="AL138" s="65">
        <f t="shared" si="2"/>
        <v>1</v>
      </c>
    </row>
    <row r="139" spans="1:38" ht="14.25" customHeight="1" x14ac:dyDescent="0.25">
      <c r="A139" s="22" t="s">
        <v>152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L139" s="65">
        <f t="shared" si="2"/>
        <v>0</v>
      </c>
    </row>
    <row r="140" spans="1:38" ht="14.25" customHeight="1" x14ac:dyDescent="0.25">
      <c r="A140" s="22" t="s">
        <v>153</v>
      </c>
      <c r="B140" s="21">
        <v>36.292905847336655</v>
      </c>
      <c r="C140" s="21">
        <v>45.795261991328886</v>
      </c>
      <c r="D140" s="21">
        <v>46.187024361550492</v>
      </c>
      <c r="E140" s="21">
        <v>47.318476310657836</v>
      </c>
      <c r="F140" s="21">
        <v>43.676194828849312</v>
      </c>
      <c r="G140" s="21">
        <v>43.047692739301482</v>
      </c>
      <c r="H140" s="21">
        <v>44.064135414213247</v>
      </c>
      <c r="I140" s="21">
        <v>44.719873834620842</v>
      </c>
      <c r="J140" s="21">
        <v>51.087249338210555</v>
      </c>
      <c r="K140" s="21">
        <v>19.708475378285584</v>
      </c>
      <c r="L140" s="21">
        <v>51.704904333333587</v>
      </c>
      <c r="M140" s="21">
        <v>19.723295136349908</v>
      </c>
      <c r="N140" s="21">
        <v>9.4152072452305156</v>
      </c>
      <c r="O140" s="21">
        <v>9.1005880205020482</v>
      </c>
      <c r="P140" s="21">
        <v>8.1055581166858541</v>
      </c>
      <c r="Q140" s="21">
        <v>20.070833006072622</v>
      </c>
      <c r="R140" s="21">
        <v>23.16077043187606</v>
      </c>
      <c r="S140" s="21">
        <v>25.098579528481874</v>
      </c>
      <c r="T140" s="21">
        <v>25.107470182046477</v>
      </c>
      <c r="U140" s="21">
        <v>29.894468466690792</v>
      </c>
      <c r="V140" s="21">
        <v>24.040723965690159</v>
      </c>
      <c r="W140" s="21">
        <v>24.359457575326051</v>
      </c>
      <c r="X140" s="21">
        <v>22.200471177146621</v>
      </c>
      <c r="Y140" s="21">
        <v>11.393542313803049</v>
      </c>
      <c r="Z140" s="21">
        <v>2.538898253411892</v>
      </c>
      <c r="AA140" s="21">
        <v>2.9371223210365303</v>
      </c>
      <c r="AB140" s="21">
        <v>2.7463865272775894</v>
      </c>
      <c r="AC140" s="21">
        <v>2.5799037939541072</v>
      </c>
      <c r="AD140" s="21">
        <v>1.5459411463095445</v>
      </c>
      <c r="AE140" s="21">
        <v>0.59519915685470182</v>
      </c>
      <c r="AF140" s="21">
        <v>0.92370124312348467</v>
      </c>
      <c r="AG140" s="21">
        <v>0.70112262454576879</v>
      </c>
      <c r="AH140" s="21">
        <v>0.7533054427368463</v>
      </c>
      <c r="AI140" s="21"/>
      <c r="AL140" s="65">
        <f t="shared" si="2"/>
        <v>1</v>
      </c>
    </row>
    <row r="141" spans="1:38" ht="14.25" customHeight="1" x14ac:dyDescent="0.25">
      <c r="A141" s="22" t="s">
        <v>154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L141" s="65">
        <f t="shared" si="2"/>
        <v>0</v>
      </c>
    </row>
    <row r="142" spans="1:38" ht="14.25" customHeight="1" x14ac:dyDescent="0.25">
      <c r="A142" s="22" t="s">
        <v>155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L142" s="65">
        <f t="shared" si="2"/>
        <v>0</v>
      </c>
    </row>
    <row r="143" spans="1:38" ht="14.25" customHeight="1" x14ac:dyDescent="0.25">
      <c r="A143" s="22" t="s">
        <v>156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L143" s="65">
        <f t="shared" si="2"/>
        <v>0</v>
      </c>
    </row>
    <row r="144" spans="1:38" ht="14.25" customHeight="1" x14ac:dyDescent="0.25">
      <c r="A144" s="22" t="s">
        <v>157</v>
      </c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L144" s="65">
        <f t="shared" si="2"/>
        <v>0</v>
      </c>
    </row>
    <row r="145" spans="1:38" ht="14.25" customHeight="1" x14ac:dyDescent="0.25">
      <c r="A145" s="22" t="s">
        <v>158</v>
      </c>
      <c r="B145" s="19">
        <v>32.5</v>
      </c>
      <c r="C145" s="19">
        <v>29.6</v>
      </c>
      <c r="D145" s="19">
        <v>31.2</v>
      </c>
      <c r="E145" s="19">
        <v>31.9</v>
      </c>
      <c r="F145" s="19">
        <v>32.1</v>
      </c>
      <c r="G145" s="19">
        <v>33.4</v>
      </c>
      <c r="H145" s="19">
        <v>36.700000000000003</v>
      </c>
      <c r="I145" s="19">
        <v>15.5</v>
      </c>
      <c r="J145" s="19">
        <v>26.7</v>
      </c>
      <c r="K145" s="19">
        <v>31.8</v>
      </c>
      <c r="L145" s="19">
        <v>28.4</v>
      </c>
      <c r="M145" s="19">
        <v>30.5</v>
      </c>
      <c r="N145" s="19">
        <v>30.1</v>
      </c>
      <c r="O145" s="19">
        <v>35.1</v>
      </c>
      <c r="P145" s="19">
        <v>31.3</v>
      </c>
      <c r="Q145" s="19">
        <v>32.9</v>
      </c>
      <c r="R145" s="19">
        <v>27.8</v>
      </c>
      <c r="S145" s="19">
        <v>31</v>
      </c>
      <c r="T145" s="19">
        <v>28.9</v>
      </c>
      <c r="U145" s="19">
        <v>42.2</v>
      </c>
      <c r="V145" s="19">
        <v>37.200000000000003</v>
      </c>
      <c r="W145" s="19">
        <v>26.3</v>
      </c>
      <c r="X145" s="19">
        <v>30.4</v>
      </c>
      <c r="Y145" s="19">
        <v>36.5</v>
      </c>
      <c r="Z145" s="19">
        <v>37.4</v>
      </c>
      <c r="AA145" s="19">
        <v>33.9</v>
      </c>
      <c r="AB145" s="19">
        <v>27.4</v>
      </c>
      <c r="AC145" s="19">
        <v>32.4</v>
      </c>
      <c r="AD145" s="19">
        <v>28.9</v>
      </c>
      <c r="AE145" s="19">
        <v>1.2</v>
      </c>
      <c r="AF145" s="19">
        <v>2.1</v>
      </c>
      <c r="AG145" s="19">
        <v>6.4</v>
      </c>
      <c r="AH145" s="19"/>
      <c r="AI145" s="19"/>
      <c r="AL145" s="65">
        <f t="shared" si="2"/>
        <v>1</v>
      </c>
    </row>
    <row r="146" spans="1:38" ht="14.25" customHeight="1" x14ac:dyDescent="0.25">
      <c r="A146" s="22" t="s">
        <v>159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L146" s="65">
        <f t="shared" si="2"/>
        <v>0</v>
      </c>
    </row>
    <row r="147" spans="1:38" ht="14.25" customHeight="1" x14ac:dyDescent="0.25">
      <c r="A147" s="22" t="s">
        <v>160</v>
      </c>
      <c r="B147" s="19"/>
      <c r="C147" s="19"/>
      <c r="D147" s="19"/>
      <c r="E147" s="19"/>
      <c r="F147" s="19">
        <v>824</v>
      </c>
      <c r="G147" s="19">
        <v>840.59799999999996</v>
      </c>
      <c r="H147" s="19">
        <v>833.19799999999998</v>
      </c>
      <c r="I147" s="19">
        <v>895.428</v>
      </c>
      <c r="J147" s="19">
        <v>820.2</v>
      </c>
      <c r="K147" s="19">
        <v>833.14800000000002</v>
      </c>
      <c r="L147" s="19">
        <v>925.12249999999995</v>
      </c>
      <c r="M147" s="19">
        <v>833.14800000000002</v>
      </c>
      <c r="N147" s="19">
        <v>819</v>
      </c>
      <c r="O147" s="19">
        <v>833.14800000000002</v>
      </c>
      <c r="P147" s="19">
        <v>915.83249999999998</v>
      </c>
      <c r="Q147" s="19">
        <v>877.5</v>
      </c>
      <c r="R147" s="19">
        <v>505.13444271552299</v>
      </c>
      <c r="S147" s="19">
        <v>612.75404986623801</v>
      </c>
      <c r="T147" s="19">
        <v>739.49163872986105</v>
      </c>
      <c r="U147" s="19">
        <v>539.88422115391097</v>
      </c>
      <c r="V147" s="19">
        <v>1474.14833659445</v>
      </c>
      <c r="W147" s="19">
        <v>654.71151626143705</v>
      </c>
      <c r="X147" s="19">
        <v>870.99114890880594</v>
      </c>
      <c r="Y147" s="19">
        <v>648.72975393054799</v>
      </c>
      <c r="Z147" s="19">
        <v>556.92615486826094</v>
      </c>
      <c r="AA147" s="19">
        <v>688.92287389472199</v>
      </c>
      <c r="AB147" s="19">
        <v>824.43234120419595</v>
      </c>
      <c r="AC147" s="19">
        <v>826.63927687762703</v>
      </c>
      <c r="AD147" s="19">
        <v>834.24841458831895</v>
      </c>
      <c r="AE147" s="19">
        <v>0</v>
      </c>
      <c r="AF147" s="19">
        <v>2.0330020000000001E-2</v>
      </c>
      <c r="AG147" s="19">
        <v>230.604740433046</v>
      </c>
      <c r="AH147" s="19">
        <v>224.10152758753699</v>
      </c>
      <c r="AI147" s="19"/>
      <c r="AL147" s="65">
        <f t="shared" si="2"/>
        <v>1</v>
      </c>
    </row>
    <row r="148" spans="1:38" ht="14.25" customHeight="1" x14ac:dyDescent="0.25">
      <c r="A148" s="22" t="s">
        <v>161</v>
      </c>
      <c r="B148" s="21">
        <v>8.0867106700000004</v>
      </c>
      <c r="C148" s="21">
        <v>9.9690931700000007</v>
      </c>
      <c r="D148" s="21">
        <v>9.6472301999999992</v>
      </c>
      <c r="E148" s="21">
        <v>9.2620766999999997</v>
      </c>
      <c r="F148" s="21">
        <v>8.0633707300000008</v>
      </c>
      <c r="G148" s="21">
        <v>9.838198199999999</v>
      </c>
      <c r="H148" s="21">
        <v>10.28006557</v>
      </c>
      <c r="I148" s="21">
        <v>8.5099568800000007</v>
      </c>
      <c r="J148" s="21">
        <v>6.2614256619999997</v>
      </c>
      <c r="K148" s="21">
        <v>8.1477511200000006</v>
      </c>
      <c r="L148" s="21">
        <v>8.3056698499999992</v>
      </c>
      <c r="M148" s="21">
        <v>7.1265027999999999</v>
      </c>
      <c r="N148" s="21">
        <v>5.1422287400000002</v>
      </c>
      <c r="O148" s="21">
        <v>6.3471338799999995</v>
      </c>
      <c r="P148" s="21">
        <v>6.8864967000000004</v>
      </c>
      <c r="Q148" s="21">
        <v>5.3724498000000001</v>
      </c>
      <c r="R148" s="21">
        <v>5.1331620599999992</v>
      </c>
      <c r="S148" s="21">
        <v>7.1852997199999997</v>
      </c>
      <c r="T148" s="21">
        <v>7.3815384499999999</v>
      </c>
      <c r="U148" s="21">
        <v>6.165439567</v>
      </c>
      <c r="V148" s="21">
        <v>5.0315922999999998</v>
      </c>
      <c r="W148" s="21">
        <v>5.9650935899999995</v>
      </c>
      <c r="X148" s="21">
        <v>6.3791775300000007</v>
      </c>
      <c r="Y148" s="21">
        <v>5.4599563</v>
      </c>
      <c r="Z148" s="21">
        <v>4.1052783000000002</v>
      </c>
      <c r="AA148" s="21">
        <v>4.6246735999999995</v>
      </c>
      <c r="AB148" s="21">
        <v>6.6464626600000001</v>
      </c>
      <c r="AC148" s="21">
        <v>4.5400809649999996</v>
      </c>
      <c r="AD148" s="21">
        <v>2.2465848500000001</v>
      </c>
      <c r="AE148" s="21">
        <v>0.36057958000000001</v>
      </c>
      <c r="AF148" s="21">
        <v>1.6921695562000001</v>
      </c>
      <c r="AG148" s="21">
        <v>1.677948687</v>
      </c>
      <c r="AH148" s="21">
        <v>2.0191577990000003</v>
      </c>
      <c r="AI148" s="21"/>
      <c r="AL148" s="65">
        <f t="shared" si="2"/>
        <v>1</v>
      </c>
    </row>
    <row r="149" spans="1:38" ht="14.25" customHeight="1" x14ac:dyDescent="0.25">
      <c r="A149" s="22" t="s">
        <v>162</v>
      </c>
      <c r="B149" s="19">
        <v>430.37300177619892</v>
      </c>
      <c r="C149" s="19">
        <v>415.84668192219658</v>
      </c>
      <c r="D149" s="19">
        <v>404.73273942093522</v>
      </c>
      <c r="E149" s="19">
        <v>400.05503577325237</v>
      </c>
      <c r="F149" s="19">
        <v>419.24548933843607</v>
      </c>
      <c r="G149" s="19">
        <v>427.1866295264627</v>
      </c>
      <c r="H149" s="19">
        <v>409.17822838847366</v>
      </c>
      <c r="I149" s="19">
        <v>371.51162790697674</v>
      </c>
      <c r="J149" s="19">
        <v>308.12553740326751</v>
      </c>
      <c r="K149" s="19">
        <v>308.25806451612902</v>
      </c>
      <c r="L149" s="19">
        <v>290.51479529793284</v>
      </c>
      <c r="M149" s="19">
        <v>280.18757327080891</v>
      </c>
      <c r="N149" s="19">
        <v>319.19814957594434</v>
      </c>
      <c r="O149" s="19">
        <v>334.27533306419042</v>
      </c>
      <c r="P149" s="19">
        <v>331.61057692307691</v>
      </c>
      <c r="Q149" s="19">
        <v>329.48666931953824</v>
      </c>
      <c r="R149" s="19">
        <v>305.68720379146924</v>
      </c>
      <c r="S149" s="19">
        <v>298.70892018779341</v>
      </c>
      <c r="T149" s="19">
        <v>312.18082879866063</v>
      </c>
      <c r="U149" s="19">
        <v>303.67496937525527</v>
      </c>
      <c r="V149" s="19">
        <v>323.22415993194369</v>
      </c>
      <c r="W149" s="19">
        <v>318.21205821205814</v>
      </c>
      <c r="X149" s="19">
        <v>306.19182517199505</v>
      </c>
      <c r="Y149" s="19">
        <v>306.87203791469199</v>
      </c>
      <c r="Z149" s="19">
        <v>301.86552662261937</v>
      </c>
      <c r="AA149" s="19">
        <v>296.53045489591352</v>
      </c>
      <c r="AB149" s="19">
        <v>290.63557728469362</v>
      </c>
      <c r="AC149" s="19">
        <v>283.32114118507695</v>
      </c>
      <c r="AD149" s="19">
        <v>214.82782853127188</v>
      </c>
      <c r="AE149" s="19">
        <v>36.12774451097804</v>
      </c>
      <c r="AF149" s="19">
        <v>66.265060240963848</v>
      </c>
      <c r="AG149" s="19">
        <v>52.843426883308695</v>
      </c>
      <c r="AH149" s="19">
        <v>50.019569471624244</v>
      </c>
      <c r="AI149" s="19"/>
      <c r="AL149" s="65">
        <f t="shared" si="2"/>
        <v>1</v>
      </c>
    </row>
    <row r="150" spans="1:38" ht="14.25" customHeight="1" x14ac:dyDescent="0.25">
      <c r="A150" s="22" t="s">
        <v>163</v>
      </c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L150" s="65">
        <f t="shared" si="2"/>
        <v>0</v>
      </c>
    </row>
    <row r="151" spans="1:38" ht="14.25" customHeight="1" x14ac:dyDescent="0.25">
      <c r="A151" s="22" t="s">
        <v>164</v>
      </c>
      <c r="B151" s="19">
        <v>89</v>
      </c>
      <c r="C151" s="19">
        <v>105</v>
      </c>
      <c r="D151" s="19">
        <v>207</v>
      </c>
      <c r="E151" s="19">
        <v>154</v>
      </c>
      <c r="F151" s="19">
        <v>239</v>
      </c>
      <c r="G151" s="19">
        <v>185</v>
      </c>
      <c r="H151" s="19">
        <v>250</v>
      </c>
      <c r="I151" s="19">
        <v>170</v>
      </c>
      <c r="J151" s="19">
        <v>248</v>
      </c>
      <c r="K151" s="19">
        <v>252</v>
      </c>
      <c r="L151" s="19">
        <v>255</v>
      </c>
      <c r="M151" s="19">
        <v>229</v>
      </c>
      <c r="N151" s="19">
        <v>281</v>
      </c>
      <c r="O151" s="19">
        <v>252.51</v>
      </c>
      <c r="P151" s="19">
        <v>250.501</v>
      </c>
      <c r="Q151" s="19">
        <v>237.916</v>
      </c>
      <c r="R151" s="19">
        <v>285.28300000000002</v>
      </c>
      <c r="S151" s="19">
        <v>313.61799999999999</v>
      </c>
      <c r="T151" s="19">
        <v>255.11</v>
      </c>
      <c r="U151" s="19">
        <v>264.93</v>
      </c>
      <c r="V151" s="19">
        <v>254.52500000000001</v>
      </c>
      <c r="W151" s="19">
        <v>248.9</v>
      </c>
      <c r="X151" s="19">
        <v>278.74</v>
      </c>
      <c r="Y151" s="19">
        <v>291.49</v>
      </c>
      <c r="Z151" s="19">
        <v>378.61</v>
      </c>
      <c r="AA151" s="19">
        <v>373.86</v>
      </c>
      <c r="AB151" s="19">
        <v>303.06</v>
      </c>
      <c r="AC151" s="19">
        <v>290.74</v>
      </c>
      <c r="AD151" s="19">
        <v>242.29</v>
      </c>
      <c r="AE151" s="19">
        <v>38.78</v>
      </c>
      <c r="AF151" s="19">
        <v>58.31</v>
      </c>
      <c r="AG151" s="19">
        <v>57.73</v>
      </c>
      <c r="AH151" s="19">
        <v>42.1</v>
      </c>
      <c r="AI151" s="19"/>
      <c r="AL151" s="65">
        <f t="shared" si="2"/>
        <v>1</v>
      </c>
    </row>
    <row r="152" spans="1:38" ht="14.25" customHeight="1" x14ac:dyDescent="0.25">
      <c r="A152" s="22" t="s">
        <v>165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L152" s="65">
        <f t="shared" si="2"/>
        <v>0</v>
      </c>
    </row>
    <row r="153" spans="1:38" ht="14.25" customHeight="1" x14ac:dyDescent="0.25">
      <c r="A153" s="22" t="s">
        <v>166</v>
      </c>
      <c r="B153" s="19">
        <v>53.4</v>
      </c>
      <c r="C153" s="19">
        <v>53.9</v>
      </c>
      <c r="D153" s="19">
        <v>53.3</v>
      </c>
      <c r="E153" s="19">
        <v>55.1</v>
      </c>
      <c r="F153" s="19">
        <v>44.4</v>
      </c>
      <c r="G153" s="19">
        <v>52.7</v>
      </c>
      <c r="H153" s="19">
        <v>53.6</v>
      </c>
      <c r="I153" s="19">
        <v>54.5</v>
      </c>
      <c r="J153" s="19">
        <v>53.4</v>
      </c>
      <c r="K153" s="19">
        <v>54.7</v>
      </c>
      <c r="L153" s="19">
        <v>54.7</v>
      </c>
      <c r="M153" s="19">
        <v>54.5</v>
      </c>
      <c r="N153" s="19">
        <v>50.652500000000003</v>
      </c>
      <c r="O153" s="19">
        <v>51.110199999999999</v>
      </c>
      <c r="P153" s="19">
        <v>52.405299999999997</v>
      </c>
      <c r="Q153" s="19">
        <v>53.011000000000003</v>
      </c>
      <c r="R153" s="19">
        <v>51.505099999999999</v>
      </c>
      <c r="S153" s="19">
        <v>51.810400000000001</v>
      </c>
      <c r="T153" s="19">
        <v>53.4054</v>
      </c>
      <c r="U153" s="19">
        <v>54.210999999999999</v>
      </c>
      <c r="V153" s="19">
        <v>52.3523</v>
      </c>
      <c r="W153" s="19">
        <v>52.8108</v>
      </c>
      <c r="X153" s="19">
        <v>52.405200000000001</v>
      </c>
      <c r="Y153" s="19">
        <v>53.710799999999999</v>
      </c>
      <c r="Z153" s="19">
        <v>53</v>
      </c>
      <c r="AA153" s="19">
        <v>52.7</v>
      </c>
      <c r="AB153" s="19">
        <v>52.91</v>
      </c>
      <c r="AC153" s="19">
        <v>52.87</v>
      </c>
      <c r="AD153" s="19">
        <v>44</v>
      </c>
      <c r="AE153" s="19">
        <v>23.812000000000001</v>
      </c>
      <c r="AF153" s="19">
        <v>29.905999999999999</v>
      </c>
      <c r="AG153" s="19">
        <v>38</v>
      </c>
      <c r="AH153" s="19"/>
      <c r="AI153" s="19"/>
      <c r="AL153" s="65">
        <f t="shared" si="2"/>
        <v>1</v>
      </c>
    </row>
    <row r="154" spans="1:38" ht="14.25" customHeight="1" x14ac:dyDescent="0.25">
      <c r="A154" s="22" t="s">
        <v>167</v>
      </c>
      <c r="B154" s="21">
        <v>11.929670966441581</v>
      </c>
      <c r="C154" s="21">
        <v>17.551196777728023</v>
      </c>
      <c r="D154" s="21">
        <v>13.705521472392638</v>
      </c>
      <c r="E154" s="21">
        <v>17.985656217705799</v>
      </c>
      <c r="F154" s="21">
        <v>11.988155155893772</v>
      </c>
      <c r="G154" s="21">
        <v>11.930560907139304</v>
      </c>
      <c r="H154" s="21">
        <v>10.707887736822119</v>
      </c>
      <c r="I154" s="21">
        <v>8.1309328968903554</v>
      </c>
      <c r="J154" s="21">
        <v>2.9548581288052107</v>
      </c>
      <c r="K154" s="21">
        <v>2.1039421231359809</v>
      </c>
      <c r="L154" s="21">
        <v>2.4101093385911452</v>
      </c>
      <c r="M154" s="21">
        <v>2.293042964264763</v>
      </c>
      <c r="N154" s="21">
        <v>1.9079156569699207</v>
      </c>
      <c r="O154" s="21">
        <v>1.4593904151943211</v>
      </c>
      <c r="P154" s="21">
        <v>1.8710745623628895</v>
      </c>
      <c r="Q154" s="21">
        <v>1.6248850589811612</v>
      </c>
      <c r="R154" s="21">
        <v>1.5558983723199951</v>
      </c>
      <c r="S154" s="21">
        <v>3.9566625782306506</v>
      </c>
      <c r="T154" s="21">
        <v>4.4799820110025781</v>
      </c>
      <c r="U154" s="21">
        <v>4.0945881994017608</v>
      </c>
      <c r="V154" s="21">
        <v>5.2065341385151278</v>
      </c>
      <c r="W154" s="21">
        <v>6.9697300007643479</v>
      </c>
      <c r="X154" s="21">
        <v>5.1785076199600484</v>
      </c>
      <c r="Y154" s="21">
        <v>3.7875423745613825</v>
      </c>
      <c r="Z154" s="21">
        <v>5.3731374295043031</v>
      </c>
      <c r="AA154" s="21">
        <v>4.595599079700313</v>
      </c>
      <c r="AB154" s="21"/>
      <c r="AC154" s="21"/>
      <c r="AD154" s="21"/>
      <c r="AE154" s="21"/>
      <c r="AF154" s="21"/>
      <c r="AG154" s="21"/>
      <c r="AH154" s="21"/>
      <c r="AI154" s="21"/>
      <c r="AL154" s="65">
        <f t="shared" si="2"/>
        <v>0</v>
      </c>
    </row>
    <row r="155" spans="1:38" ht="14.25" customHeight="1" x14ac:dyDescent="0.25">
      <c r="A155" s="22" t="s">
        <v>168</v>
      </c>
      <c r="B155" s="19">
        <v>31.944565646875002</v>
      </c>
      <c r="C155" s="19">
        <v>36.801993254687503</v>
      </c>
      <c r="D155" s="19">
        <v>53.664531200000006</v>
      </c>
      <c r="E155" s="19">
        <v>59.935097599999999</v>
      </c>
      <c r="F155" s="19">
        <v>36.299999999999997</v>
      </c>
      <c r="G155" s="19">
        <v>41.9</v>
      </c>
      <c r="H155" s="19">
        <v>53.7</v>
      </c>
      <c r="I155" s="19">
        <v>60.7</v>
      </c>
      <c r="J155" s="19">
        <v>36.316250493906203</v>
      </c>
      <c r="K155" s="19">
        <v>41.902292242890596</v>
      </c>
      <c r="L155" s="19">
        <v>63.697437439999995</v>
      </c>
      <c r="M155" s="19">
        <v>71.222117120000007</v>
      </c>
      <c r="N155" s="19">
        <v>36.316250493906203</v>
      </c>
      <c r="O155" s="19">
        <v>41.902292242890596</v>
      </c>
      <c r="P155" s="19">
        <v>63.697437439999995</v>
      </c>
      <c r="Q155" s="19">
        <v>71.222117120000007</v>
      </c>
      <c r="R155" s="19">
        <v>36.316250493906203</v>
      </c>
      <c r="S155" s="19">
        <v>41.902292242890596</v>
      </c>
      <c r="T155" s="19">
        <v>63.697437439999995</v>
      </c>
      <c r="U155" s="19">
        <v>71.222117120000007</v>
      </c>
      <c r="V155" s="19">
        <v>36.316250493906203</v>
      </c>
      <c r="W155" s="19">
        <v>41.902292242890596</v>
      </c>
      <c r="X155" s="19">
        <v>63.697437439999995</v>
      </c>
      <c r="Y155" s="19">
        <v>71.222117120000007</v>
      </c>
      <c r="Z155" s="19">
        <v>36.316250493906203</v>
      </c>
      <c r="AA155" s="19">
        <v>41.902292242890596</v>
      </c>
      <c r="AB155" s="19">
        <v>63.697437439999995</v>
      </c>
      <c r="AC155" s="19">
        <v>71.222117120000007</v>
      </c>
      <c r="AD155" s="19">
        <v>36.316250493906203</v>
      </c>
      <c r="AE155" s="19">
        <v>22.351146121445296</v>
      </c>
      <c r="AF155" s="19">
        <v>33.598718720000001</v>
      </c>
      <c r="AG155" s="19">
        <v>37.361058560000004</v>
      </c>
      <c r="AH155" s="19">
        <v>36.316250493906203</v>
      </c>
      <c r="AI155" s="19"/>
      <c r="AL155" s="65">
        <f t="shared" si="2"/>
        <v>1</v>
      </c>
    </row>
    <row r="156" spans="1:38" ht="14.25" customHeight="1" x14ac:dyDescent="0.25">
      <c r="A156" s="22" t="s">
        <v>169</v>
      </c>
      <c r="B156" s="21">
        <v>127.278645278916</v>
      </c>
      <c r="C156" s="21">
        <v>127.52294359156001</v>
      </c>
      <c r="D156" s="21">
        <v>129.878945018378</v>
      </c>
      <c r="E156" s="21">
        <v>128.24639485699899</v>
      </c>
      <c r="F156" s="21">
        <v>127.41652886676501</v>
      </c>
      <c r="G156" s="21">
        <v>132.745049047099</v>
      </c>
      <c r="H156" s="21">
        <v>133.54457336606501</v>
      </c>
      <c r="I156" s="21">
        <v>135.660609365466</v>
      </c>
      <c r="J156" s="21">
        <v>147.74820399999999</v>
      </c>
      <c r="K156" s="21">
        <v>162.732934</v>
      </c>
      <c r="L156" s="21">
        <v>174.73993400000001</v>
      </c>
      <c r="M156" s="21">
        <v>174.90893399999999</v>
      </c>
      <c r="N156" s="21">
        <v>152.36459600000001</v>
      </c>
      <c r="O156" s="21">
        <v>158.02764199999999</v>
      </c>
      <c r="P156" s="21">
        <v>176.22538068</v>
      </c>
      <c r="Q156" s="21">
        <v>171.74038068000002</v>
      </c>
      <c r="R156" s="21">
        <v>170.57127399000001</v>
      </c>
      <c r="S156" s="21">
        <v>159.34988197999999</v>
      </c>
      <c r="T156" s="21">
        <v>166.45195834</v>
      </c>
      <c r="U156" s="21">
        <v>205.41244491999998</v>
      </c>
      <c r="V156" s="21">
        <v>196.94660640000001</v>
      </c>
      <c r="W156" s="21">
        <v>198.75338196000001</v>
      </c>
      <c r="X156" s="21">
        <v>156.46451506</v>
      </c>
      <c r="Y156" s="21">
        <v>196.38173030666701</v>
      </c>
      <c r="Z156" s="21">
        <v>216.78320100103701</v>
      </c>
      <c r="AA156" s="21">
        <v>224.469944676056</v>
      </c>
      <c r="AB156" s="21">
        <v>203.66947233802802</v>
      </c>
      <c r="AC156" s="21">
        <v>207.85669739204201</v>
      </c>
      <c r="AD156" s="21">
        <v>173.42659727219902</v>
      </c>
      <c r="AE156" s="21">
        <v>3.3670491701408403</v>
      </c>
      <c r="AF156" s="21"/>
      <c r="AG156" s="21"/>
      <c r="AH156" s="21"/>
      <c r="AI156" s="21"/>
      <c r="AL156" s="65">
        <f t="shared" si="2"/>
        <v>0</v>
      </c>
    </row>
    <row r="157" spans="1:38" ht="14.25" customHeight="1" x14ac:dyDescent="0.25">
      <c r="A157" s="22" t="s">
        <v>170</v>
      </c>
      <c r="B157" s="19">
        <v>157.401954843276</v>
      </c>
      <c r="C157" s="19">
        <v>176.80583020401002</v>
      </c>
      <c r="D157" s="19">
        <v>118.023629253474</v>
      </c>
      <c r="E157" s="19">
        <v>114.41056899238301</v>
      </c>
      <c r="F157" s="19">
        <v>128.92938299560001</v>
      </c>
      <c r="G157" s="19">
        <v>157.45079933379702</v>
      </c>
      <c r="H157" s="19">
        <v>126.770203762271</v>
      </c>
      <c r="I157" s="19">
        <v>118.6912820359</v>
      </c>
      <c r="J157" s="19">
        <v>131.163947453356</v>
      </c>
      <c r="K157" s="19">
        <v>148.835676038147</v>
      </c>
      <c r="L157" s="19">
        <v>119.751980605859</v>
      </c>
      <c r="M157" s="19">
        <v>125.344347589694</v>
      </c>
      <c r="N157" s="19">
        <v>131.33584130421301</v>
      </c>
      <c r="O157" s="19">
        <v>140.79195028081799</v>
      </c>
      <c r="P157" s="19">
        <v>142.11785593271802</v>
      </c>
      <c r="Q157" s="19">
        <v>131.78100615745399</v>
      </c>
      <c r="R157" s="19">
        <v>145.79643958598899</v>
      </c>
      <c r="S157" s="19">
        <v>147.32203790376602</v>
      </c>
      <c r="T157" s="19">
        <v>146.63269146287098</v>
      </c>
      <c r="U157" s="19">
        <v>152.58238434384302</v>
      </c>
      <c r="V157" s="19">
        <v>163.41495976091798</v>
      </c>
      <c r="W157" s="19">
        <v>150.38074322968399</v>
      </c>
      <c r="X157" s="19">
        <v>160.243523698373</v>
      </c>
      <c r="Y157" s="19">
        <v>136.659165942752</v>
      </c>
      <c r="Z157" s="19">
        <v>240.61203733892</v>
      </c>
      <c r="AA157" s="19">
        <v>241.39731165478901</v>
      </c>
      <c r="AB157" s="19">
        <v>233.18447325162199</v>
      </c>
      <c r="AC157" s="19">
        <v>172.301353365273</v>
      </c>
      <c r="AD157" s="19">
        <v>175.48521249901501</v>
      </c>
      <c r="AE157" s="19">
        <v>26.149213317217903</v>
      </c>
      <c r="AF157" s="19">
        <v>46.564340497322199</v>
      </c>
      <c r="AG157" s="19">
        <v>55.480202263685797</v>
      </c>
      <c r="AH157" s="19">
        <v>59.867536267774199</v>
      </c>
      <c r="AI157" s="19"/>
      <c r="AL157" s="65">
        <f t="shared" si="2"/>
        <v>1</v>
      </c>
    </row>
    <row r="158" spans="1:38" ht="14.25" customHeight="1" x14ac:dyDescent="0.25">
      <c r="A158" s="22" t="s">
        <v>171</v>
      </c>
      <c r="B158" s="21">
        <v>49</v>
      </c>
      <c r="C158" s="21">
        <v>88</v>
      </c>
      <c r="D158" s="21">
        <v>112</v>
      </c>
      <c r="E158" s="21">
        <v>62</v>
      </c>
      <c r="F158" s="21">
        <v>126</v>
      </c>
      <c r="G158" s="21">
        <v>162</v>
      </c>
      <c r="H158" s="21">
        <v>223</v>
      </c>
      <c r="I158" s="21">
        <v>159</v>
      </c>
      <c r="J158" s="21">
        <v>124</v>
      </c>
      <c r="K158" s="21">
        <v>131</v>
      </c>
      <c r="L158" s="21">
        <v>189</v>
      </c>
      <c r="M158" s="21">
        <v>140</v>
      </c>
      <c r="N158" s="21">
        <v>130</v>
      </c>
      <c r="O158" s="21">
        <v>139</v>
      </c>
      <c r="P158" s="21">
        <v>212</v>
      </c>
      <c r="Q158" s="21">
        <v>152</v>
      </c>
      <c r="R158" s="21">
        <v>153</v>
      </c>
      <c r="S158" s="21">
        <v>165</v>
      </c>
      <c r="T158" s="21">
        <v>196</v>
      </c>
      <c r="U158" s="21">
        <v>177</v>
      </c>
      <c r="V158" s="21">
        <v>190</v>
      </c>
      <c r="W158" s="21">
        <v>214</v>
      </c>
      <c r="X158" s="21">
        <v>275</v>
      </c>
      <c r="Y158" s="21">
        <v>207</v>
      </c>
      <c r="Z158" s="21">
        <v>175</v>
      </c>
      <c r="AA158" s="21">
        <v>232</v>
      </c>
      <c r="AB158" s="21">
        <v>284</v>
      </c>
      <c r="AC158" s="21">
        <v>250</v>
      </c>
      <c r="AD158" s="21">
        <v>167</v>
      </c>
      <c r="AE158" s="21">
        <v>33</v>
      </c>
      <c r="AF158" s="21">
        <v>84</v>
      </c>
      <c r="AG158" s="21">
        <v>61</v>
      </c>
      <c r="AH158" s="21">
        <v>26</v>
      </c>
      <c r="AI158" s="21"/>
      <c r="AL158" s="65">
        <f t="shared" si="2"/>
        <v>1</v>
      </c>
    </row>
    <row r="159" spans="1:38" ht="14.25" customHeight="1" x14ac:dyDescent="0.25">
      <c r="A159" s="22" t="s">
        <v>172</v>
      </c>
      <c r="B159" s="19">
        <v>200.73561290322522</v>
      </c>
      <c r="C159" s="19">
        <v>256.02142222222318</v>
      </c>
      <c r="D159" s="19">
        <v>264.83575757575807</v>
      </c>
      <c r="E159" s="19">
        <v>258.58614062499981</v>
      </c>
      <c r="F159" s="19">
        <v>190.37881269841336</v>
      </c>
      <c r="G159" s="19">
        <v>283.81202419354827</v>
      </c>
      <c r="H159" s="19">
        <v>316.80862272727256</v>
      </c>
      <c r="I159" s="19">
        <v>271.20761718750003</v>
      </c>
      <c r="J159" s="19">
        <v>199.32728571428623</v>
      </c>
      <c r="K159" s="19">
        <v>239.84380000000107</v>
      </c>
      <c r="L159" s="19">
        <v>239.00475</v>
      </c>
      <c r="M159" s="19">
        <v>202.62509230769234</v>
      </c>
      <c r="N159" s="19">
        <v>184.03346129032292</v>
      </c>
      <c r="O159" s="19">
        <v>203.26236923076848</v>
      </c>
      <c r="P159" s="19">
        <v>197.64329545454578</v>
      </c>
      <c r="Q159" s="19">
        <v>187.736484375</v>
      </c>
      <c r="R159" s="19">
        <v>194.85783692307646</v>
      </c>
      <c r="S159" s="19">
        <v>221.5282596774193</v>
      </c>
      <c r="T159" s="19">
        <v>260.76290769230735</v>
      </c>
      <c r="U159" s="19">
        <v>230.76759999999919</v>
      </c>
      <c r="V159" s="19">
        <v>232.32150000000081</v>
      </c>
      <c r="W159" s="19">
        <v>271.65982857142933</v>
      </c>
      <c r="X159" s="19">
        <v>283.74797538461564</v>
      </c>
      <c r="Y159" s="19">
        <v>243.12086250000007</v>
      </c>
      <c r="Z159" s="19">
        <v>244.19085714285731</v>
      </c>
      <c r="AA159" s="19">
        <v>288.79090000000008</v>
      </c>
      <c r="AB159" s="19">
        <v>301.33639696969868</v>
      </c>
      <c r="AC159" s="19">
        <v>260.16996874999995</v>
      </c>
      <c r="AD159" s="19">
        <v>208.40291718749995</v>
      </c>
      <c r="AE159" s="19">
        <v>38.54945161290334</v>
      </c>
      <c r="AF159" s="19">
        <v>59.614440909091094</v>
      </c>
      <c r="AG159" s="19">
        <v>87.081587692307593</v>
      </c>
      <c r="AH159" s="19">
        <v>61.447228571428589</v>
      </c>
      <c r="AI159" s="19"/>
      <c r="AL159" s="65">
        <f t="shared" si="2"/>
        <v>1</v>
      </c>
    </row>
    <row r="160" spans="1:38" ht="14.25" customHeight="1" x14ac:dyDescent="0.25">
      <c r="A160" s="22" t="s">
        <v>173</v>
      </c>
      <c r="B160" s="21">
        <v>1495.6043956043957</v>
      </c>
      <c r="C160" s="21">
        <v>1242.032967032967</v>
      </c>
      <c r="D160" s="21">
        <v>1232.1428571428571</v>
      </c>
      <c r="E160" s="21">
        <v>1143.4065934065934</v>
      </c>
      <c r="F160" s="21">
        <v>1074.1758241758241</v>
      </c>
      <c r="G160" s="21">
        <v>1144.2307692307691</v>
      </c>
      <c r="H160" s="21">
        <v>1104.9450549450551</v>
      </c>
      <c r="I160" s="21">
        <v>865.38461538461536</v>
      </c>
      <c r="J160" s="21">
        <v>758.79120879120876</v>
      </c>
      <c r="K160" s="21">
        <v>770.05494505494494</v>
      </c>
      <c r="L160" s="21">
        <v>879.67032967032969</v>
      </c>
      <c r="M160" s="21">
        <v>1061.8131868131868</v>
      </c>
      <c r="N160" s="21">
        <v>979.67032967032969</v>
      </c>
      <c r="O160" s="21">
        <v>977.74725274725267</v>
      </c>
      <c r="P160" s="21">
        <v>1005.7692307692307</v>
      </c>
      <c r="Q160" s="21">
        <v>1100</v>
      </c>
      <c r="R160" s="21">
        <v>952.47252747252742</v>
      </c>
      <c r="S160" s="21">
        <v>701.37362637362639</v>
      </c>
      <c r="T160" s="21">
        <v>490.38461538461536</v>
      </c>
      <c r="U160" s="21">
        <v>501.92307692307691</v>
      </c>
      <c r="V160" s="21">
        <v>613.18681318681308</v>
      </c>
      <c r="W160" s="21">
        <v>725.27472527472514</v>
      </c>
      <c r="X160" s="21">
        <v>585.16483516483504</v>
      </c>
      <c r="Y160" s="21">
        <v>558.79120879120876</v>
      </c>
      <c r="Z160" s="21">
        <v>788.18681318681308</v>
      </c>
      <c r="AA160" s="21">
        <v>820.60439560439568</v>
      </c>
      <c r="AB160" s="21">
        <v>761.8131868131868</v>
      </c>
      <c r="AC160" s="21">
        <v>671.42857142857144</v>
      </c>
      <c r="AD160" s="21">
        <v>910.98901098901092</v>
      </c>
      <c r="AE160" s="21">
        <v>1366.2087912087914</v>
      </c>
      <c r="AF160" s="21">
        <v>1250</v>
      </c>
      <c r="AG160" s="21">
        <v>1234.8901098901097</v>
      </c>
      <c r="AH160" s="21">
        <v>1190.6593406593406</v>
      </c>
      <c r="AI160" s="21"/>
      <c r="AL160" s="65">
        <f t="shared" si="2"/>
        <v>1</v>
      </c>
    </row>
    <row r="161" spans="1:38" ht="14.25" customHeight="1" x14ac:dyDescent="0.25">
      <c r="A161" s="22" t="s">
        <v>174</v>
      </c>
      <c r="B161" s="19">
        <v>33.720043354341428</v>
      </c>
      <c r="C161" s="19">
        <v>44.843049327354258</v>
      </c>
      <c r="D161" s="19">
        <v>25.354969574036513</v>
      </c>
      <c r="E161" s="19">
        <v>16.205473169240175</v>
      </c>
      <c r="F161" s="19">
        <v>15.214833448289836</v>
      </c>
      <c r="G161" s="19">
        <v>82.091632849044316</v>
      </c>
      <c r="H161" s="19">
        <v>79.845511941806919</v>
      </c>
      <c r="I161" s="19">
        <v>59.139936354163737</v>
      </c>
      <c r="J161" s="19">
        <v>61.699258260283159</v>
      </c>
      <c r="K161" s="19">
        <v>65.711417358766028</v>
      </c>
      <c r="L161" s="19">
        <v>85.663325545758283</v>
      </c>
      <c r="M161" s="19">
        <v>75.434917930740824</v>
      </c>
      <c r="N161" s="19">
        <v>65.005151351616547</v>
      </c>
      <c r="O161" s="19">
        <v>81.329384005221144</v>
      </c>
      <c r="P161" s="19">
        <v>88.497050098330135</v>
      </c>
      <c r="Q161" s="19">
        <v>106.79565154925531</v>
      </c>
      <c r="R161" s="19">
        <v>126.47693817468115</v>
      </c>
      <c r="S161" s="19">
        <v>154.84837260238686</v>
      </c>
      <c r="T161" s="19">
        <v>154.3009466525408</v>
      </c>
      <c r="U161" s="19">
        <v>142.74304552483571</v>
      </c>
      <c r="V161" s="19">
        <v>168.77971473851031</v>
      </c>
      <c r="W161" s="19">
        <v>206.30093454750457</v>
      </c>
      <c r="X161" s="19">
        <v>208.76617687551629</v>
      </c>
      <c r="Y161" s="19">
        <v>197.62458675156117</v>
      </c>
      <c r="Z161" s="19">
        <v>200.80931512107753</v>
      </c>
      <c r="AA161" s="19">
        <v>313.05748070031393</v>
      </c>
      <c r="AB161" s="19">
        <v>378.99139261127368</v>
      </c>
      <c r="AC161" s="19">
        <v>282.94873780393345</v>
      </c>
      <c r="AD161" s="19">
        <v>163.40445091354798</v>
      </c>
      <c r="AE161" s="19">
        <v>48.470780993992349</v>
      </c>
      <c r="AF161" s="19">
        <v>128.62072571368807</v>
      </c>
      <c r="AG161" s="19">
        <v>109.38634342907027</v>
      </c>
      <c r="AH161" s="19">
        <v>190.30828294145738</v>
      </c>
      <c r="AI161" s="19"/>
      <c r="AL161" s="65">
        <f t="shared" si="2"/>
        <v>1</v>
      </c>
    </row>
    <row r="162" spans="1:38" ht="14.25" customHeight="1" x14ac:dyDescent="0.25">
      <c r="A162" s="22" t="s">
        <v>175</v>
      </c>
      <c r="B162" s="21">
        <v>1215.67</v>
      </c>
      <c r="C162" s="21">
        <v>1602.84</v>
      </c>
      <c r="D162" s="21">
        <v>1702.11</v>
      </c>
      <c r="E162" s="21">
        <v>1530.19</v>
      </c>
      <c r="F162" s="21">
        <v>1128.99</v>
      </c>
      <c r="G162" s="21">
        <v>1353.64</v>
      </c>
      <c r="H162" s="21">
        <v>1381.3</v>
      </c>
      <c r="I162" s="21">
        <v>1090.57</v>
      </c>
      <c r="J162" s="21">
        <v>649.96</v>
      </c>
      <c r="K162" s="21">
        <v>914.6</v>
      </c>
      <c r="L162" s="21">
        <v>984.53</v>
      </c>
      <c r="M162" s="21">
        <v>951.08</v>
      </c>
      <c r="N162" s="21">
        <v>729.19</v>
      </c>
      <c r="O162" s="21">
        <v>930.94</v>
      </c>
      <c r="P162" s="21">
        <v>1080.58</v>
      </c>
      <c r="Q162" s="21">
        <v>960.79</v>
      </c>
      <c r="R162" s="21">
        <v>911.79</v>
      </c>
      <c r="S162" s="21">
        <v>1207.55</v>
      </c>
      <c r="T162" s="21">
        <v>1217.07</v>
      </c>
      <c r="U162" s="21">
        <v>1189.55</v>
      </c>
      <c r="V162" s="21">
        <v>1067.75</v>
      </c>
      <c r="W162" s="21">
        <v>1187.69</v>
      </c>
      <c r="X162" s="21">
        <v>1227.81</v>
      </c>
      <c r="Y162" s="21">
        <v>1036.44</v>
      </c>
      <c r="Z162" s="21">
        <v>945.52</v>
      </c>
      <c r="AA162" s="21">
        <v>1152.6099999999999</v>
      </c>
      <c r="AB162" s="21">
        <v>1203.76</v>
      </c>
      <c r="AC162" s="21">
        <v>1156.72</v>
      </c>
      <c r="AD162" s="21">
        <v>963.81</v>
      </c>
      <c r="AE162" s="21">
        <v>96.51</v>
      </c>
      <c r="AF162" s="21">
        <v>332.97</v>
      </c>
      <c r="AG162" s="21">
        <v>266.95999999999998</v>
      </c>
      <c r="AH162" s="21">
        <v>296.36</v>
      </c>
      <c r="AI162" s="21"/>
      <c r="AL162" s="65">
        <f t="shared" si="2"/>
        <v>1</v>
      </c>
    </row>
    <row r="163" spans="1:38" ht="14.25" customHeight="1" x14ac:dyDescent="0.25">
      <c r="A163" s="22" t="s">
        <v>176</v>
      </c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>
        <v>11.491693168539699</v>
      </c>
      <c r="S163" s="19">
        <v>11.9982404185397</v>
      </c>
      <c r="T163" s="19">
        <v>12.36957185</v>
      </c>
      <c r="U163" s="19">
        <v>12.271584789999999</v>
      </c>
      <c r="V163" s="19">
        <v>10.636808102168299</v>
      </c>
      <c r="W163" s="19">
        <v>11.8953875409892</v>
      </c>
      <c r="X163" s="19">
        <v>11.8304774975</v>
      </c>
      <c r="Y163" s="19">
        <v>10.640452137499999</v>
      </c>
      <c r="Z163" s="19">
        <v>11.266443462652299</v>
      </c>
      <c r="AA163" s="19">
        <v>11.250034452258799</v>
      </c>
      <c r="AB163" s="19">
        <v>12.791971353350199</v>
      </c>
      <c r="AC163" s="19">
        <v>11.5052295191261</v>
      </c>
      <c r="AD163" s="19">
        <v>10.431986866286</v>
      </c>
      <c r="AE163" s="19">
        <v>0.77369212777207608</v>
      </c>
      <c r="AF163" s="19"/>
      <c r="AG163" s="19"/>
      <c r="AH163" s="19"/>
      <c r="AI163" s="19"/>
      <c r="AL163" s="65">
        <f t="shared" si="2"/>
        <v>0</v>
      </c>
    </row>
    <row r="164" spans="1:38" ht="14.25" customHeight="1" x14ac:dyDescent="0.25">
      <c r="A164" s="22" t="s">
        <v>177</v>
      </c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L164" s="65">
        <f t="shared" si="2"/>
        <v>0</v>
      </c>
    </row>
    <row r="165" spans="1:38" ht="14.25" customHeight="1" x14ac:dyDescent="0.25">
      <c r="A165" s="22" t="s">
        <v>178</v>
      </c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L165" s="65">
        <f t="shared" si="2"/>
        <v>0</v>
      </c>
    </row>
    <row r="166" spans="1:38" ht="14.25" customHeight="1" x14ac:dyDescent="0.25">
      <c r="A166" s="22" t="s">
        <v>179</v>
      </c>
      <c r="B166" s="21">
        <v>246.66666666666666</v>
      </c>
      <c r="C166" s="21">
        <v>251.46666666666667</v>
      </c>
      <c r="D166" s="21">
        <v>244</v>
      </c>
      <c r="E166" s="21">
        <v>245.86666666666665</v>
      </c>
      <c r="F166" s="21">
        <v>254.66666666666666</v>
      </c>
      <c r="G166" s="21">
        <v>263.46666666666664</v>
      </c>
      <c r="H166" s="21">
        <v>247.46666666666667</v>
      </c>
      <c r="I166" s="21">
        <v>253.86666666666665</v>
      </c>
      <c r="J166" s="21">
        <v>256</v>
      </c>
      <c r="K166" s="21">
        <v>264</v>
      </c>
      <c r="L166" s="21">
        <v>254.13333333333335</v>
      </c>
      <c r="M166" s="21">
        <v>246.13333333333335</v>
      </c>
      <c r="N166" s="21">
        <v>250.66666666666666</v>
      </c>
      <c r="O166" s="21">
        <v>259.73333333333335</v>
      </c>
      <c r="P166" s="21">
        <v>261.33333333333337</v>
      </c>
      <c r="Q166" s="21">
        <v>240.8</v>
      </c>
      <c r="R166" s="21">
        <v>378.66666666666669</v>
      </c>
      <c r="S166" s="21">
        <v>381.33333333333331</v>
      </c>
      <c r="T166" s="21">
        <v>392</v>
      </c>
      <c r="U166" s="21">
        <v>360.5333333333333</v>
      </c>
      <c r="V166" s="21">
        <v>325.33333333333331</v>
      </c>
      <c r="W166" s="21">
        <v>215.46666666666667</v>
      </c>
      <c r="X166" s="21">
        <v>423.4666666666667</v>
      </c>
      <c r="Y166" s="21">
        <v>324</v>
      </c>
      <c r="Z166" s="21">
        <v>342.93333333333334</v>
      </c>
      <c r="AA166" s="21">
        <v>242.13333333333335</v>
      </c>
      <c r="AB166" s="21">
        <v>325.86666666666667</v>
      </c>
      <c r="AC166" s="21">
        <v>364</v>
      </c>
      <c r="AD166" s="21">
        <v>214.93333333333334</v>
      </c>
      <c r="AE166" s="21">
        <v>84</v>
      </c>
      <c r="AF166" s="21">
        <v>123.73333333333333</v>
      </c>
      <c r="AG166" s="21">
        <v>113.33333333333333</v>
      </c>
      <c r="AH166" s="21">
        <v>134.93333333333334</v>
      </c>
      <c r="AI166" s="21"/>
      <c r="AL166" s="65">
        <f t="shared" si="2"/>
        <v>1</v>
      </c>
    </row>
    <row r="167" spans="1:38" ht="14.25" customHeight="1" x14ac:dyDescent="0.25">
      <c r="A167" s="22" t="s">
        <v>180</v>
      </c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L167" s="65">
        <f t="shared" si="2"/>
        <v>0</v>
      </c>
    </row>
    <row r="168" spans="1:38" ht="14.25" customHeight="1" x14ac:dyDescent="0.25">
      <c r="A168" s="22" t="s">
        <v>181</v>
      </c>
      <c r="B168" s="21">
        <v>34.004932470857312</v>
      </c>
      <c r="C168" s="21">
        <v>46.57224020525036</v>
      </c>
      <c r="D168" s="21">
        <v>50.030536928409113</v>
      </c>
      <c r="E168" s="21">
        <v>42.094940267744846</v>
      </c>
      <c r="F168" s="21">
        <v>36.999647958159301</v>
      </c>
      <c r="G168" s="21">
        <v>49.844192119205054</v>
      </c>
      <c r="H168" s="21">
        <v>53.850689088595573</v>
      </c>
      <c r="I168" s="21">
        <v>40.416182909542975</v>
      </c>
      <c r="J168" s="21">
        <v>31.273375572051513</v>
      </c>
      <c r="K168" s="21">
        <v>40.452952478550117</v>
      </c>
      <c r="L168" s="21">
        <v>43.771632850741497</v>
      </c>
      <c r="M168" s="21">
        <v>36.220575018063052</v>
      </c>
      <c r="N168" s="21">
        <v>31.041509516924574</v>
      </c>
      <c r="O168" s="21">
        <v>40.928234064342135</v>
      </c>
      <c r="P168" s="21">
        <v>40.157285478026573</v>
      </c>
      <c r="Q168" s="21">
        <v>36.862013391328126</v>
      </c>
      <c r="R168" s="21">
        <v>32.685124426099954</v>
      </c>
      <c r="S168" s="21">
        <v>44.191309297653376</v>
      </c>
      <c r="T168" s="21">
        <v>46.095870764462006</v>
      </c>
      <c r="U168" s="21">
        <v>44.935195936866279</v>
      </c>
      <c r="V168" s="21">
        <v>40.432544664134419</v>
      </c>
      <c r="W168" s="21">
        <v>53.780921850769047</v>
      </c>
      <c r="X168" s="21">
        <v>49.799240855107342</v>
      </c>
      <c r="Y168" s="21">
        <v>50.007491479498889</v>
      </c>
      <c r="Z168" s="21">
        <v>40.795351504939738</v>
      </c>
      <c r="AA168" s="21">
        <v>51.140758408668304</v>
      </c>
      <c r="AB168" s="21">
        <v>53.06753899461976</v>
      </c>
      <c r="AC168" s="21">
        <v>48.614485003438681</v>
      </c>
      <c r="AD168" s="21">
        <v>34.642116039706416</v>
      </c>
      <c r="AE168" s="21">
        <v>3.072416482861493</v>
      </c>
      <c r="AF168" s="21">
        <v>12.044284831733552</v>
      </c>
      <c r="AG168" s="21">
        <v>13.859980136764417</v>
      </c>
      <c r="AH168" s="21">
        <v>14.423682894397242</v>
      </c>
      <c r="AI168" s="21"/>
      <c r="AL168" s="65">
        <f t="shared" si="2"/>
        <v>1</v>
      </c>
    </row>
    <row r="169" spans="1:38" ht="14.25" customHeight="1" x14ac:dyDescent="0.25">
      <c r="A169" s="22" t="s">
        <v>182</v>
      </c>
      <c r="B169" s="19">
        <v>4.73228446104957</v>
      </c>
      <c r="C169" s="19">
        <v>5.1478432615363898</v>
      </c>
      <c r="D169" s="19">
        <v>6.8285995454819002</v>
      </c>
      <c r="E169" s="19">
        <v>7.9325225567820601</v>
      </c>
      <c r="F169" s="19">
        <v>5.7939132924977699</v>
      </c>
      <c r="G169" s="19">
        <v>5.4446850479817099</v>
      </c>
      <c r="H169" s="19">
        <v>7.8845779324186802</v>
      </c>
      <c r="I169" s="19">
        <v>9.3267198882742512</v>
      </c>
      <c r="J169" s="19">
        <v>5.0512539819054902</v>
      </c>
      <c r="K169" s="19">
        <v>4.8128888603301698</v>
      </c>
      <c r="L169" s="19">
        <v>6.5261128009561196</v>
      </c>
      <c r="M169" s="19">
        <v>7.7197824126429699</v>
      </c>
      <c r="N169" s="19">
        <v>9.6507163856377201</v>
      </c>
      <c r="O169" s="19">
        <v>9.7551014798791407</v>
      </c>
      <c r="P169" s="19">
        <v>9.8602513000856984</v>
      </c>
      <c r="Q169" s="19">
        <v>9.9654011202922597</v>
      </c>
      <c r="R169" s="19">
        <v>10.0784845309927</v>
      </c>
      <c r="S169" s="19">
        <v>10.318705695344999</v>
      </c>
      <c r="T169" s="19">
        <v>10.562472559540199</v>
      </c>
      <c r="U169" s="19">
        <v>10.806239423735301</v>
      </c>
      <c r="V169" s="19">
        <v>7.9888560434296298</v>
      </c>
      <c r="W169" s="19">
        <v>8.0924764117059098</v>
      </c>
      <c r="X169" s="19">
        <v>8.1976262319124711</v>
      </c>
      <c r="Y169" s="19">
        <v>8.3027760521190288</v>
      </c>
      <c r="Z169" s="19">
        <v>10.164550091741699</v>
      </c>
      <c r="AA169" s="19">
        <v>10.3372136634929</v>
      </c>
      <c r="AB169" s="19">
        <v>10.5124257750485</v>
      </c>
      <c r="AC169" s="19">
        <v>10.687637886604101</v>
      </c>
      <c r="AD169" s="19">
        <v>8.0628499981597805</v>
      </c>
      <c r="AE169" s="19">
        <v>1.55</v>
      </c>
      <c r="AF169" s="19">
        <v>1.2</v>
      </c>
      <c r="AG169" s="19">
        <v>1.9</v>
      </c>
      <c r="AH169" s="19"/>
      <c r="AI169" s="19"/>
      <c r="AL169" s="65">
        <f t="shared" si="2"/>
        <v>1</v>
      </c>
    </row>
    <row r="170" spans="1:38" ht="14.25" customHeight="1" x14ac:dyDescent="0.25">
      <c r="A170" s="22" t="s">
        <v>183</v>
      </c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L170" s="65">
        <f t="shared" si="2"/>
        <v>0</v>
      </c>
    </row>
    <row r="171" spans="1:38" ht="14.25" customHeight="1" x14ac:dyDescent="0.25">
      <c r="A171" s="22" t="s">
        <v>184</v>
      </c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L171" s="65">
        <f t="shared" si="2"/>
        <v>0</v>
      </c>
    </row>
    <row r="172" spans="1:38" ht="14.25" customHeight="1" x14ac:dyDescent="0.25">
      <c r="A172" s="22" t="s">
        <v>185</v>
      </c>
      <c r="B172" s="21">
        <v>5.5251396648044686</v>
      </c>
      <c r="C172" s="21">
        <v>6.9553072625698329</v>
      </c>
      <c r="D172" s="21">
        <v>6.4078212290502794</v>
      </c>
      <c r="E172" s="21">
        <v>5.6927374301675977</v>
      </c>
      <c r="F172" s="21">
        <v>6.5586592178770946</v>
      </c>
      <c r="G172" s="21">
        <v>8.083798882681565</v>
      </c>
      <c r="H172" s="21">
        <v>7.8882681564245809</v>
      </c>
      <c r="I172" s="21">
        <v>6.1620111731843572</v>
      </c>
      <c r="J172" s="21">
        <v>6.1173184357541901</v>
      </c>
      <c r="K172" s="21">
        <v>6.9050279329608939</v>
      </c>
      <c r="L172" s="21">
        <v>6.8547486033519549</v>
      </c>
      <c r="M172" s="21">
        <v>6.2011173184357533</v>
      </c>
      <c r="N172" s="21">
        <v>2.2234636871508378</v>
      </c>
      <c r="O172" s="21">
        <v>3.9162011173184355</v>
      </c>
      <c r="P172" s="21">
        <v>4.0726256983240221</v>
      </c>
      <c r="Q172" s="21">
        <v>5.5251396648044686</v>
      </c>
      <c r="R172" s="21">
        <v>2.5698324022346366</v>
      </c>
      <c r="S172" s="21">
        <v>4.1731843575418992</v>
      </c>
      <c r="T172" s="21">
        <v>3.441340782122905</v>
      </c>
      <c r="U172" s="21">
        <v>1.8268156424581006</v>
      </c>
      <c r="V172" s="21">
        <v>2.5282795251396646</v>
      </c>
      <c r="W172" s="21">
        <v>2.1534401117318436</v>
      </c>
      <c r="X172" s="21">
        <v>1.8649573687150838</v>
      </c>
      <c r="Y172" s="21">
        <v>1.7026120502793296</v>
      </c>
      <c r="Z172" s="21">
        <v>2.489996972067039</v>
      </c>
      <c r="AA172" s="21">
        <v>2.5173657988826821</v>
      </c>
      <c r="AB172" s="21">
        <v>3.3922955977653633</v>
      </c>
      <c r="AC172" s="21">
        <v>1.4498127094972066</v>
      </c>
      <c r="AD172" s="21">
        <v>1.4048394581005585</v>
      </c>
      <c r="AE172" s="21">
        <v>-2.2211005586592176E-3</v>
      </c>
      <c r="AF172" s="21">
        <v>0.25562630726256985</v>
      </c>
      <c r="AG172" s="21">
        <v>0.24768556983240222</v>
      </c>
      <c r="AH172" s="21"/>
      <c r="AI172" s="21"/>
      <c r="AL172" s="65">
        <f t="shared" si="2"/>
        <v>1</v>
      </c>
    </row>
    <row r="173" spans="1:38" ht="14.25" customHeight="1" x14ac:dyDescent="0.25">
      <c r="A173" s="22" t="s">
        <v>186</v>
      </c>
      <c r="B173" s="19">
        <v>0</v>
      </c>
      <c r="C173" s="19">
        <v>0</v>
      </c>
      <c r="D173" s="19">
        <v>0</v>
      </c>
      <c r="E173" s="19">
        <v>0</v>
      </c>
      <c r="F173" s="19">
        <v>30.949568565079471</v>
      </c>
      <c r="G173" s="19">
        <v>43.835932548387071</v>
      </c>
      <c r="H173" s="19">
        <v>45.743718668181799</v>
      </c>
      <c r="I173" s="19">
        <v>33.476018554687506</v>
      </c>
      <c r="J173" s="19">
        <v>34.670560142857234</v>
      </c>
      <c r="K173" s="19">
        <v>30.190476483871102</v>
      </c>
      <c r="L173" s="19">
        <v>44.510466000000001</v>
      </c>
      <c r="M173" s="19">
        <v>30.697153849230773</v>
      </c>
      <c r="N173" s="19">
        <v>38.360507709677492</v>
      </c>
      <c r="O173" s="19">
        <v>42.022236367692152</v>
      </c>
      <c r="P173" s="19">
        <v>52.354257348484929</v>
      </c>
      <c r="Q173" s="19">
        <v>47.583646171875003</v>
      </c>
      <c r="R173" s="19">
        <v>35.871943541538371</v>
      </c>
      <c r="S173" s="19">
        <v>40.556203480645152</v>
      </c>
      <c r="T173" s="19">
        <v>59.49857804615376</v>
      </c>
      <c r="U173" s="19">
        <v>52.466662199999817</v>
      </c>
      <c r="V173" s="19">
        <v>44.316862642857288</v>
      </c>
      <c r="W173" s="19">
        <v>48.860641447619187</v>
      </c>
      <c r="X173" s="19">
        <v>63.415346695384684</v>
      </c>
      <c r="Y173" s="19">
        <v>44.581289425000008</v>
      </c>
      <c r="Z173" s="19">
        <v>42.818582857142886</v>
      </c>
      <c r="AA173" s="19">
        <v>48.567437700000013</v>
      </c>
      <c r="AB173" s="19">
        <v>73.678416972727689</v>
      </c>
      <c r="AC173" s="19">
        <v>58.795091618749986</v>
      </c>
      <c r="AD173" s="19">
        <v>36.009598235937489</v>
      </c>
      <c r="AE173" s="19">
        <v>4.5532409419354982</v>
      </c>
      <c r="AF173" s="19">
        <v>18.819460757575818</v>
      </c>
      <c r="AG173" s="19">
        <v>8.010313169230761</v>
      </c>
      <c r="AH173" s="19">
        <v>12.776204152380956</v>
      </c>
      <c r="AI173" s="19"/>
      <c r="AL173" s="65">
        <f t="shared" si="2"/>
        <v>1</v>
      </c>
    </row>
    <row r="174" spans="1:38" ht="14.25" customHeight="1" x14ac:dyDescent="0.25">
      <c r="A174" s="22" t="s">
        <v>187</v>
      </c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L174" s="65">
        <f t="shared" si="2"/>
        <v>0</v>
      </c>
    </row>
    <row r="175" spans="1:38" ht="14.25" customHeight="1" x14ac:dyDescent="0.25">
      <c r="A175" s="22" t="s">
        <v>188</v>
      </c>
      <c r="B175" s="19">
        <v>0.13906051613459913</v>
      </c>
      <c r="C175" s="19">
        <v>0.15850829006866843</v>
      </c>
      <c r="D175" s="19">
        <v>0.1689463916641997</v>
      </c>
      <c r="E175" s="19">
        <v>0.17957676852289231</v>
      </c>
      <c r="F175" s="19">
        <v>0.13281860530832484</v>
      </c>
      <c r="G175" s="19">
        <v>0.13814571338229728</v>
      </c>
      <c r="H175" s="19">
        <v>0.44196201787526224</v>
      </c>
      <c r="I175" s="19">
        <v>0.46210459000730214</v>
      </c>
      <c r="J175" s="19">
        <v>8.7266662178106802E-2</v>
      </c>
      <c r="K175" s="19">
        <v>2.541833762107161E-2</v>
      </c>
      <c r="L175" s="19">
        <v>0.12859583447867107</v>
      </c>
      <c r="M175" s="19">
        <v>1.8239133907290421E-2</v>
      </c>
      <c r="N175" s="19">
        <v>5.7161048051583625E-2</v>
      </c>
      <c r="O175" s="19">
        <v>6.9027885994631166E-2</v>
      </c>
      <c r="P175" s="19">
        <v>4.8821211222860483E-2</v>
      </c>
      <c r="Q175" s="19">
        <v>3.8504921362051338E-2</v>
      </c>
      <c r="R175" s="19">
        <v>4.3534515118014185E-2</v>
      </c>
      <c r="S175" s="19">
        <v>3.4040297961272468E-2</v>
      </c>
      <c r="T175" s="19">
        <v>3.2474820690629423E-2</v>
      </c>
      <c r="U175" s="19">
        <v>3.0316368674643733E-2</v>
      </c>
      <c r="V175" s="19">
        <v>2.8856510294927206E-2</v>
      </c>
      <c r="W175" s="19">
        <v>2.668273540270644E-2</v>
      </c>
      <c r="X175" s="19">
        <v>2.4677776389889518E-2</v>
      </c>
      <c r="Y175" s="19">
        <v>2.3016227702948807E-2</v>
      </c>
      <c r="Z175" s="19">
        <v>2.1653535444762194E-2</v>
      </c>
      <c r="AA175" s="19">
        <v>2.0229721651335717E-2</v>
      </c>
      <c r="AB175" s="19">
        <v>1.8836883782924859E-2</v>
      </c>
      <c r="AC175" s="19">
        <v>1.7643171603280397E-2</v>
      </c>
      <c r="AD175" s="19">
        <v>7.0665574247376715E-3</v>
      </c>
      <c r="AE175" s="19">
        <v>0</v>
      </c>
      <c r="AF175" s="19">
        <v>0</v>
      </c>
      <c r="AG175" s="19">
        <v>0</v>
      </c>
      <c r="AH175" s="19"/>
      <c r="AI175" s="19"/>
      <c r="AL175" s="65">
        <f t="shared" si="2"/>
        <v>1</v>
      </c>
    </row>
    <row r="176" spans="1:38" ht="14.25" customHeight="1" x14ac:dyDescent="0.25">
      <c r="A176" s="22" t="s">
        <v>189</v>
      </c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L176" s="65">
        <f t="shared" si="2"/>
        <v>0</v>
      </c>
    </row>
    <row r="177" spans="1:38" ht="14.25" customHeight="1" x14ac:dyDescent="0.25">
      <c r="A177" s="22" t="s">
        <v>190</v>
      </c>
      <c r="B177" s="19">
        <v>773.53757152475464</v>
      </c>
      <c r="C177" s="19">
        <v>820.4579395417602</v>
      </c>
      <c r="D177" s="19">
        <v>724.83521982078764</v>
      </c>
      <c r="E177" s="19">
        <v>742.70837502389384</v>
      </c>
      <c r="F177" s="19">
        <v>783.64952011830621</v>
      </c>
      <c r="G177" s="19">
        <v>893.23482475459355</v>
      </c>
      <c r="H177" s="19">
        <v>761.39058225185795</v>
      </c>
      <c r="I177" s="19">
        <v>706.39544094883547</v>
      </c>
      <c r="J177" s="19">
        <v>727.52354958741546</v>
      </c>
      <c r="K177" s="19">
        <v>802.28441600999713</v>
      </c>
      <c r="L177" s="19">
        <v>641.80280174925417</v>
      </c>
      <c r="M177" s="19">
        <v>564.86996936700587</v>
      </c>
      <c r="N177" s="19">
        <v>553.62702798886119</v>
      </c>
      <c r="O177" s="19">
        <v>667.21498911183949</v>
      </c>
      <c r="P177" s="19">
        <v>640.41098777924458</v>
      </c>
      <c r="Q177" s="19">
        <v>635.16483546282359</v>
      </c>
      <c r="R177" s="19">
        <v>671.8248255668002</v>
      </c>
      <c r="S177" s="19">
        <v>736.19121592470594</v>
      </c>
      <c r="T177" s="19">
        <v>716.13901715702048</v>
      </c>
      <c r="U177" s="19">
        <v>685.9281823566472</v>
      </c>
      <c r="V177" s="19">
        <v>785.101315829339</v>
      </c>
      <c r="W177" s="19">
        <v>784.61336477180657</v>
      </c>
      <c r="X177" s="19">
        <v>701.62661849630388</v>
      </c>
      <c r="Y177" s="19">
        <v>674.52526115527496</v>
      </c>
      <c r="Z177" s="19">
        <v>686.84299390728995</v>
      </c>
      <c r="AA177" s="19">
        <v>694.0806799833764</v>
      </c>
      <c r="AB177" s="19">
        <v>674.29096247441123</v>
      </c>
      <c r="AC177" s="19">
        <v>670.18873886252095</v>
      </c>
      <c r="AD177" s="19">
        <v>505.30528883406464</v>
      </c>
      <c r="AE177" s="19">
        <v>18.328098712188897</v>
      </c>
      <c r="AF177" s="19">
        <v>37.028260687137269</v>
      </c>
      <c r="AG177" s="19">
        <v>105.2522885558967</v>
      </c>
      <c r="AH177" s="19">
        <v>105.1839081659742</v>
      </c>
      <c r="AI177" s="19"/>
      <c r="AL177" s="65">
        <f t="shared" si="2"/>
        <v>1</v>
      </c>
    </row>
    <row r="178" spans="1:38" ht="14.25" customHeight="1" x14ac:dyDescent="0.25">
      <c r="A178" s="22" t="s">
        <v>191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L178" s="65">
        <f t="shared" si="2"/>
        <v>0</v>
      </c>
    </row>
    <row r="179" spans="1:38" ht="14.25" customHeight="1" x14ac:dyDescent="0.25">
      <c r="A179" s="22" t="s">
        <v>192</v>
      </c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L179" s="65">
        <f t="shared" si="2"/>
        <v>0</v>
      </c>
    </row>
    <row r="180" spans="1:38" ht="14.25" customHeight="1" x14ac:dyDescent="0.25">
      <c r="A180" s="22" t="s">
        <v>193</v>
      </c>
      <c r="B180" s="21">
        <v>147.19320643099098</v>
      </c>
      <c r="C180" s="21">
        <v>160.27199999999999</v>
      </c>
      <c r="D180" s="21">
        <v>148.30002778699699</v>
      </c>
      <c r="E180" s="21">
        <v>164.400019251532</v>
      </c>
      <c r="F180" s="21">
        <v>164.3</v>
      </c>
      <c r="G180" s="21">
        <v>179.2</v>
      </c>
      <c r="H180" s="21">
        <v>149.27000860912202</v>
      </c>
      <c r="I180" s="21">
        <v>166.25</v>
      </c>
      <c r="J180" s="21">
        <v>178.22</v>
      </c>
      <c r="K180" s="21">
        <v>202.17</v>
      </c>
      <c r="L180" s="21">
        <v>167.99000188501401</v>
      </c>
      <c r="M180" s="21">
        <v>183.42</v>
      </c>
      <c r="N180" s="21">
        <v>201.89</v>
      </c>
      <c r="O180" s="21">
        <v>212.60001060486002</v>
      </c>
      <c r="P180" s="21">
        <v>172.6</v>
      </c>
      <c r="Q180" s="21">
        <v>165.94566666666702</v>
      </c>
      <c r="R180" s="21">
        <v>222.00000859334</v>
      </c>
      <c r="S180" s="21">
        <v>202.61802801530098</v>
      </c>
      <c r="T180" s="21">
        <v>183.00000183962899</v>
      </c>
      <c r="U180" s="21">
        <v>202.618055555556</v>
      </c>
      <c r="V180" s="21">
        <v>222.4</v>
      </c>
      <c r="W180" s="21">
        <v>208.2</v>
      </c>
      <c r="X180" s="21">
        <v>188.3</v>
      </c>
      <c r="Y180" s="21">
        <v>208.1</v>
      </c>
      <c r="Z180" s="21">
        <v>213.3</v>
      </c>
      <c r="AA180" s="21">
        <v>204.4</v>
      </c>
      <c r="AB180" s="21">
        <v>198.5</v>
      </c>
      <c r="AC180" s="21">
        <v>182</v>
      </c>
      <c r="AD180" s="21">
        <v>208.8</v>
      </c>
      <c r="AE180" s="21"/>
      <c r="AF180" s="21"/>
      <c r="AG180" s="21"/>
      <c r="AH180" s="21"/>
      <c r="AI180" s="21"/>
      <c r="AL180" s="65">
        <f t="shared" si="2"/>
        <v>0</v>
      </c>
    </row>
    <row r="181" spans="1:38" ht="14.25" customHeight="1" x14ac:dyDescent="0.25">
      <c r="A181" s="22" t="s">
        <v>194</v>
      </c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L181" s="65">
        <f t="shared" si="2"/>
        <v>0</v>
      </c>
    </row>
    <row r="182" spans="1:38" ht="14.25" customHeight="1" x14ac:dyDescent="0.25">
      <c r="A182" s="22" t="s">
        <v>195</v>
      </c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L182" s="65">
        <f t="shared" si="2"/>
        <v>0</v>
      </c>
    </row>
    <row r="183" spans="1:38" ht="14.25" customHeight="1" x14ac:dyDescent="0.25">
      <c r="A183" s="22" t="s">
        <v>196</v>
      </c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L183" s="65">
        <f t="shared" si="2"/>
        <v>0</v>
      </c>
    </row>
    <row r="184" spans="1:38" ht="14.25" customHeight="1" x14ac:dyDescent="0.25">
      <c r="A184" s="22" t="s">
        <v>197</v>
      </c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>
        <v>0</v>
      </c>
      <c r="W184" s="21">
        <v>0</v>
      </c>
      <c r="X184" s="21">
        <v>0</v>
      </c>
      <c r="Y184" s="21">
        <v>0</v>
      </c>
      <c r="Z184" s="21">
        <v>0</v>
      </c>
      <c r="AA184" s="21">
        <v>0</v>
      </c>
      <c r="AB184" s="21">
        <v>0</v>
      </c>
      <c r="AC184" s="21">
        <v>0</v>
      </c>
      <c r="AD184" s="21"/>
      <c r="AE184" s="21"/>
      <c r="AF184" s="21"/>
      <c r="AG184" s="21"/>
      <c r="AH184" s="21"/>
      <c r="AI184" s="21"/>
      <c r="AL184" s="65">
        <f t="shared" si="2"/>
        <v>0</v>
      </c>
    </row>
    <row r="185" spans="1:38" ht="14.25" customHeight="1" x14ac:dyDescent="0.25">
      <c r="A185" s="22" t="s">
        <v>198</v>
      </c>
      <c r="B185" s="19">
        <v>0.69926575612475006</v>
      </c>
      <c r="C185" s="19">
        <v>2.30534068346924</v>
      </c>
      <c r="D185" s="19">
        <v>0.97527488839114007</v>
      </c>
      <c r="E185" s="19">
        <v>1.3838523485352099</v>
      </c>
      <c r="F185" s="19">
        <v>0.50456491569480999</v>
      </c>
      <c r="G185" s="19">
        <v>0.55482765452590999</v>
      </c>
      <c r="H185" s="19">
        <v>0.76267006822824002</v>
      </c>
      <c r="I185" s="19">
        <v>1.6660323092750799</v>
      </c>
      <c r="J185" s="19">
        <v>3.27207252009307</v>
      </c>
      <c r="K185" s="19">
        <v>4.4719747005240302</v>
      </c>
      <c r="L185" s="19">
        <v>1.7876057780935599</v>
      </c>
      <c r="M185" s="19">
        <v>2.0114530887047199</v>
      </c>
      <c r="N185" s="19">
        <v>0.29950023093800004</v>
      </c>
      <c r="O185" s="19">
        <v>0.25874715410484</v>
      </c>
      <c r="P185" s="19">
        <v>0.27801762181967998</v>
      </c>
      <c r="Q185" s="19">
        <v>0.36308882002523196</v>
      </c>
      <c r="R185" s="19">
        <v>1.4</v>
      </c>
      <c r="S185" s="19">
        <v>0.57850787365599998</v>
      </c>
      <c r="T185" s="19">
        <v>2.61270191096113</v>
      </c>
      <c r="U185" s="19">
        <v>1.42585354349828</v>
      </c>
      <c r="V185" s="19">
        <v>1.5965571704253101</v>
      </c>
      <c r="W185" s="19">
        <v>1.8097446315408501</v>
      </c>
      <c r="X185" s="19">
        <v>3.6051049810098901</v>
      </c>
      <c r="Y185" s="19">
        <v>2.6397138824279298</v>
      </c>
      <c r="Z185" s="19">
        <v>3.9962132932850203</v>
      </c>
      <c r="AA185" s="19">
        <v>1.0926245659104399</v>
      </c>
      <c r="AB185" s="19">
        <v>0.81693514371595</v>
      </c>
      <c r="AC185" s="19">
        <v>1.5699980346240001</v>
      </c>
      <c r="AD185" s="19">
        <v>3.5483337371882402</v>
      </c>
      <c r="AE185" s="19">
        <v>5.6046819100139998E-2</v>
      </c>
      <c r="AF185" s="19">
        <v>0.14036939425223</v>
      </c>
      <c r="AG185" s="19">
        <v>0.29860793783529999</v>
      </c>
      <c r="AH185" s="19">
        <v>0.41447141372871704</v>
      </c>
      <c r="AI185" s="19"/>
      <c r="AL185" s="65">
        <f t="shared" si="2"/>
        <v>1</v>
      </c>
    </row>
    <row r="186" spans="1:38" ht="14.25" customHeight="1" x14ac:dyDescent="0.25">
      <c r="A186" s="22" t="s">
        <v>199</v>
      </c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L186" s="65">
        <f t="shared" si="2"/>
        <v>0</v>
      </c>
    </row>
    <row r="187" spans="1:38" ht="14.25" customHeight="1" x14ac:dyDescent="0.25">
      <c r="A187" s="22" t="s">
        <v>200</v>
      </c>
      <c r="B187" s="19">
        <v>699.01630248884089</v>
      </c>
      <c r="C187" s="19">
        <v>749.10501266605115</v>
      </c>
      <c r="D187" s="19">
        <v>783.32214878975788</v>
      </c>
      <c r="E187" s="19">
        <v>707.91694035538933</v>
      </c>
      <c r="F187" s="19">
        <v>749.78387533886416</v>
      </c>
      <c r="G187" s="19">
        <v>820.65806071034649</v>
      </c>
      <c r="H187" s="19">
        <v>805.97830107753975</v>
      </c>
      <c r="I187" s="19">
        <v>695.32761644187394</v>
      </c>
      <c r="J187" s="19">
        <v>727.5843817168942</v>
      </c>
      <c r="K187" s="19">
        <v>595.97893816215708</v>
      </c>
      <c r="L187" s="19">
        <v>618.54872777752439</v>
      </c>
      <c r="M187" s="19">
        <v>526.23076794021415</v>
      </c>
      <c r="N187" s="19">
        <v>566.98184317029791</v>
      </c>
      <c r="O187" s="19">
        <v>584.84523446695584</v>
      </c>
      <c r="P187" s="19">
        <v>608.17641783747877</v>
      </c>
      <c r="Q187" s="19">
        <v>562.039305859004</v>
      </c>
      <c r="R187" s="19">
        <v>533.74691098285268</v>
      </c>
      <c r="S187" s="19">
        <v>612.04554565684703</v>
      </c>
      <c r="T187" s="19">
        <v>677.26571773848366</v>
      </c>
      <c r="U187" s="19">
        <v>578.80078787887135</v>
      </c>
      <c r="V187" s="19">
        <v>596.25189074472235</v>
      </c>
      <c r="W187" s="19">
        <v>554.49440079283852</v>
      </c>
      <c r="X187" s="19">
        <v>653.94308138164331</v>
      </c>
      <c r="Y187" s="19">
        <v>582.73667286973694</v>
      </c>
      <c r="Z187" s="19">
        <v>538.83885436988862</v>
      </c>
      <c r="AA187" s="19">
        <v>610.33708853511587</v>
      </c>
      <c r="AB187" s="19">
        <v>623.84868913704599</v>
      </c>
      <c r="AC187" s="19">
        <v>570.08324973238678</v>
      </c>
      <c r="AD187" s="19">
        <v>420.85579393649641</v>
      </c>
      <c r="AE187" s="19">
        <v>56.115923278701281</v>
      </c>
      <c r="AF187" s="19">
        <v>201.55028497069512</v>
      </c>
      <c r="AG187" s="19">
        <v>147.10365874653741</v>
      </c>
      <c r="AH187" s="19">
        <v>127.17586680755588</v>
      </c>
      <c r="AI187" s="19"/>
      <c r="AL187" s="65">
        <f t="shared" si="2"/>
        <v>1</v>
      </c>
    </row>
    <row r="188" spans="1:38" ht="14.25" customHeight="1" x14ac:dyDescent="0.25">
      <c r="A188" s="22" t="s">
        <v>201</v>
      </c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L188" s="65">
        <f t="shared" si="2"/>
        <v>0</v>
      </c>
    </row>
    <row r="189" spans="1:38" ht="14.25" customHeight="1" x14ac:dyDescent="0.25">
      <c r="A189" s="22" t="s">
        <v>202</v>
      </c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L189" s="65">
        <f t="shared" si="2"/>
        <v>0</v>
      </c>
    </row>
    <row r="190" spans="1:38" ht="14.25" customHeight="1" x14ac:dyDescent="0.25">
      <c r="A190" s="22" t="s">
        <v>203</v>
      </c>
      <c r="B190" s="21">
        <v>9.8902900000000002</v>
      </c>
      <c r="C190" s="21">
        <v>12.865930000000001</v>
      </c>
      <c r="D190" s="21">
        <v>10.47827</v>
      </c>
      <c r="E190" s="21">
        <v>6.9608999999999996</v>
      </c>
      <c r="F190" s="21">
        <v>12.2456</v>
      </c>
      <c r="G190" s="21">
        <v>8.3941999999999997</v>
      </c>
      <c r="H190" s="21">
        <v>7.5925000000000002</v>
      </c>
      <c r="I190" s="21">
        <v>6.758</v>
      </c>
      <c r="J190" s="21">
        <v>5.1304540000000003</v>
      </c>
      <c r="K190" s="21">
        <v>5.2432499999999997</v>
      </c>
      <c r="L190" s="21">
        <v>9.4354999999999993</v>
      </c>
      <c r="M190" s="21">
        <v>5.1052600000000004</v>
      </c>
      <c r="N190" s="21">
        <v>5.6902600000000003</v>
      </c>
      <c r="O190" s="21">
        <v>3.78104</v>
      </c>
      <c r="P190" s="21">
        <v>9.1044400000000003</v>
      </c>
      <c r="Q190" s="21">
        <v>2.84015</v>
      </c>
      <c r="R190" s="21">
        <v>2.7749199999999998</v>
      </c>
      <c r="S190" s="21">
        <v>2.9155600000000002</v>
      </c>
      <c r="T190" s="21">
        <v>2.9014899999999999</v>
      </c>
      <c r="U190" s="21">
        <v>2.8686400000000001</v>
      </c>
      <c r="V190" s="21">
        <v>3.8642500000000002</v>
      </c>
      <c r="W190" s="21">
        <v>3.4788999999999999</v>
      </c>
      <c r="X190" s="21">
        <v>3.78173</v>
      </c>
      <c r="Y190" s="21">
        <v>3.2465799999999998</v>
      </c>
      <c r="Z190" s="21">
        <v>5.7398199999999999</v>
      </c>
      <c r="AA190" s="21">
        <v>5.2123900000000001</v>
      </c>
      <c r="AB190" s="21">
        <v>5.7986000000000004</v>
      </c>
      <c r="AC190" s="21">
        <v>6.4113300000000004</v>
      </c>
      <c r="AD190" s="21">
        <v>5.2226800000000004</v>
      </c>
      <c r="AE190" s="21">
        <v>0.1804</v>
      </c>
      <c r="AF190" s="21">
        <v>1.5011000000000001</v>
      </c>
      <c r="AG190" s="21">
        <v>0.37667</v>
      </c>
      <c r="AH190" s="21"/>
      <c r="AI190" s="21"/>
      <c r="AL190" s="65">
        <f t="shared" si="2"/>
        <v>1</v>
      </c>
    </row>
    <row r="191" spans="1:38" ht="14.25" customHeight="1" x14ac:dyDescent="0.25">
      <c r="A191" s="22" t="s">
        <v>204</v>
      </c>
      <c r="B191" s="19">
        <v>12.530841791866999</v>
      </c>
      <c r="C191" s="19">
        <v>15.056268676201901</v>
      </c>
      <c r="D191" s="19">
        <v>18.296457680537202</v>
      </c>
      <c r="E191" s="19">
        <v>21.032547880438901</v>
      </c>
      <c r="F191" s="19">
        <v>17.897235220149401</v>
      </c>
      <c r="G191" s="19">
        <v>19.9054470197105</v>
      </c>
      <c r="H191" s="19">
        <v>22.943972783700602</v>
      </c>
      <c r="I191" s="19">
        <v>22.415128640996198</v>
      </c>
      <c r="J191" s="19">
        <v>23.980268520506801</v>
      </c>
      <c r="K191" s="19">
        <v>23.515875149277001</v>
      </c>
      <c r="L191" s="19">
        <v>23.845964976132603</v>
      </c>
      <c r="M191" s="19">
        <v>21.855191742500399</v>
      </c>
      <c r="N191" s="19">
        <v>19.228999999999999</v>
      </c>
      <c r="O191" s="19">
        <v>15.553006889783399</v>
      </c>
      <c r="P191" s="19">
        <v>16.1752</v>
      </c>
      <c r="Q191" s="19">
        <v>19.158000000000001</v>
      </c>
      <c r="R191" s="19">
        <v>17.303999999999998</v>
      </c>
      <c r="S191" s="19">
        <v>16.102315749127801</v>
      </c>
      <c r="T191" s="19">
        <v>17.253346517488598</v>
      </c>
      <c r="U191" s="19">
        <v>16.469688248702099</v>
      </c>
      <c r="V191" s="19">
        <v>18.2285159196847</v>
      </c>
      <c r="W191" s="19">
        <v>17.854515892632801</v>
      </c>
      <c r="X191" s="19">
        <v>17.413515881255602</v>
      </c>
      <c r="Y191" s="19">
        <v>26.475515878043801</v>
      </c>
      <c r="Z191" s="19">
        <v>16.0185158772756</v>
      </c>
      <c r="AA191" s="19">
        <v>24.448404765998902</v>
      </c>
      <c r="AB191" s="19">
        <v>23.3928450951842</v>
      </c>
      <c r="AC191" s="19">
        <v>23.2105308138186</v>
      </c>
      <c r="AD191" s="19">
        <v>13.848768475194801</v>
      </c>
      <c r="AE191" s="19">
        <v>2.34375702686626</v>
      </c>
      <c r="AF191" s="19"/>
      <c r="AG191" s="19"/>
      <c r="AH191" s="19"/>
      <c r="AI191" s="19"/>
      <c r="AL191" s="65">
        <f t="shared" si="2"/>
        <v>0</v>
      </c>
    </row>
    <row r="192" spans="1:38" ht="14.25" customHeight="1" x14ac:dyDescent="0.25">
      <c r="A192" s="22" t="s">
        <v>205</v>
      </c>
      <c r="B192" s="21">
        <v>444.52270174414599</v>
      </c>
      <c r="C192" s="21">
        <v>444.80696480590399</v>
      </c>
      <c r="D192" s="21">
        <v>402.05597726495199</v>
      </c>
      <c r="E192" s="21">
        <v>465.30090834364</v>
      </c>
      <c r="F192" s="21">
        <v>427.01377584952803</v>
      </c>
      <c r="G192" s="21">
        <v>451.45142456034301</v>
      </c>
      <c r="H192" s="21">
        <v>404.00028247609799</v>
      </c>
      <c r="I192" s="21">
        <v>470.08443493333601</v>
      </c>
      <c r="J192" s="21">
        <v>438.25630735545303</v>
      </c>
      <c r="K192" s="21">
        <v>458.30773810860904</v>
      </c>
      <c r="L192" s="21">
        <v>390.14178539375598</v>
      </c>
      <c r="M192" s="21">
        <v>534.32065897355199</v>
      </c>
      <c r="N192" s="21">
        <v>501.03763726977598</v>
      </c>
      <c r="O192" s="21">
        <v>600.22262136802397</v>
      </c>
      <c r="P192" s="21">
        <v>473.495154879452</v>
      </c>
      <c r="Q192" s="21">
        <v>620.42672890678591</v>
      </c>
      <c r="R192" s="21">
        <v>509.28952777421597</v>
      </c>
      <c r="S192" s="21">
        <v>581.91762251809098</v>
      </c>
      <c r="T192" s="21">
        <v>496.84570505903798</v>
      </c>
      <c r="U192" s="21">
        <v>583.89411489614201</v>
      </c>
      <c r="V192" s="21">
        <v>520.03529690392895</v>
      </c>
      <c r="W192" s="21">
        <v>618.446397489726</v>
      </c>
      <c r="X192" s="21">
        <v>517.47106341698907</v>
      </c>
      <c r="Y192" s="21">
        <v>667.12506806224201</v>
      </c>
      <c r="Z192" s="21">
        <v>587.61812606660499</v>
      </c>
      <c r="AA192" s="21">
        <v>689.82537381225893</v>
      </c>
      <c r="AB192" s="21">
        <v>582.91861659868709</v>
      </c>
      <c r="AC192" s="21">
        <v>753.14238370382793</v>
      </c>
      <c r="AD192" s="21">
        <v>432.05318167111602</v>
      </c>
      <c r="AE192" s="21">
        <v>74.693713529999997</v>
      </c>
      <c r="AF192" s="21">
        <v>114.29364348999999</v>
      </c>
      <c r="AG192" s="21">
        <v>195.39536150000001</v>
      </c>
      <c r="AH192" s="21">
        <v>161.20379306000001</v>
      </c>
      <c r="AI192" s="21"/>
      <c r="AL192" s="65">
        <f t="shared" si="2"/>
        <v>1</v>
      </c>
    </row>
    <row r="193" spans="1:38" ht="14.25" customHeight="1" x14ac:dyDescent="0.25">
      <c r="A193" s="22" t="s">
        <v>206</v>
      </c>
      <c r="B193" s="19">
        <v>3.7057971200000002</v>
      </c>
      <c r="C193" s="19">
        <v>4.7348900599999997</v>
      </c>
      <c r="D193" s="19">
        <v>4.7791023600000004</v>
      </c>
      <c r="E193" s="19">
        <v>4.0662377899999997</v>
      </c>
      <c r="F193" s="19">
        <v>3.9831485</v>
      </c>
      <c r="G193" s="19">
        <v>4.4597980310000001</v>
      </c>
      <c r="H193" s="19">
        <v>4.7225162860000003</v>
      </c>
      <c r="I193" s="19">
        <v>4.6393367699999999</v>
      </c>
      <c r="J193" s="19">
        <v>3.9</v>
      </c>
      <c r="K193" s="19">
        <v>3.9632999999999998</v>
      </c>
      <c r="L193" s="19">
        <v>4.4843999999999999</v>
      </c>
      <c r="M193" s="19">
        <v>4.4161000000000001</v>
      </c>
      <c r="N193" s="19">
        <v>3.8026</v>
      </c>
      <c r="O193" s="19">
        <v>3.9807000000000001</v>
      </c>
      <c r="P193" s="19">
        <v>3.9598</v>
      </c>
      <c r="Q193" s="19">
        <v>4.2423000000000002</v>
      </c>
      <c r="R193" s="19">
        <v>3.791497525</v>
      </c>
      <c r="S193" s="19">
        <v>4.2428692429999995</v>
      </c>
      <c r="T193" s="19">
        <v>4.2338548420000004</v>
      </c>
      <c r="U193" s="19">
        <v>4.0285454039999999</v>
      </c>
      <c r="V193" s="19">
        <v>3.7534213439999999</v>
      </c>
      <c r="W193" s="19">
        <v>3.9168482226999997</v>
      </c>
      <c r="X193" s="19">
        <v>3.83513778335</v>
      </c>
      <c r="Y193" s="19">
        <v>4.2312092745000003</v>
      </c>
      <c r="Z193" s="19">
        <v>4.0217732889999995</v>
      </c>
      <c r="AA193" s="19">
        <v>4.3903882968749999</v>
      </c>
      <c r="AB193" s="19">
        <v>4.3522607594374998</v>
      </c>
      <c r="AC193" s="19">
        <v>4.9580976394375007</v>
      </c>
      <c r="AD193" s="19">
        <v>3.5610182250000002</v>
      </c>
      <c r="AE193" s="19">
        <v>1.0592025379999999</v>
      </c>
      <c r="AF193" s="19">
        <v>0.88439340300000002</v>
      </c>
      <c r="AG193" s="19">
        <v>1.0568576000000001</v>
      </c>
      <c r="AH193" s="19"/>
      <c r="AI193" s="19"/>
      <c r="AL193" s="65">
        <f t="shared" si="2"/>
        <v>1</v>
      </c>
    </row>
    <row r="194" spans="1:38" ht="14.25" customHeight="1" x14ac:dyDescent="0.25">
      <c r="A194" s="22" t="s">
        <v>207</v>
      </c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L194" s="65">
        <f t="shared" si="2"/>
        <v>0</v>
      </c>
    </row>
    <row r="195" spans="1:38" ht="14.25" customHeight="1" x14ac:dyDescent="0.25">
      <c r="A195" s="22" t="s">
        <v>208</v>
      </c>
      <c r="B195" s="19">
        <v>3.2697030621669994</v>
      </c>
      <c r="C195" s="19">
        <v>2.1722326764338926</v>
      </c>
      <c r="D195" s="19">
        <v>2.7148628534754162</v>
      </c>
      <c r="E195" s="19">
        <v>2.6859878863722764</v>
      </c>
      <c r="F195" s="19">
        <v>1.6428040169955374</v>
      </c>
      <c r="G195" s="19">
        <v>2.3281636143047293</v>
      </c>
      <c r="H195" s="19"/>
      <c r="I195" s="19"/>
      <c r="J195" s="19">
        <v>0</v>
      </c>
      <c r="K195" s="19">
        <v>0</v>
      </c>
      <c r="L195" s="19">
        <v>0.74098767643031782</v>
      </c>
      <c r="M195" s="19">
        <v>1.6190572671408794</v>
      </c>
      <c r="N195" s="19">
        <v>0.3796767279211638</v>
      </c>
      <c r="O195" s="19">
        <v>0.58770084190299388</v>
      </c>
      <c r="P195" s="19">
        <v>0.44440121435189023</v>
      </c>
      <c r="Q195" s="19">
        <v>0.86584645916765013</v>
      </c>
      <c r="R195" s="19">
        <v>1.6578469767067567</v>
      </c>
      <c r="S195" s="19">
        <v>0.43294823007137995</v>
      </c>
      <c r="T195" s="19">
        <v>0.34969051712713478</v>
      </c>
      <c r="U195" s="19">
        <v>0.20242791008498096</v>
      </c>
      <c r="V195" s="19">
        <v>0.21037063381187804</v>
      </c>
      <c r="W195" s="19">
        <v>4.4339398110676056</v>
      </c>
      <c r="X195" s="19">
        <v>1.581794335719884</v>
      </c>
      <c r="Y195" s="19">
        <v>1.1353184403413428</v>
      </c>
      <c r="Z195" s="19">
        <v>1.109404010772421</v>
      </c>
      <c r="AA195" s="19">
        <v>1.3260141684212798</v>
      </c>
      <c r="AB195" s="19">
        <v>0.40517421479464855</v>
      </c>
      <c r="AC195" s="19">
        <v>0.35325686085554625</v>
      </c>
      <c r="AD195" s="19">
        <v>0.51489208907151363</v>
      </c>
      <c r="AE195" s="19">
        <v>2.0857605154575849E-3</v>
      </c>
      <c r="AF195" s="19">
        <v>6.7571384365277765E-2</v>
      </c>
      <c r="AG195" s="19">
        <v>1.987807049423124E-2</v>
      </c>
      <c r="AH195" s="19"/>
      <c r="AI195" s="19"/>
      <c r="AL195" s="65">
        <f t="shared" si="2"/>
        <v>1</v>
      </c>
    </row>
    <row r="196" spans="1:38" ht="14.25" customHeight="1" x14ac:dyDescent="0.25">
      <c r="A196" s="22" t="s">
        <v>209</v>
      </c>
      <c r="B196" s="21"/>
      <c r="C196" s="21"/>
      <c r="D196" s="21"/>
      <c r="E196" s="21"/>
      <c r="F196" s="21"/>
      <c r="G196" s="21"/>
      <c r="H196" s="21"/>
      <c r="I196" s="21"/>
      <c r="J196" s="21">
        <v>9.1994479385926198</v>
      </c>
      <c r="K196" s="21">
        <v>11.056826137119399</v>
      </c>
      <c r="L196" s="21">
        <v>14.7749287587508</v>
      </c>
      <c r="M196" s="21">
        <v>11.1081293503485</v>
      </c>
      <c r="N196" s="21">
        <v>9.4184701360680112</v>
      </c>
      <c r="O196" s="21">
        <v>9.5076968902351293</v>
      </c>
      <c r="P196" s="21">
        <v>13.101553041970801</v>
      </c>
      <c r="Q196" s="21">
        <v>10.947847276900099</v>
      </c>
      <c r="R196" s="21">
        <v>10.071923476372</v>
      </c>
      <c r="S196" s="21">
        <v>12.8280636365077</v>
      </c>
      <c r="T196" s="21">
        <v>15.2343441740312</v>
      </c>
      <c r="U196" s="21">
        <v>11.6535413031316</v>
      </c>
      <c r="V196" s="21">
        <v>11.107323577877899</v>
      </c>
      <c r="W196" s="21">
        <v>12.7546259329309</v>
      </c>
      <c r="X196" s="21">
        <v>16.128669311129901</v>
      </c>
      <c r="Y196" s="21">
        <v>11.4199924430872</v>
      </c>
      <c r="Z196" s="21">
        <v>10.5177714503169</v>
      </c>
      <c r="AA196" s="21">
        <v>12.323243266283299</v>
      </c>
      <c r="AB196" s="21">
        <v>14.1563475995417</v>
      </c>
      <c r="AC196" s="21">
        <v>10.497317893305599</v>
      </c>
      <c r="AD196" s="21">
        <v>8.2463766806860495</v>
      </c>
      <c r="AE196" s="21">
        <v>3.6724846408097901E-2</v>
      </c>
      <c r="AF196" s="21">
        <v>0.11370565399693701</v>
      </c>
      <c r="AG196" s="21">
        <v>0.18472700252514601</v>
      </c>
      <c r="AH196" s="21"/>
      <c r="AI196" s="21"/>
      <c r="AL196" s="65">
        <f t="shared" si="2"/>
        <v>1</v>
      </c>
    </row>
    <row r="197" spans="1:38" ht="14.25" customHeight="1" x14ac:dyDescent="0.25">
      <c r="A197" s="22" t="s">
        <v>210</v>
      </c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L197" s="65">
        <f t="shared" si="2"/>
        <v>0</v>
      </c>
    </row>
    <row r="198" spans="1:38" ht="14.25" customHeight="1" x14ac:dyDescent="0.25">
      <c r="A198" s="22" t="s">
        <v>211</v>
      </c>
      <c r="B198" s="21">
        <v>40</v>
      </c>
      <c r="C198" s="21">
        <v>50</v>
      </c>
      <c r="D198" s="21">
        <v>54</v>
      </c>
      <c r="E198" s="21">
        <v>56</v>
      </c>
      <c r="F198" s="21">
        <v>53</v>
      </c>
      <c r="G198" s="21">
        <v>64</v>
      </c>
      <c r="H198" s="21">
        <v>68</v>
      </c>
      <c r="I198" s="21">
        <v>74</v>
      </c>
      <c r="J198" s="21">
        <v>54</v>
      </c>
      <c r="K198" s="21">
        <v>67</v>
      </c>
      <c r="L198" s="21">
        <v>70</v>
      </c>
      <c r="M198" s="21">
        <v>76</v>
      </c>
      <c r="N198" s="21">
        <v>158</v>
      </c>
      <c r="O198" s="21">
        <v>189</v>
      </c>
      <c r="P198" s="21">
        <v>267</v>
      </c>
      <c r="Q198" s="21">
        <v>301</v>
      </c>
      <c r="R198" s="21">
        <v>232</v>
      </c>
      <c r="S198" s="21">
        <v>224</v>
      </c>
      <c r="T198" s="21">
        <v>226</v>
      </c>
      <c r="U198" s="21">
        <v>360</v>
      </c>
      <c r="V198" s="21">
        <v>262</v>
      </c>
      <c r="W198" s="21">
        <v>311</v>
      </c>
      <c r="X198" s="21">
        <v>485</v>
      </c>
      <c r="Y198" s="21">
        <v>415</v>
      </c>
      <c r="Z198" s="21">
        <v>229</v>
      </c>
      <c r="AA198" s="21">
        <v>311</v>
      </c>
      <c r="AB198" s="21">
        <v>406</v>
      </c>
      <c r="AC198" s="21">
        <v>298</v>
      </c>
      <c r="AD198" s="21">
        <v>219</v>
      </c>
      <c r="AE198" s="21">
        <v>92</v>
      </c>
      <c r="AF198" s="21">
        <v>156</v>
      </c>
      <c r="AG198" s="21">
        <v>132</v>
      </c>
      <c r="AH198" s="21">
        <v>108</v>
      </c>
      <c r="AI198" s="21"/>
      <c r="AL198" s="65">
        <f t="shared" si="2"/>
        <v>1</v>
      </c>
    </row>
    <row r="199" spans="1:38" ht="14.25" customHeight="1" x14ac:dyDescent="0.25">
      <c r="A199" s="22" t="s">
        <v>212</v>
      </c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L199" s="65">
        <f t="shared" ref="AL199:AL217" si="3">IF(AG199="", 0, 1)</f>
        <v>0</v>
      </c>
    </row>
    <row r="200" spans="1:38" ht="14.25" customHeight="1" x14ac:dyDescent="0.25">
      <c r="A200" s="22" t="s">
        <v>213</v>
      </c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L200" s="65">
        <f t="shared" si="3"/>
        <v>0</v>
      </c>
    </row>
    <row r="201" spans="1:38" ht="14.25" customHeight="1" x14ac:dyDescent="0.25">
      <c r="A201" s="22" t="s">
        <v>214</v>
      </c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L201" s="65">
        <f t="shared" si="3"/>
        <v>0</v>
      </c>
    </row>
    <row r="202" spans="1:38" ht="14.25" customHeight="1" x14ac:dyDescent="0.25">
      <c r="A202" s="22" t="s">
        <v>215</v>
      </c>
      <c r="B202" s="21">
        <v>35.8586765879514</v>
      </c>
      <c r="C202" s="21">
        <v>37.649582954101803</v>
      </c>
      <c r="D202" s="21">
        <v>40.975768147987999</v>
      </c>
      <c r="E202" s="21">
        <v>26.3332438566317</v>
      </c>
      <c r="F202" s="21">
        <v>37.481375060985002</v>
      </c>
      <c r="G202" s="21">
        <v>34.649404638604501</v>
      </c>
      <c r="H202" s="21">
        <v>41.1887395107468</v>
      </c>
      <c r="I202" s="21">
        <v>40.142218439731003</v>
      </c>
      <c r="J202" s="21">
        <v>21.045826740669398</v>
      </c>
      <c r="K202" s="21">
        <v>19.131520032908302</v>
      </c>
      <c r="L202" s="21">
        <v>23.284143037491798</v>
      </c>
      <c r="M202" s="21">
        <v>28.254020534298</v>
      </c>
      <c r="N202" s="21">
        <v>24.338699999999999</v>
      </c>
      <c r="O202" s="21">
        <v>24.0227</v>
      </c>
      <c r="P202" s="21">
        <v>27.563099999999999</v>
      </c>
      <c r="Q202" s="21">
        <v>25.178000000000001</v>
      </c>
      <c r="R202" s="21">
        <v>30.285499999999999</v>
      </c>
      <c r="S202" s="21">
        <v>33.887110836748803</v>
      </c>
      <c r="T202" s="21">
        <v>39.763818825377001</v>
      </c>
      <c r="U202" s="21">
        <v>34.914818825377004</v>
      </c>
      <c r="V202" s="21">
        <v>33.758737232505503</v>
      </c>
      <c r="W202" s="21">
        <v>33.758737232505503</v>
      </c>
      <c r="X202" s="21">
        <v>43.313043626726206</v>
      </c>
      <c r="Y202" s="21">
        <v>43.313043626726206</v>
      </c>
      <c r="Z202" s="21">
        <v>43.313043626726206</v>
      </c>
      <c r="AA202" s="21">
        <v>42.809551233772396</v>
      </c>
      <c r="AB202" s="21">
        <v>40.829051978848298</v>
      </c>
      <c r="AC202" s="21">
        <v>40.829051978848298</v>
      </c>
      <c r="AD202" s="21"/>
      <c r="AE202" s="21"/>
      <c r="AF202" s="21"/>
      <c r="AG202" s="21"/>
      <c r="AH202" s="21"/>
      <c r="AI202" s="21"/>
      <c r="AL202" s="65">
        <f t="shared" si="3"/>
        <v>0</v>
      </c>
    </row>
    <row r="203" spans="1:38" ht="14.25" customHeight="1" x14ac:dyDescent="0.25">
      <c r="A203" s="22" t="s">
        <v>216</v>
      </c>
      <c r="B203" s="19">
        <v>113</v>
      </c>
      <c r="C203" s="19">
        <v>150</v>
      </c>
      <c r="D203" s="19">
        <v>155</v>
      </c>
      <c r="E203" s="19">
        <v>119</v>
      </c>
      <c r="F203" s="19">
        <v>106</v>
      </c>
      <c r="G203" s="19">
        <v>118</v>
      </c>
      <c r="H203" s="19">
        <v>100</v>
      </c>
      <c r="I203" s="19">
        <v>85</v>
      </c>
      <c r="J203" s="19">
        <v>60</v>
      </c>
      <c r="K203" s="19">
        <v>83</v>
      </c>
      <c r="L203" s="19">
        <v>85</v>
      </c>
      <c r="M203" s="19">
        <v>79</v>
      </c>
      <c r="N203" s="19">
        <v>73</v>
      </c>
      <c r="O203" s="19">
        <v>79</v>
      </c>
      <c r="P203" s="19">
        <v>96</v>
      </c>
      <c r="Q203" s="19">
        <v>88</v>
      </c>
      <c r="R203" s="19">
        <v>73</v>
      </c>
      <c r="S203" s="19">
        <v>108</v>
      </c>
      <c r="T203" s="19">
        <v>121</v>
      </c>
      <c r="U203" s="19">
        <v>113</v>
      </c>
      <c r="V203" s="19">
        <v>90</v>
      </c>
      <c r="W203" s="19">
        <v>107</v>
      </c>
      <c r="X203" s="19">
        <v>105</v>
      </c>
      <c r="Y203" s="19">
        <v>86</v>
      </c>
      <c r="Z203" s="19">
        <v>85</v>
      </c>
      <c r="AA203" s="19">
        <v>95</v>
      </c>
      <c r="AB203" s="19">
        <v>106</v>
      </c>
      <c r="AC203" s="19">
        <v>104</v>
      </c>
      <c r="AD203" s="19">
        <v>67</v>
      </c>
      <c r="AE203" s="19">
        <v>12</v>
      </c>
      <c r="AF203" s="19">
        <v>25</v>
      </c>
      <c r="AG203" s="19">
        <v>28</v>
      </c>
      <c r="AH203" s="19">
        <v>31</v>
      </c>
      <c r="AI203" s="19"/>
      <c r="AL203" s="65">
        <f t="shared" si="3"/>
        <v>1</v>
      </c>
    </row>
    <row r="204" spans="1:38" ht="14.25" customHeight="1" x14ac:dyDescent="0.25">
      <c r="A204" s="22" t="s">
        <v>217</v>
      </c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L204" s="65">
        <f t="shared" si="3"/>
        <v>0</v>
      </c>
    </row>
    <row r="205" spans="1:38" ht="14.25" customHeight="1" x14ac:dyDescent="0.25">
      <c r="A205" s="22" t="s">
        <v>218</v>
      </c>
      <c r="B205" s="19">
        <v>9329</v>
      </c>
      <c r="C205" s="19">
        <v>10982</v>
      </c>
      <c r="D205" s="19">
        <v>11297</v>
      </c>
      <c r="E205" s="19">
        <v>9597</v>
      </c>
      <c r="F205" s="19">
        <v>11246</v>
      </c>
      <c r="G205" s="19">
        <v>11606</v>
      </c>
      <c r="H205" s="19">
        <v>11518</v>
      </c>
      <c r="I205" s="19">
        <v>9610</v>
      </c>
      <c r="J205" s="19">
        <v>9489</v>
      </c>
      <c r="K205" s="19">
        <v>11214</v>
      </c>
      <c r="L205" s="19">
        <v>11628</v>
      </c>
      <c r="M205" s="19">
        <v>9672</v>
      </c>
      <c r="N205" s="19">
        <v>9381</v>
      </c>
      <c r="O205" s="19">
        <v>10859</v>
      </c>
      <c r="P205" s="19">
        <v>11241</v>
      </c>
      <c r="Q205" s="19">
        <v>7003</v>
      </c>
      <c r="R205" s="19">
        <v>9553</v>
      </c>
      <c r="S205" s="19">
        <v>11279</v>
      </c>
      <c r="T205" s="19">
        <v>11669</v>
      </c>
      <c r="U205" s="19">
        <v>7857</v>
      </c>
      <c r="V205" s="19">
        <v>11097</v>
      </c>
      <c r="W205" s="19">
        <v>13663</v>
      </c>
      <c r="X205" s="19">
        <v>13846</v>
      </c>
      <c r="Y205" s="19">
        <v>12072</v>
      </c>
      <c r="Z205" s="19">
        <v>11978</v>
      </c>
      <c r="AA205" s="19">
        <v>14405</v>
      </c>
      <c r="AB205" s="19">
        <v>14334</v>
      </c>
      <c r="AC205" s="19">
        <v>12077</v>
      </c>
      <c r="AD205" s="19">
        <v>9512</v>
      </c>
      <c r="AE205" s="19">
        <v>558</v>
      </c>
      <c r="AF205" s="19">
        <v>1290</v>
      </c>
      <c r="AG205" s="19">
        <v>1671</v>
      </c>
      <c r="AH205" s="19">
        <v>2448</v>
      </c>
      <c r="AI205" s="19"/>
      <c r="AL205" s="65">
        <f t="shared" si="3"/>
        <v>1</v>
      </c>
    </row>
    <row r="206" spans="1:38" ht="14.25" customHeight="1" x14ac:dyDescent="0.25">
      <c r="A206" s="22" t="s">
        <v>219</v>
      </c>
      <c r="B206" s="21">
        <v>40.372346158589899</v>
      </c>
      <c r="C206" s="21">
        <v>45.362019567143001</v>
      </c>
      <c r="D206" s="21">
        <v>45.672027675570298</v>
      </c>
      <c r="E206" s="21">
        <v>60.988280606698197</v>
      </c>
      <c r="F206" s="21">
        <v>62.617138278008703</v>
      </c>
      <c r="G206" s="21">
        <v>68.413665183393704</v>
      </c>
      <c r="H206" s="21">
        <v>59.660211438697999</v>
      </c>
      <c r="I206" s="21">
        <v>57.341268731901799</v>
      </c>
      <c r="J206" s="21">
        <v>60.003259982545799</v>
      </c>
      <c r="K206" s="21">
        <v>55.8828346665046</v>
      </c>
      <c r="L206" s="21">
        <v>56.0497367502483</v>
      </c>
      <c r="M206" s="21">
        <v>53.7013959938241</v>
      </c>
      <c r="N206" s="21">
        <v>51.937937178703599</v>
      </c>
      <c r="O206" s="21">
        <v>63.453699793244098</v>
      </c>
      <c r="P206" s="21">
        <v>50.821680619981699</v>
      </c>
      <c r="Q206" s="21">
        <v>57.778631847083503</v>
      </c>
      <c r="R206" s="21">
        <v>50.378954405917504</v>
      </c>
      <c r="S206" s="21">
        <v>62.000347544498396</v>
      </c>
      <c r="T206" s="21">
        <v>53.376358870388003</v>
      </c>
      <c r="U206" s="21">
        <v>60.448454933196096</v>
      </c>
      <c r="V206" s="21">
        <v>48.821756389770698</v>
      </c>
      <c r="W206" s="21">
        <v>60.079380439290397</v>
      </c>
      <c r="X206" s="21">
        <v>51.724972792864399</v>
      </c>
      <c r="Y206" s="21">
        <v>58.575908662074404</v>
      </c>
      <c r="Z206" s="21">
        <v>58.664837621642796</v>
      </c>
      <c r="AA206" s="21">
        <v>56.192972167372901</v>
      </c>
      <c r="AB206" s="21">
        <v>47.919500815105401</v>
      </c>
      <c r="AC206" s="21">
        <v>50.8271945058789</v>
      </c>
      <c r="AD206" s="21">
        <v>59.705524048235198</v>
      </c>
      <c r="AE206" s="21">
        <v>2.80249662765987</v>
      </c>
      <c r="AF206" s="21">
        <v>3.4473410818343102</v>
      </c>
      <c r="AG206" s="21">
        <v>5.3250427066409802</v>
      </c>
      <c r="AH206" s="21">
        <v>3.39457110884124</v>
      </c>
      <c r="AI206" s="21"/>
      <c r="AL206" s="65">
        <f t="shared" si="3"/>
        <v>1</v>
      </c>
    </row>
    <row r="207" spans="1:38" ht="14.25" customHeight="1" x14ac:dyDescent="0.25">
      <c r="A207" s="22" t="s">
        <v>220</v>
      </c>
      <c r="B207" s="19">
        <v>83.252685022196289</v>
      </c>
      <c r="C207" s="19">
        <v>94.411025450162597</v>
      </c>
      <c r="D207" s="19">
        <v>89.155732175410606</v>
      </c>
      <c r="E207" s="19">
        <v>101.890043587617</v>
      </c>
      <c r="F207" s="19">
        <v>88.535328151992601</v>
      </c>
      <c r="G207" s="19">
        <v>94.551178455810799</v>
      </c>
      <c r="H207" s="19">
        <v>92.678246800434096</v>
      </c>
      <c r="I207" s="19">
        <v>119.074312051989</v>
      </c>
      <c r="J207" s="19">
        <v>76.704313782476092</v>
      </c>
      <c r="K207" s="19">
        <v>85.054514071096307</v>
      </c>
      <c r="L207" s="19">
        <v>78.0077174159739</v>
      </c>
      <c r="M207" s="19">
        <v>68.5164019984649</v>
      </c>
      <c r="N207" s="19">
        <v>88.4</v>
      </c>
      <c r="O207" s="19">
        <v>113.84805</v>
      </c>
      <c r="P207" s="19">
        <v>117.299425</v>
      </c>
      <c r="Q207" s="19">
        <v>130.039873</v>
      </c>
      <c r="R207" s="19">
        <v>97.282297</v>
      </c>
      <c r="S207" s="19">
        <v>134.76846</v>
      </c>
      <c r="T207" s="19">
        <v>118.70914399999999</v>
      </c>
      <c r="U207" s="19">
        <v>125.629361</v>
      </c>
      <c r="V207" s="19">
        <v>78.61620340707681</v>
      </c>
      <c r="W207" s="19">
        <v>113.39609703363899</v>
      </c>
      <c r="X207" s="19">
        <v>135.17574989847699</v>
      </c>
      <c r="Y207" s="19">
        <v>152.30248527939702</v>
      </c>
      <c r="Z207" s="19">
        <v>97.865474441211603</v>
      </c>
      <c r="AA207" s="19">
        <v>106.376706463476</v>
      </c>
      <c r="AB207" s="19">
        <v>116.59372748963401</v>
      </c>
      <c r="AC207" s="19">
        <v>119.56179773124499</v>
      </c>
      <c r="AD207" s="19">
        <v>91.869680169104996</v>
      </c>
      <c r="AE207" s="19">
        <v>4.5078329922961702</v>
      </c>
      <c r="AF207" s="19">
        <v>20.180908466123398</v>
      </c>
      <c r="AG207" s="19">
        <v>57.611936722824794</v>
      </c>
      <c r="AH207" s="19">
        <v>43.438368765052104</v>
      </c>
      <c r="AI207" s="19"/>
      <c r="AL207" s="65">
        <f t="shared" si="3"/>
        <v>1</v>
      </c>
    </row>
    <row r="208" spans="1:38" ht="14.25" customHeight="1" x14ac:dyDescent="0.25">
      <c r="A208" s="22" t="s">
        <v>221</v>
      </c>
      <c r="B208" s="21">
        <v>1.3220672323997529</v>
      </c>
      <c r="C208" s="21">
        <v>1.2894288150042625</v>
      </c>
      <c r="D208" s="21">
        <v>1.3702864207706573</v>
      </c>
      <c r="E208" s="21">
        <v>1.2010861996936355</v>
      </c>
      <c r="F208" s="21">
        <v>1.0119088593653194</v>
      </c>
      <c r="G208" s="21">
        <v>1.0052507945281197</v>
      </c>
      <c r="H208" s="21">
        <v>1.04376870085589</v>
      </c>
      <c r="I208" s="21">
        <v>1.0389348396207383</v>
      </c>
      <c r="J208" s="21">
        <v>0.91809692074710036</v>
      </c>
      <c r="K208" s="21">
        <v>1.1228945726762285</v>
      </c>
      <c r="L208" s="21">
        <v>1.176894007558035</v>
      </c>
      <c r="M208" s="21">
        <v>0.82816349550298074</v>
      </c>
      <c r="N208" s="21">
        <v>0.84439821330233389</v>
      </c>
      <c r="O208" s="21">
        <v>0.84481175390266294</v>
      </c>
      <c r="P208" s="21">
        <v>0.95673798798798793</v>
      </c>
      <c r="Q208" s="21">
        <v>0.84028496620592807</v>
      </c>
      <c r="R208" s="21">
        <v>0.82209298785129004</v>
      </c>
      <c r="S208" s="21">
        <v>0.86787923552765212</v>
      </c>
      <c r="T208" s="21">
        <v>0.86279658632654976</v>
      </c>
      <c r="U208" s="21">
        <v>0.88895820336868092</v>
      </c>
      <c r="V208" s="21">
        <v>0.75117370892018775</v>
      </c>
      <c r="W208" s="21">
        <v>1.0535959688502061</v>
      </c>
      <c r="X208" s="21">
        <v>1.1464739953424461</v>
      </c>
      <c r="Y208" s="21">
        <v>1.2526096033402958</v>
      </c>
      <c r="Z208" s="21">
        <v>1.078818605199549</v>
      </c>
      <c r="AA208" s="21">
        <v>1.6632605679156889</v>
      </c>
      <c r="AB208" s="21">
        <v>1.305771374536798</v>
      </c>
      <c r="AC208" s="21">
        <v>1.8315784622051365</v>
      </c>
      <c r="AD208" s="21">
        <v>1.1043186748175962</v>
      </c>
      <c r="AE208" s="21">
        <v>1.270284480182305</v>
      </c>
      <c r="AF208" s="21">
        <v>0.90270812437312198</v>
      </c>
      <c r="AG208" s="21">
        <v>1.0606303343687584</v>
      </c>
      <c r="AH208" s="21"/>
      <c r="AI208" s="21"/>
      <c r="AL208" s="65">
        <f t="shared" si="3"/>
        <v>1</v>
      </c>
    </row>
    <row r="209" spans="1:38" ht="14.25" customHeight="1" x14ac:dyDescent="0.25">
      <c r="A209" s="22" t="s">
        <v>222</v>
      </c>
      <c r="B209" s="19">
        <v>481</v>
      </c>
      <c r="C209" s="19">
        <v>469</v>
      </c>
      <c r="D209" s="19">
        <v>625</v>
      </c>
      <c r="E209" s="19">
        <v>612</v>
      </c>
      <c r="F209" s="19">
        <v>628</v>
      </c>
      <c r="G209" s="19">
        <v>454</v>
      </c>
      <c r="H209" s="19">
        <v>313</v>
      </c>
      <c r="I209" s="19">
        <v>295</v>
      </c>
      <c r="J209" s="19">
        <v>309</v>
      </c>
      <c r="K209" s="19">
        <v>273</v>
      </c>
      <c r="L209" s="19">
        <v>286</v>
      </c>
      <c r="M209" s="19">
        <v>280</v>
      </c>
      <c r="N209" s="19">
        <v>320</v>
      </c>
      <c r="O209" s="19">
        <v>254</v>
      </c>
      <c r="P209" s="19">
        <v>271</v>
      </c>
      <c r="Q209" s="19">
        <v>263</v>
      </c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L209" s="65">
        <f t="shared" si="3"/>
        <v>0</v>
      </c>
    </row>
    <row r="210" spans="1:38" ht="14.25" customHeight="1" x14ac:dyDescent="0.25">
      <c r="A210" s="22" t="s">
        <v>223</v>
      </c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L210" s="65">
        <f t="shared" si="3"/>
        <v>0</v>
      </c>
    </row>
    <row r="211" spans="1:38" ht="14.25" customHeight="1" x14ac:dyDescent="0.25">
      <c r="A211" s="22" t="s">
        <v>224</v>
      </c>
      <c r="B211" s="19">
        <v>0.59729372408527204</v>
      </c>
      <c r="C211" s="19">
        <v>0.74153050917520302</v>
      </c>
      <c r="D211" s="19">
        <v>1.7148763478589601</v>
      </c>
      <c r="E211" s="19">
        <v>1.6505175098171601</v>
      </c>
      <c r="F211" s="19">
        <v>2.50861422459649</v>
      </c>
      <c r="G211" s="19">
        <v>1.5372786200259501</v>
      </c>
      <c r="H211" s="19">
        <v>1.74544586914983</v>
      </c>
      <c r="I211" s="19">
        <v>0.82636544373786103</v>
      </c>
      <c r="J211" s="19">
        <v>3.2440700988535003</v>
      </c>
      <c r="K211" s="19">
        <v>4.5046348043649909</v>
      </c>
      <c r="L211" s="19">
        <v>1.1158420612284199</v>
      </c>
      <c r="M211" s="19">
        <v>1.25452700025357</v>
      </c>
      <c r="N211" s="19">
        <v>6.1769051248712099</v>
      </c>
      <c r="O211" s="19">
        <v>5.9355601750440199</v>
      </c>
      <c r="P211" s="19">
        <v>0.49129123062823199</v>
      </c>
      <c r="Q211" s="19">
        <v>1.3730951916438199</v>
      </c>
      <c r="R211" s="19">
        <v>8.2994958763627</v>
      </c>
      <c r="S211" s="19">
        <v>9.4493326998519294</v>
      </c>
      <c r="T211" s="19">
        <v>0.59307263476634309</v>
      </c>
      <c r="U211" s="19">
        <v>2.49302547634682</v>
      </c>
      <c r="V211" s="19">
        <v>11.157757315014301</v>
      </c>
      <c r="W211" s="19">
        <v>4.5684004121806696</v>
      </c>
      <c r="X211" s="19">
        <v>1.9135207640924701</v>
      </c>
      <c r="Y211" s="19">
        <v>2.2589627618958898</v>
      </c>
      <c r="Z211" s="19">
        <v>9.2347858461983705</v>
      </c>
      <c r="AA211" s="19">
        <v>3.6774753530681301</v>
      </c>
      <c r="AB211" s="19">
        <v>0.714809672125714</v>
      </c>
      <c r="AC211" s="19">
        <v>9.0651618582329991</v>
      </c>
      <c r="AD211" s="19">
        <v>9.3263561670762201</v>
      </c>
      <c r="AE211" s="19"/>
      <c r="AF211" s="19"/>
      <c r="AG211" s="19"/>
      <c r="AH211" s="19"/>
      <c r="AI211" s="19"/>
      <c r="AL211" s="65">
        <f t="shared" si="3"/>
        <v>0</v>
      </c>
    </row>
    <row r="212" spans="1:38" ht="14.25" customHeight="1" x14ac:dyDescent="0.25">
      <c r="A212" s="22" t="s">
        <v>225</v>
      </c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L212" s="65">
        <f t="shared" si="3"/>
        <v>0</v>
      </c>
    </row>
    <row r="213" spans="1:38" ht="14.25" customHeight="1" x14ac:dyDescent="0.25">
      <c r="A213" s="22" t="s">
        <v>226</v>
      </c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L213" s="65">
        <f t="shared" si="3"/>
        <v>0</v>
      </c>
    </row>
    <row r="214" spans="1:38" ht="14.25" customHeight="1" x14ac:dyDescent="0.25">
      <c r="A214" s="22" t="s">
        <v>227</v>
      </c>
      <c r="B214" s="21">
        <v>18.7</v>
      </c>
      <c r="C214" s="21">
        <v>18.7</v>
      </c>
      <c r="D214" s="21">
        <v>18.7</v>
      </c>
      <c r="E214" s="21">
        <v>18.7</v>
      </c>
      <c r="F214" s="21">
        <v>20.350000000000001</v>
      </c>
      <c r="G214" s="21">
        <v>20.350000000000001</v>
      </c>
      <c r="H214" s="21">
        <v>20.350000000000001</v>
      </c>
      <c r="I214" s="21">
        <v>20.350000000000001</v>
      </c>
      <c r="J214" s="21">
        <v>1.85</v>
      </c>
      <c r="K214" s="21">
        <v>1.85</v>
      </c>
      <c r="L214" s="21">
        <v>1.85</v>
      </c>
      <c r="M214" s="21">
        <v>1.85</v>
      </c>
      <c r="N214" s="21">
        <v>1.85</v>
      </c>
      <c r="O214" s="21">
        <v>1.85</v>
      </c>
      <c r="P214" s="21">
        <v>1.85</v>
      </c>
      <c r="Q214" s="21">
        <v>1.85</v>
      </c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L214" s="65">
        <f t="shared" si="3"/>
        <v>0</v>
      </c>
    </row>
    <row r="215" spans="1:38" ht="14.25" customHeight="1" x14ac:dyDescent="0.25">
      <c r="A215" s="22" t="s">
        <v>228</v>
      </c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L215" s="65">
        <f t="shared" si="3"/>
        <v>0</v>
      </c>
    </row>
    <row r="216" spans="1:38" ht="14.25" customHeight="1" x14ac:dyDescent="0.25">
      <c r="A216" s="22" t="s">
        <v>229</v>
      </c>
      <c r="B216" s="21">
        <v>30.661072239700399</v>
      </c>
      <c r="C216" s="21">
        <v>37.063488955699896</v>
      </c>
      <c r="D216" s="21">
        <v>36.7893509173702</v>
      </c>
      <c r="E216" s="21">
        <v>42.521009923970297</v>
      </c>
      <c r="F216" s="21">
        <v>32.575914095210898</v>
      </c>
      <c r="G216" s="21">
        <v>39.377832657820406</v>
      </c>
      <c r="H216" s="21">
        <v>39.093911191649198</v>
      </c>
      <c r="I216" s="21">
        <v>45.170180436728401</v>
      </c>
      <c r="J216" s="21">
        <v>34.6105330009254</v>
      </c>
      <c r="K216" s="21">
        <v>41.7364516509788</v>
      </c>
      <c r="L216" s="21">
        <v>41.451110644164402</v>
      </c>
      <c r="M216" s="21">
        <v>48.177087777148699</v>
      </c>
      <c r="N216" s="21">
        <v>36.772433204882894</v>
      </c>
      <c r="O216" s="21">
        <v>44.343325089928406</v>
      </c>
      <c r="P216" s="21">
        <v>44.048423067253204</v>
      </c>
      <c r="Q216" s="21">
        <v>51.178764919749796</v>
      </c>
      <c r="R216" s="21">
        <v>46.839844169375098</v>
      </c>
      <c r="S216" s="21">
        <v>46.839844169375098</v>
      </c>
      <c r="T216" s="21">
        <v>46.839844169375098</v>
      </c>
      <c r="U216" s="21">
        <v>46.839844169375098</v>
      </c>
      <c r="V216" s="21">
        <v>49.766280845536997</v>
      </c>
      <c r="W216" s="21">
        <v>49.766280845536997</v>
      </c>
      <c r="X216" s="21">
        <v>49.766280845536997</v>
      </c>
      <c r="Y216" s="21">
        <v>49.766280845536997</v>
      </c>
      <c r="Z216" s="21">
        <v>52.875846713958602</v>
      </c>
      <c r="AA216" s="21">
        <v>52.875846713958602</v>
      </c>
      <c r="AB216" s="21">
        <v>52.875846713958602</v>
      </c>
      <c r="AC216" s="21">
        <v>54.192069752350498</v>
      </c>
      <c r="AD216" s="21">
        <v>80.212953999999996</v>
      </c>
      <c r="AE216" s="21">
        <v>30.307601999999999</v>
      </c>
      <c r="AF216" s="21">
        <v>109.94380200000001</v>
      </c>
      <c r="AG216" s="21">
        <v>19.809999999999999</v>
      </c>
      <c r="AH216" s="21">
        <v>46.054288</v>
      </c>
      <c r="AI216" s="21"/>
      <c r="AL216" s="65">
        <f t="shared" si="3"/>
        <v>1</v>
      </c>
    </row>
    <row r="217" spans="1:38" ht="14.25" customHeight="1" x14ac:dyDescent="0.25">
      <c r="A217" s="20" t="s">
        <v>230</v>
      </c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>
        <v>3.4174096400000002</v>
      </c>
      <c r="S217" s="19">
        <v>9.5568741500000005</v>
      </c>
      <c r="T217" s="19">
        <v>4.8756772499999999</v>
      </c>
      <c r="U217" s="19">
        <v>4.6316897499999996</v>
      </c>
      <c r="V217" s="19">
        <v>3.6797299700000003</v>
      </c>
      <c r="W217" s="19">
        <v>6.93989864</v>
      </c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L217" s="65">
        <f t="shared" si="3"/>
        <v>0</v>
      </c>
    </row>
    <row r="218" spans="1:38" ht="13.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L218" s="42"/>
    </row>
    <row r="219" spans="1:38" ht="14.25" customHeight="1" x14ac:dyDescent="0.25">
      <c r="A219" s="46" t="s">
        <v>231</v>
      </c>
      <c r="B219" s="46"/>
      <c r="C219" s="46"/>
      <c r="D219" s="46"/>
      <c r="E219" s="46"/>
      <c r="F219" s="46"/>
      <c r="G219" s="46"/>
      <c r="H219" s="46"/>
      <c r="I219" s="4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L219" s="42"/>
    </row>
    <row r="220" spans="1:38" ht="14.25" customHeight="1" x14ac:dyDescent="0.25">
      <c r="A220" s="16" t="s">
        <v>232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L220" s="42"/>
    </row>
    <row r="221" spans="1:38" ht="14.25" customHeight="1" x14ac:dyDescent="0.25">
      <c r="A221" s="46" t="s">
        <v>233</v>
      </c>
      <c r="B221" s="46"/>
      <c r="C221" s="46"/>
      <c r="D221" s="46"/>
      <c r="E221" s="46"/>
      <c r="F221" s="46"/>
      <c r="G221" s="46"/>
      <c r="H221" s="4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L221" s="42"/>
    </row>
    <row r="222" spans="1:38" ht="14.25" customHeight="1" x14ac:dyDescent="0.25">
      <c r="A222" s="49" t="s">
        <v>234</v>
      </c>
      <c r="B222" s="49"/>
      <c r="C222" s="49"/>
      <c r="D222" s="49"/>
      <c r="E222" s="49"/>
      <c r="F222" s="49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L222" s="42"/>
    </row>
    <row r="223" spans="1:38" ht="14.25" customHeight="1" x14ac:dyDescent="0.25">
      <c r="A223" s="46" t="s">
        <v>499</v>
      </c>
      <c r="B223" s="46"/>
      <c r="C223" s="46"/>
      <c r="D223" s="46"/>
      <c r="E223" s="4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L223" s="42"/>
    </row>
    <row r="225" spans="1:38" customFormat="1" ht="14.5" customHeight="1" x14ac:dyDescent="0.25">
      <c r="A225" s="10" t="s">
        <v>783</v>
      </c>
      <c r="B225" s="11">
        <f>(SUM(B6:B217)-B74-B65-B56)/1000</f>
        <v>35.719967078859511</v>
      </c>
      <c r="C225" s="11">
        <f t="shared" ref="C225:AH225" si="4">(SUM(C6:C217)-C74-C65-C56)/1000</f>
        <v>38.593568814257019</v>
      </c>
      <c r="D225" s="11">
        <f t="shared" si="4"/>
        <v>40.041633270983503</v>
      </c>
      <c r="E225" s="11">
        <f t="shared" si="4"/>
        <v>36.195105090090472</v>
      </c>
      <c r="F225" s="11">
        <f t="shared" si="4"/>
        <v>36.892657895930611</v>
      </c>
      <c r="G225" s="11">
        <f t="shared" si="4"/>
        <v>39.156952099967796</v>
      </c>
      <c r="H225" s="11">
        <f t="shared" si="4"/>
        <v>40.083619839409465</v>
      </c>
      <c r="I225" s="11">
        <f t="shared" si="4"/>
        <v>34.890464430865336</v>
      </c>
      <c r="J225" s="11">
        <f t="shared" si="4"/>
        <v>30.815928928842471</v>
      </c>
      <c r="K225" s="11">
        <f t="shared" si="4"/>
        <v>34.164098729746676</v>
      </c>
      <c r="L225" s="11">
        <f t="shared" si="4"/>
        <v>35.901779242925542</v>
      </c>
      <c r="M225" s="11">
        <f t="shared" si="4"/>
        <v>31.25405621246361</v>
      </c>
      <c r="N225" s="11">
        <f t="shared" si="4"/>
        <v>31.933678965097457</v>
      </c>
      <c r="O225" s="11">
        <f t="shared" si="4"/>
        <v>35.287516771639758</v>
      </c>
      <c r="P225" s="11">
        <f t="shared" si="4"/>
        <v>38.364097794339983</v>
      </c>
      <c r="Q225" s="11">
        <f t="shared" si="4"/>
        <v>31.484006619856849</v>
      </c>
      <c r="R225" s="11">
        <f t="shared" si="4"/>
        <v>31.642103885761394</v>
      </c>
      <c r="S225" s="11">
        <f t="shared" si="4"/>
        <v>35.799438424513681</v>
      </c>
      <c r="T225" s="11">
        <f t="shared" si="4"/>
        <v>38.29227938246467</v>
      </c>
      <c r="U225" s="11">
        <f t="shared" si="4"/>
        <v>33.177235300793605</v>
      </c>
      <c r="V225" s="11">
        <f t="shared" si="4"/>
        <v>36.414946008423946</v>
      </c>
      <c r="W225" s="11">
        <f t="shared" si="4"/>
        <v>39.625997408626475</v>
      </c>
      <c r="X225" s="11">
        <f t="shared" si="4"/>
        <v>40.866648558158147</v>
      </c>
      <c r="Y225" s="11">
        <f t="shared" si="4"/>
        <v>36.657002510011552</v>
      </c>
      <c r="Z225" s="11">
        <f t="shared" si="4"/>
        <v>35.605841520554918</v>
      </c>
      <c r="AA225" s="11">
        <f t="shared" si="4"/>
        <v>40.466505349184487</v>
      </c>
      <c r="AB225" s="11">
        <f t="shared" si="4"/>
        <v>41.954382623488911</v>
      </c>
      <c r="AC225" s="11">
        <f t="shared" si="4"/>
        <v>37.941269899715138</v>
      </c>
      <c r="AD225" s="11">
        <f t="shared" si="4"/>
        <v>27.794540370381164</v>
      </c>
      <c r="AE225" s="11">
        <f t="shared" si="4"/>
        <v>5.7614864923275197</v>
      </c>
      <c r="AF225" s="11">
        <f t="shared" si="4"/>
        <v>7.8535657401888619</v>
      </c>
      <c r="AG225" s="11">
        <f t="shared" si="4"/>
        <v>8.4721102096452849</v>
      </c>
      <c r="AH225" s="11">
        <f t="shared" si="4"/>
        <v>8.5850569549356361</v>
      </c>
      <c r="AL225" s="11"/>
    </row>
    <row r="226" spans="1:38" customFormat="1" ht="14.5" customHeight="1" x14ac:dyDescent="0.25">
      <c r="A226" s="10" t="s">
        <v>790</v>
      </c>
      <c r="B226" s="11">
        <f>SUMPRODUCT(B6:B217,$AL6:$AL217)/1000</f>
        <v>31.236831222715157</v>
      </c>
      <c r="C226" s="11">
        <f t="shared" ref="C226:AH226" si="5">SUMPRODUCT(C6:C217,$AL6:$AL217)/1000</f>
        <v>34.008826030231113</v>
      </c>
      <c r="D226" s="11">
        <f t="shared" si="5"/>
        <v>36.239884347439457</v>
      </c>
      <c r="E226" s="11">
        <f t="shared" si="5"/>
        <v>32.782160455238092</v>
      </c>
      <c r="F226" s="11">
        <f t="shared" si="5"/>
        <v>33.534060518107978</v>
      </c>
      <c r="G226" s="11">
        <f t="shared" si="5"/>
        <v>35.82363845285672</v>
      </c>
      <c r="H226" s="11">
        <f t="shared" si="5"/>
        <v>36.80371570097487</v>
      </c>
      <c r="I226" s="11">
        <f t="shared" si="5"/>
        <v>31.829741015040874</v>
      </c>
      <c r="J226" s="11">
        <f t="shared" si="5"/>
        <v>27.923424842025664</v>
      </c>
      <c r="K226" s="11">
        <f t="shared" si="5"/>
        <v>31.028016284603709</v>
      </c>
      <c r="L226" s="11">
        <f t="shared" si="5"/>
        <v>32.511014400284019</v>
      </c>
      <c r="M226" s="11">
        <f t="shared" si="5"/>
        <v>28.093462473083562</v>
      </c>
      <c r="N226" s="11">
        <f t="shared" si="5"/>
        <v>28.876146057459202</v>
      </c>
      <c r="O226" s="11">
        <f t="shared" si="5"/>
        <v>32.309398445677417</v>
      </c>
      <c r="P226" s="11">
        <f t="shared" si="5"/>
        <v>35.169415229192232</v>
      </c>
      <c r="Q226" s="11">
        <f t="shared" si="5"/>
        <v>28.722805638176581</v>
      </c>
      <c r="R226" s="11">
        <f t="shared" si="5"/>
        <v>30.875564866555873</v>
      </c>
      <c r="S226" s="11">
        <f t="shared" si="5"/>
        <v>34.907273235740277</v>
      </c>
      <c r="T226" s="11">
        <f t="shared" si="5"/>
        <v>37.424419255010847</v>
      </c>
      <c r="U226" s="11">
        <f t="shared" si="5"/>
        <v>32.255101818160831</v>
      </c>
      <c r="V226" s="11">
        <f t="shared" si="5"/>
        <v>35.448883826241328</v>
      </c>
      <c r="W226" s="11">
        <f t="shared" si="5"/>
        <v>38.736499455548021</v>
      </c>
      <c r="X226" s="11">
        <f t="shared" si="5"/>
        <v>39.960283903427417</v>
      </c>
      <c r="Y226" s="11">
        <f t="shared" si="5"/>
        <v>35.706834361813939</v>
      </c>
      <c r="Z226" s="11">
        <f t="shared" si="5"/>
        <v>34.721017761174743</v>
      </c>
      <c r="AA226" s="11">
        <f t="shared" si="5"/>
        <v>39.524245483785378</v>
      </c>
      <c r="AB226" s="11">
        <f t="shared" si="5"/>
        <v>40.931491331162292</v>
      </c>
      <c r="AC226" s="11">
        <f t="shared" si="5"/>
        <v>37.073842657360096</v>
      </c>
      <c r="AD226" s="11">
        <f t="shared" si="5"/>
        <v>27.228851350344573</v>
      </c>
      <c r="AE226" s="11">
        <f t="shared" si="5"/>
        <v>5.7289908198270281</v>
      </c>
      <c r="AF226" s="11">
        <f t="shared" si="5"/>
        <v>7.824805229612747</v>
      </c>
      <c r="AG226" s="11">
        <f t="shared" si="5"/>
        <v>8.4721102096452849</v>
      </c>
      <c r="AH226" s="11">
        <f t="shared" si="5"/>
        <v>8.5850569549356361</v>
      </c>
    </row>
  </sheetData>
  <mergeCells count="6">
    <mergeCell ref="A223:E223"/>
    <mergeCell ref="A222:F222"/>
    <mergeCell ref="A1:M1"/>
    <mergeCell ref="A219:I219"/>
    <mergeCell ref="A221:H221"/>
    <mergeCell ref="A4:B4"/>
  </mergeCells>
  <pageMargins left="0.39" right="0.39" top="0.39" bottom="0.39" header="0.39" footer="0.39"/>
  <pageSetup paperSize="9" fitToWidth="0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22648-1F34-4CEC-8061-7657FA82410F}">
  <dimension ref="A1:AL226"/>
  <sheetViews>
    <sheetView showGridLines="0" workbookViewId="0">
      <pane xSplit="1" ySplit="5" topLeftCell="Y215" activePane="bottomRight" state="frozen"/>
      <selection pane="topRight"/>
      <selection pane="bottomLeft"/>
      <selection pane="bottomRight" activeCell="A225" sqref="A225:XFD226"/>
    </sheetView>
  </sheetViews>
  <sheetFormatPr defaultColWidth="10.1796875" defaultRowHeight="14.5" customHeight="1" x14ac:dyDescent="0.25"/>
  <cols>
    <col min="1" max="1" width="34" style="15" customWidth="1"/>
    <col min="2" max="5" width="8.26953125" style="15" customWidth="1"/>
    <col min="6" max="6" width="9.453125" style="15" customWidth="1"/>
    <col min="7" max="21" width="8.26953125" style="15" customWidth="1"/>
    <col min="22" max="30" width="8.81640625" style="15" customWidth="1"/>
    <col min="31" max="34" width="8.26953125" style="15" customWidth="1"/>
    <col min="35" max="37" width="10.1796875" style="15"/>
    <col min="38" max="38" width="8.26953125" customWidth="1"/>
    <col min="39" max="16384" width="10.1796875" style="15"/>
  </cols>
  <sheetData>
    <row r="1" spans="1:38" ht="19.5" customHeight="1" x14ac:dyDescent="0.25">
      <c r="A1" s="47" t="s">
        <v>503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L1" s="42"/>
    </row>
    <row r="2" spans="1:38" ht="16.5" customHeight="1" x14ac:dyDescent="0.25">
      <c r="A2" s="30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L2" s="42"/>
    </row>
    <row r="3" spans="1:38" ht="11.25" customHeight="1" x14ac:dyDescent="0.25">
      <c r="A3" s="30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L3" s="42"/>
    </row>
    <row r="4" spans="1:38" ht="17.25" customHeight="1" x14ac:dyDescent="0.25">
      <c r="A4" s="48" t="s">
        <v>2</v>
      </c>
      <c r="B4" s="48"/>
      <c r="C4" s="29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L4" s="4" t="s">
        <v>789</v>
      </c>
    </row>
    <row r="5" spans="1:38" ht="14.25" customHeight="1" x14ac:dyDescent="0.25">
      <c r="A5" s="27"/>
      <c r="B5" s="26" t="s">
        <v>239</v>
      </c>
      <c r="C5" s="25" t="s">
        <v>240</v>
      </c>
      <c r="D5" s="25" t="s">
        <v>241</v>
      </c>
      <c r="E5" s="25" t="s">
        <v>242</v>
      </c>
      <c r="F5" s="25" t="s">
        <v>243</v>
      </c>
      <c r="G5" s="25" t="s">
        <v>244</v>
      </c>
      <c r="H5" s="25" t="s">
        <v>245</v>
      </c>
      <c r="I5" s="25" t="s">
        <v>246</v>
      </c>
      <c r="J5" s="25" t="s">
        <v>247</v>
      </c>
      <c r="K5" s="25" t="s">
        <v>248</v>
      </c>
      <c r="L5" s="25" t="s">
        <v>249</v>
      </c>
      <c r="M5" s="25" t="s">
        <v>250</v>
      </c>
      <c r="N5" s="25" t="s">
        <v>251</v>
      </c>
      <c r="O5" s="25" t="s">
        <v>252</v>
      </c>
      <c r="P5" s="25" t="s">
        <v>253</v>
      </c>
      <c r="Q5" s="25" t="s">
        <v>254</v>
      </c>
      <c r="R5" s="25" t="s">
        <v>255</v>
      </c>
      <c r="S5" s="25" t="s">
        <v>256</v>
      </c>
      <c r="T5" s="25" t="s">
        <v>257</v>
      </c>
      <c r="U5" s="25" t="s">
        <v>258</v>
      </c>
      <c r="V5" s="25" t="s">
        <v>259</v>
      </c>
      <c r="W5" s="25" t="s">
        <v>260</v>
      </c>
      <c r="X5" s="25" t="s">
        <v>261</v>
      </c>
      <c r="Y5" s="25" t="s">
        <v>262</v>
      </c>
      <c r="Z5" s="25" t="s">
        <v>263</v>
      </c>
      <c r="AA5" s="25" t="s">
        <v>264</v>
      </c>
      <c r="AB5" s="25" t="s">
        <v>265</v>
      </c>
      <c r="AC5" s="25" t="s">
        <v>266</v>
      </c>
      <c r="AD5" s="25" t="s">
        <v>267</v>
      </c>
      <c r="AE5" s="25" t="s">
        <v>268</v>
      </c>
      <c r="AF5" s="25" t="s">
        <v>269</v>
      </c>
      <c r="AG5" s="25" t="s">
        <v>270</v>
      </c>
      <c r="AH5" s="25" t="s">
        <v>271</v>
      </c>
      <c r="AI5" s="24" t="s">
        <v>788</v>
      </c>
      <c r="AL5" s="25" t="s">
        <v>270</v>
      </c>
    </row>
    <row r="6" spans="1:38" ht="14.25" customHeight="1" x14ac:dyDescent="0.25">
      <c r="A6" s="23" t="s">
        <v>19</v>
      </c>
      <c r="B6" s="21">
        <v>259.81154226929999</v>
      </c>
      <c r="C6" s="21">
        <v>250.21853356920002</v>
      </c>
      <c r="D6" s="21">
        <v>243.48569676480002</v>
      </c>
      <c r="E6" s="21">
        <v>224.86070123159999</v>
      </c>
      <c r="F6" s="21">
        <v>165.11057805480002</v>
      </c>
      <c r="G6" s="21">
        <v>194.73053197920001</v>
      </c>
      <c r="H6" s="21">
        <v>202.15388216940002</v>
      </c>
      <c r="I6" s="21">
        <v>237.99445798590003</v>
      </c>
      <c r="J6" s="21">
        <v>192.67589452649997</v>
      </c>
      <c r="K6" s="21">
        <v>192.58904817146399</v>
      </c>
      <c r="L6" s="21">
        <v>262.61044986117099</v>
      </c>
      <c r="M6" s="21">
        <v>193.693943001435</v>
      </c>
      <c r="N6" s="21">
        <v>235.712016934015</v>
      </c>
      <c r="O6" s="21">
        <v>164.06857660159201</v>
      </c>
      <c r="P6" s="21">
        <v>194.36860182953899</v>
      </c>
      <c r="Q6" s="21">
        <v>242.05043224233202</v>
      </c>
      <c r="R6" s="21">
        <v>239.01735988813002</v>
      </c>
      <c r="S6" s="21">
        <v>251.352536692721</v>
      </c>
      <c r="T6" s="21">
        <v>208.27373981011098</v>
      </c>
      <c r="U6" s="21">
        <v>231.70250534472999</v>
      </c>
      <c r="V6" s="21">
        <v>251.942789671924</v>
      </c>
      <c r="W6" s="21">
        <v>193.19401147551301</v>
      </c>
      <c r="X6" s="21">
        <v>213.794472185384</v>
      </c>
      <c r="Y6" s="21">
        <v>232.14084588163999</v>
      </c>
      <c r="Z6" s="21">
        <v>229.47733064909801</v>
      </c>
      <c r="AA6" s="21">
        <v>167.938383179162</v>
      </c>
      <c r="AB6" s="21">
        <v>189.85564618060698</v>
      </c>
      <c r="AC6" s="21">
        <v>210.95989206695199</v>
      </c>
      <c r="AD6" s="21">
        <v>182.169344784076</v>
      </c>
      <c r="AE6" s="21">
        <v>134.340695614173</v>
      </c>
      <c r="AF6" s="21">
        <v>248.199711278683</v>
      </c>
      <c r="AG6" s="21">
        <v>255.18923595412701</v>
      </c>
      <c r="AH6" s="21">
        <v>199.122905341863</v>
      </c>
      <c r="AI6" s="21"/>
      <c r="AL6" s="65">
        <f>IF(AG6="", 0, 1)</f>
        <v>1</v>
      </c>
    </row>
    <row r="7" spans="1:38" ht="14.25" customHeight="1" x14ac:dyDescent="0.25">
      <c r="A7" s="22" t="s">
        <v>20</v>
      </c>
      <c r="B7" s="19">
        <v>23.546815645161217</v>
      </c>
      <c r="C7" s="19">
        <v>29.834333079365191</v>
      </c>
      <c r="D7" s="19">
        <v>34.667000666666731</v>
      </c>
      <c r="E7" s="19">
        <v>35.399081671874974</v>
      </c>
      <c r="F7" s="19">
        <v>23.858985015873092</v>
      </c>
      <c r="G7" s="19">
        <v>29.670010645161273</v>
      </c>
      <c r="H7" s="19">
        <v>34.636859045454528</v>
      </c>
      <c r="I7" s="19">
        <v>32.682392578125004</v>
      </c>
      <c r="J7" s="19">
        <v>21.509328571428625</v>
      </c>
      <c r="K7" s="19">
        <v>26.725452000000118</v>
      </c>
      <c r="L7" s="19">
        <v>29.79222</v>
      </c>
      <c r="M7" s="19">
        <v>32.748596000000006</v>
      </c>
      <c r="N7" s="19">
        <v>27.28544012903231</v>
      </c>
      <c r="O7" s="19">
        <v>38.043940107692158</v>
      </c>
      <c r="P7" s="19">
        <v>38.054709090909142</v>
      </c>
      <c r="Q7" s="19">
        <v>39.381503906250003</v>
      </c>
      <c r="R7" s="19">
        <v>27.950919230769163</v>
      </c>
      <c r="S7" s="19">
        <v>34.882434919354836</v>
      </c>
      <c r="T7" s="19">
        <v>38.433163692307637</v>
      </c>
      <c r="U7" s="19">
        <v>41.703001999999849</v>
      </c>
      <c r="V7" s="19">
        <v>36.175776428571552</v>
      </c>
      <c r="W7" s="19">
        <v>39.521739095238203</v>
      </c>
      <c r="X7" s="19">
        <v>39.782861630769268</v>
      </c>
      <c r="Y7" s="19">
        <v>40.360346000000007</v>
      </c>
      <c r="Z7" s="19">
        <v>33.857346285714307</v>
      </c>
      <c r="AA7" s="19">
        <v>37.025915000000005</v>
      </c>
      <c r="AB7" s="19">
        <v>37.550295666666884</v>
      </c>
      <c r="AC7" s="19">
        <v>36.700572187499994</v>
      </c>
      <c r="AD7" s="19">
        <v>30.179829859374994</v>
      </c>
      <c r="AE7" s="19">
        <v>29.231498451612993</v>
      </c>
      <c r="AF7" s="19">
        <v>37.241491909091025</v>
      </c>
      <c r="AG7" s="19">
        <v>39.723518769230722</v>
      </c>
      <c r="AH7" s="19">
        <v>35.350229142857152</v>
      </c>
      <c r="AI7" s="19"/>
      <c r="AL7" s="65">
        <f t="shared" ref="AL7:AL70" si="0">IF(AG7="", 0, 1)</f>
        <v>1</v>
      </c>
    </row>
    <row r="8" spans="1:38" ht="14.25" customHeight="1" x14ac:dyDescent="0.25">
      <c r="A8" s="22" t="s">
        <v>21</v>
      </c>
      <c r="B8" s="21"/>
      <c r="C8" s="21"/>
      <c r="D8" s="21"/>
      <c r="E8" s="21"/>
      <c r="F8" s="21">
        <v>784.57784914797855</v>
      </c>
      <c r="G8" s="21">
        <v>854.23553188400035</v>
      </c>
      <c r="H8" s="21">
        <v>826.1636968572584</v>
      </c>
      <c r="I8" s="21">
        <v>808.63686432794373</v>
      </c>
      <c r="J8" s="21">
        <v>790.75279474878027</v>
      </c>
      <c r="K8" s="21">
        <v>694.06916707784524</v>
      </c>
      <c r="L8" s="21">
        <v>675.00084435362442</v>
      </c>
      <c r="M8" s="21">
        <v>799.48694977237517</v>
      </c>
      <c r="N8" s="21">
        <v>672.11225973838634</v>
      </c>
      <c r="O8" s="21">
        <v>641.10468427229034</v>
      </c>
      <c r="P8" s="21">
        <v>708.44549373329266</v>
      </c>
      <c r="Q8" s="21">
        <v>688.70769475664906</v>
      </c>
      <c r="R8" s="21">
        <v>734.97166962811161</v>
      </c>
      <c r="S8" s="21">
        <v>635.91529604135383</v>
      </c>
      <c r="T8" s="21">
        <v>649.46906134780932</v>
      </c>
      <c r="U8" s="21">
        <v>697.82748766444752</v>
      </c>
      <c r="V8" s="21">
        <v>764.97245262812351</v>
      </c>
      <c r="W8" s="21">
        <v>695.13120213456682</v>
      </c>
      <c r="X8" s="21">
        <v>641.99575191788779</v>
      </c>
      <c r="Y8" s="21">
        <v>814.76573989756821</v>
      </c>
      <c r="Z8" s="21">
        <v>777.78664553062288</v>
      </c>
      <c r="AA8" s="21">
        <v>692.23924528260727</v>
      </c>
      <c r="AB8" s="21">
        <v>665.16832576731122</v>
      </c>
      <c r="AC8" s="21">
        <v>620.01225821113803</v>
      </c>
      <c r="AD8" s="21">
        <v>625.21798702157741</v>
      </c>
      <c r="AE8" s="21">
        <v>484.71277329363426</v>
      </c>
      <c r="AF8" s="21">
        <v>506.38265808855283</v>
      </c>
      <c r="AG8" s="21">
        <v>514.20511524140454</v>
      </c>
      <c r="AH8" s="21"/>
      <c r="AI8" s="21"/>
      <c r="AL8" s="65">
        <f t="shared" si="0"/>
        <v>1</v>
      </c>
    </row>
    <row r="9" spans="1:38" ht="14.25" customHeight="1" x14ac:dyDescent="0.25">
      <c r="A9" s="22" t="s">
        <v>22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L9" s="65">
        <f t="shared" si="0"/>
        <v>0</v>
      </c>
    </row>
    <row r="10" spans="1:38" ht="14.25" customHeight="1" x14ac:dyDescent="0.25">
      <c r="A10" s="22" t="s">
        <v>23</v>
      </c>
      <c r="B10" s="21">
        <v>1023.3107884621</v>
      </c>
      <c r="C10" s="21">
        <v>925.820206252959</v>
      </c>
      <c r="D10" s="21">
        <v>1079.9446820764999</v>
      </c>
      <c r="E10" s="21">
        <v>1449.3728309856999</v>
      </c>
      <c r="F10" s="21">
        <v>1137.1703665929999</v>
      </c>
      <c r="G10" s="21">
        <v>1174.1321235766002</v>
      </c>
      <c r="H10" s="21">
        <v>1325.7921237743999</v>
      </c>
      <c r="I10" s="21">
        <v>1223.9552343236999</v>
      </c>
      <c r="J10" s="21">
        <v>1234.8541867913</v>
      </c>
      <c r="K10" s="21">
        <v>861.37307360210002</v>
      </c>
      <c r="L10" s="21">
        <v>751.68183273249997</v>
      </c>
      <c r="M10" s="21">
        <v>673.6505761935</v>
      </c>
      <c r="N10" s="21">
        <v>645.51696938530006</v>
      </c>
      <c r="O10" s="21">
        <v>573.48117835000005</v>
      </c>
      <c r="P10" s="21">
        <v>564.99050262829996</v>
      </c>
      <c r="Q10" s="21">
        <v>696.1276792230999</v>
      </c>
      <c r="R10" s="21">
        <v>576.06271000926006</v>
      </c>
      <c r="S10" s="21">
        <v>617.55599021324804</v>
      </c>
      <c r="T10" s="21">
        <v>658.37403294442595</v>
      </c>
      <c r="U10" s="21">
        <v>608.68568291781799</v>
      </c>
      <c r="V10" s="21">
        <v>555.36531336339999</v>
      </c>
      <c r="W10" s="21">
        <v>862.70342605780002</v>
      </c>
      <c r="X10" s="21">
        <v>633.22953467900004</v>
      </c>
      <c r="Y10" s="21">
        <v>634.99831703929999</v>
      </c>
      <c r="Z10" s="21">
        <v>800.83039033909995</v>
      </c>
      <c r="AA10" s="21">
        <v>532.12295161680004</v>
      </c>
      <c r="AB10" s="21">
        <v>545.94152143849999</v>
      </c>
      <c r="AC10" s="21">
        <v>525.03277584349996</v>
      </c>
      <c r="AD10" s="21">
        <v>422.49199868860001</v>
      </c>
      <c r="AE10" s="21">
        <v>357.5127155129</v>
      </c>
      <c r="AF10" s="21">
        <v>401.95817179079995</v>
      </c>
      <c r="AG10" s="21">
        <v>446.451055634</v>
      </c>
      <c r="AH10" s="21">
        <v>425.13971935009999</v>
      </c>
      <c r="AI10" s="21"/>
      <c r="AL10" s="65">
        <f t="shared" si="0"/>
        <v>1</v>
      </c>
    </row>
    <row r="11" spans="1:38" ht="14.25" customHeight="1" x14ac:dyDescent="0.25">
      <c r="A11" s="22" t="s">
        <v>24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L11" s="65">
        <f t="shared" si="0"/>
        <v>0</v>
      </c>
    </row>
    <row r="12" spans="1:38" ht="14.25" customHeight="1" x14ac:dyDescent="0.25">
      <c r="A12" s="22" t="s">
        <v>25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L12" s="65">
        <f t="shared" si="0"/>
        <v>0</v>
      </c>
    </row>
    <row r="13" spans="1:38" ht="14.25" customHeight="1" x14ac:dyDescent="0.25">
      <c r="A13" s="22" t="s">
        <v>26</v>
      </c>
      <c r="B13" s="19">
        <v>519.62046896200002</v>
      </c>
      <c r="C13" s="19">
        <v>640.83076041510003</v>
      </c>
      <c r="D13" s="19">
        <v>643.56133640719997</v>
      </c>
      <c r="E13" s="19">
        <v>567.95983034159997</v>
      </c>
      <c r="F13" s="19">
        <v>530.47770030318202</v>
      </c>
      <c r="G13" s="19">
        <v>535.76130184965007</v>
      </c>
      <c r="H13" s="19">
        <v>563.12994343844105</v>
      </c>
      <c r="I13" s="19">
        <v>489.85869328179996</v>
      </c>
      <c r="J13" s="19">
        <v>425.90581024290003</v>
      </c>
      <c r="K13" s="19">
        <v>516.09791261010002</v>
      </c>
      <c r="L13" s="19">
        <v>552.85651536509999</v>
      </c>
      <c r="M13" s="19">
        <v>428.41621016160002</v>
      </c>
      <c r="N13" s="19">
        <v>356.74696511000002</v>
      </c>
      <c r="O13" s="19">
        <v>444.13141099000001</v>
      </c>
      <c r="P13" s="19">
        <v>488.81361872000002</v>
      </c>
      <c r="Q13" s="19">
        <v>456.26786834831603</v>
      </c>
      <c r="R13" s="19">
        <v>417.94910555999701</v>
      </c>
      <c r="S13" s="19">
        <v>551.61491034000198</v>
      </c>
      <c r="T13" s="19">
        <v>625.18574161001095</v>
      </c>
      <c r="U13" s="19">
        <v>602.56128167999896</v>
      </c>
      <c r="V13" s="19">
        <v>555.95866233999891</v>
      </c>
      <c r="W13" s="19">
        <v>636.42800674000796</v>
      </c>
      <c r="X13" s="19">
        <v>635.20590286000891</v>
      </c>
      <c r="Y13" s="19">
        <v>509.87937132000798</v>
      </c>
      <c r="Z13" s="19">
        <v>428.779947222217</v>
      </c>
      <c r="AA13" s="19">
        <v>471.35815508664604</v>
      </c>
      <c r="AB13" s="19">
        <v>484.66935852976604</v>
      </c>
      <c r="AC13" s="19">
        <v>364.68095462999702</v>
      </c>
      <c r="AD13" s="19">
        <v>350.09122268999795</v>
      </c>
      <c r="AE13" s="19">
        <v>374.29058447000097</v>
      </c>
      <c r="AF13" s="19">
        <v>429.67009902999996</v>
      </c>
      <c r="AG13" s="19">
        <v>449.33374901923298</v>
      </c>
      <c r="AH13" s="19">
        <v>540.36571134638302</v>
      </c>
      <c r="AI13" s="19"/>
      <c r="AL13" s="65">
        <f t="shared" si="0"/>
        <v>1</v>
      </c>
    </row>
    <row r="14" spans="1:38" ht="14.25" customHeight="1" x14ac:dyDescent="0.25">
      <c r="A14" s="22" t="s">
        <v>27</v>
      </c>
      <c r="B14" s="21">
        <v>88.341099753833504</v>
      </c>
      <c r="C14" s="21">
        <v>83.8012110165199</v>
      </c>
      <c r="D14" s="21">
        <v>88.621283092146101</v>
      </c>
      <c r="E14" s="21">
        <v>121.528147303765</v>
      </c>
      <c r="F14" s="21">
        <v>87.923296712060605</v>
      </c>
      <c r="G14" s="21">
        <v>82.980538223615895</v>
      </c>
      <c r="H14" s="21">
        <v>93.440626220191405</v>
      </c>
      <c r="I14" s="21">
        <v>102.86766078141599</v>
      </c>
      <c r="J14" s="21">
        <v>67.861181256351699</v>
      </c>
      <c r="K14" s="21">
        <v>64.263242743574295</v>
      </c>
      <c r="L14" s="21">
        <v>68.727704064294798</v>
      </c>
      <c r="M14" s="21">
        <v>82.428787577008393</v>
      </c>
      <c r="N14" s="21">
        <v>61.1405027493457</v>
      </c>
      <c r="O14" s="21">
        <v>64.393548711289299</v>
      </c>
      <c r="P14" s="21">
        <v>81.665069988366099</v>
      </c>
      <c r="Q14" s="21">
        <v>91.770125760035498</v>
      </c>
      <c r="R14" s="21">
        <v>71.540152834437691</v>
      </c>
      <c r="S14" s="21">
        <v>77.602848585617608</v>
      </c>
      <c r="T14" s="21">
        <v>86.874157452206902</v>
      </c>
      <c r="U14" s="21">
        <v>121.718419831928</v>
      </c>
      <c r="V14" s="21">
        <v>101.793057170298</v>
      </c>
      <c r="W14" s="21">
        <v>112.32875149777301</v>
      </c>
      <c r="X14" s="21">
        <v>120.631690390401</v>
      </c>
      <c r="Y14" s="21">
        <v>146.405352675324</v>
      </c>
      <c r="Z14" s="21">
        <v>100.82866608068299</v>
      </c>
      <c r="AA14" s="21">
        <v>114.73780106547601</v>
      </c>
      <c r="AB14" s="21">
        <v>145.86553063932402</v>
      </c>
      <c r="AC14" s="21">
        <v>205.92656972670201</v>
      </c>
      <c r="AD14" s="21">
        <v>89.983396127128799</v>
      </c>
      <c r="AE14" s="21">
        <v>78.440014805621914</v>
      </c>
      <c r="AF14" s="21">
        <v>99.886708469143898</v>
      </c>
      <c r="AG14" s="21">
        <v>108.69427061364401</v>
      </c>
      <c r="AH14" s="21">
        <v>78.168266529063601</v>
      </c>
      <c r="AI14" s="21"/>
      <c r="AL14" s="65">
        <f t="shared" si="0"/>
        <v>1</v>
      </c>
    </row>
    <row r="15" spans="1:38" ht="14.25" customHeight="1" x14ac:dyDescent="0.25">
      <c r="A15" s="22" t="s">
        <v>28</v>
      </c>
      <c r="B15" s="19">
        <v>27.709992737430166</v>
      </c>
      <c r="C15" s="19">
        <v>26.735381005586589</v>
      </c>
      <c r="D15" s="19">
        <v>27.108048603351953</v>
      </c>
      <c r="E15" s="19">
        <v>27.932632960893855</v>
      </c>
      <c r="F15" s="19">
        <v>27.475277653631284</v>
      </c>
      <c r="G15" s="19">
        <v>24.348974301675977</v>
      </c>
      <c r="H15" s="19">
        <v>24.585169832402233</v>
      </c>
      <c r="I15" s="19">
        <v>27.638639106145252</v>
      </c>
      <c r="J15" s="19">
        <v>25.434840782122905</v>
      </c>
      <c r="K15" s="19">
        <v>24.778308379888266</v>
      </c>
      <c r="L15" s="19">
        <v>23.663596089385475</v>
      </c>
      <c r="M15" s="19">
        <v>24.662650279329608</v>
      </c>
      <c r="N15" s="19">
        <v>22.9</v>
      </c>
      <c r="O15" s="19">
        <v>22.782277669739944</v>
      </c>
      <c r="P15" s="19">
        <v>22.473849795329777</v>
      </c>
      <c r="Q15" s="19">
        <v>24.873384920376871</v>
      </c>
      <c r="R15" s="19">
        <v>24.478709271205531</v>
      </c>
      <c r="S15" s="19">
        <v>23.344901265560555</v>
      </c>
      <c r="T15" s="19">
        <v>22.778898250716985</v>
      </c>
      <c r="U15" s="19">
        <v>27.419302548847039</v>
      </c>
      <c r="V15" s="19">
        <v>30.198493100900166</v>
      </c>
      <c r="W15" s="19">
        <v>25.409205838065027</v>
      </c>
      <c r="X15" s="19">
        <v>27.187674997519888</v>
      </c>
      <c r="Y15" s="19">
        <v>29.210628183671787</v>
      </c>
      <c r="Z15" s="19">
        <v>28.089968197781452</v>
      </c>
      <c r="AA15" s="19">
        <v>27.207502613937599</v>
      </c>
      <c r="AB15" s="19">
        <v>28.484632747581788</v>
      </c>
      <c r="AC15" s="19">
        <v>31.397976774175532</v>
      </c>
      <c r="AD15" s="19">
        <v>26.94390459719553</v>
      </c>
      <c r="AE15" s="19">
        <v>16.538047953520895</v>
      </c>
      <c r="AF15" s="19">
        <v>20.377252298708157</v>
      </c>
      <c r="AG15" s="19">
        <v>20.48613608434162</v>
      </c>
      <c r="AH15" s="19">
        <v>19.734884085928659</v>
      </c>
      <c r="AI15" s="19"/>
      <c r="AL15" s="65">
        <f t="shared" si="0"/>
        <v>1</v>
      </c>
    </row>
    <row r="16" spans="1:38" ht="14.25" customHeight="1" x14ac:dyDescent="0.25">
      <c r="A16" s="22" t="s">
        <v>29</v>
      </c>
      <c r="B16" s="21">
        <v>2203.0499765833451</v>
      </c>
      <c r="C16" s="21">
        <v>2196.3182503122762</v>
      </c>
      <c r="D16" s="21">
        <v>2306.3536711273318</v>
      </c>
      <c r="E16" s="21">
        <v>2309.6849806915366</v>
      </c>
      <c r="F16" s="21">
        <v>2141.8748877600624</v>
      </c>
      <c r="G16" s="21">
        <v>2180.3337129215211</v>
      </c>
      <c r="H16" s="21">
        <v>2235.7924971003331</v>
      </c>
      <c r="I16" s="21">
        <v>2188.7274648020798</v>
      </c>
      <c r="J16" s="21">
        <v>1888.2931191623243</v>
      </c>
      <c r="K16" s="21">
        <v>1966.648626519464</v>
      </c>
      <c r="L16" s="21">
        <v>1908.1419205373327</v>
      </c>
      <c r="M16" s="21">
        <v>1935.8295966268556</v>
      </c>
      <c r="N16" s="21">
        <v>1694.7008168404384</v>
      </c>
      <c r="O16" s="21">
        <v>1638.3883339594622</v>
      </c>
      <c r="P16" s="21">
        <v>1611.0977545946075</v>
      </c>
      <c r="Q16" s="21">
        <v>1588.1085227512883</v>
      </c>
      <c r="R16" s="21">
        <v>1564.1094012654778</v>
      </c>
      <c r="S16" s="21">
        <v>1593.6242616838392</v>
      </c>
      <c r="T16" s="21">
        <v>1700.3025650165516</v>
      </c>
      <c r="U16" s="21">
        <v>1842.3692375597038</v>
      </c>
      <c r="V16" s="21">
        <v>1910.5098457771483</v>
      </c>
      <c r="W16" s="21">
        <v>1852.8163000989869</v>
      </c>
      <c r="X16" s="21">
        <v>1867.8364553297135</v>
      </c>
      <c r="Y16" s="21">
        <v>1922.9777640417267</v>
      </c>
      <c r="Z16" s="21">
        <v>1751.5071234427671</v>
      </c>
      <c r="AA16" s="21">
        <v>1695.5454221150585</v>
      </c>
      <c r="AB16" s="21">
        <v>1680.6834179565058</v>
      </c>
      <c r="AC16" s="21">
        <v>1804.8210591637207</v>
      </c>
      <c r="AD16" s="21">
        <v>1612.7398412719162</v>
      </c>
      <c r="AE16" s="21">
        <v>1857.708767472303</v>
      </c>
      <c r="AF16" s="21">
        <v>1920.1375995357407</v>
      </c>
      <c r="AG16" s="21">
        <v>2438.3954838949157</v>
      </c>
      <c r="AH16" s="21">
        <v>2564.9346209235077</v>
      </c>
      <c r="AI16" s="21"/>
      <c r="AL16" s="65">
        <f t="shared" si="0"/>
        <v>1</v>
      </c>
    </row>
    <row r="17" spans="1:38" ht="14.25" customHeight="1" x14ac:dyDescent="0.25">
      <c r="A17" s="22" t="s">
        <v>30</v>
      </c>
      <c r="B17" s="19"/>
      <c r="C17" s="19"/>
      <c r="D17" s="19"/>
      <c r="E17" s="19"/>
      <c r="F17" s="19"/>
      <c r="G17" s="19"/>
      <c r="H17" s="19"/>
      <c r="I17" s="19"/>
      <c r="J17" s="19">
        <v>2737.6532857142929</v>
      </c>
      <c r="K17" s="19">
        <v>2799.651361290335</v>
      </c>
      <c r="L17" s="19">
        <v>2823.5909999999999</v>
      </c>
      <c r="M17" s="19">
        <v>2919.9918707692314</v>
      </c>
      <c r="N17" s="19">
        <v>2743.9719677419412</v>
      </c>
      <c r="O17" s="19">
        <v>2958.5967076922966</v>
      </c>
      <c r="P17" s="19">
        <v>2981.3988636363683</v>
      </c>
      <c r="Q17" s="19">
        <v>2986.5206250000001</v>
      </c>
      <c r="R17" s="19">
        <v>2901.5716153846083</v>
      </c>
      <c r="S17" s="19">
        <v>3142.174469354838</v>
      </c>
      <c r="T17" s="19">
        <v>3401.6638769230717</v>
      </c>
      <c r="U17" s="19">
        <v>3552.1726999999878</v>
      </c>
      <c r="V17" s="19">
        <v>3572.0967142857266</v>
      </c>
      <c r="W17" s="19">
        <v>3629.2799904762005</v>
      </c>
      <c r="X17" s="19">
        <v>3492.1933200000035</v>
      </c>
      <c r="Y17" s="19">
        <v>3741.5501750000008</v>
      </c>
      <c r="Z17" s="19">
        <v>3566.3222857142882</v>
      </c>
      <c r="AA17" s="19">
        <v>3562.1290000000004</v>
      </c>
      <c r="AB17" s="19">
        <v>3539.3127363636563</v>
      </c>
      <c r="AC17" s="19">
        <v>3627.9871812499991</v>
      </c>
      <c r="AD17" s="19">
        <v>3451.3287343749989</v>
      </c>
      <c r="AE17" s="19">
        <v>3168.7649225806549</v>
      </c>
      <c r="AF17" s="19">
        <v>3630.6363424242536</v>
      </c>
      <c r="AG17" s="19">
        <v>3984.2808615384574</v>
      </c>
      <c r="AH17" s="19">
        <v>3896.4772000000012</v>
      </c>
      <c r="AI17" s="19"/>
      <c r="AL17" s="65">
        <f t="shared" si="0"/>
        <v>1</v>
      </c>
    </row>
    <row r="18" spans="1:38" ht="14.25" customHeight="1" x14ac:dyDescent="0.25">
      <c r="A18" s="22" t="s">
        <v>31</v>
      </c>
      <c r="B18" s="21">
        <v>130.69999999999999</v>
      </c>
      <c r="C18" s="21">
        <v>214.39</v>
      </c>
      <c r="D18" s="21">
        <v>156.94999999999999</v>
      </c>
      <c r="E18" s="21">
        <v>198.542</v>
      </c>
      <c r="F18" s="21">
        <v>118.404</v>
      </c>
      <c r="G18" s="21">
        <v>172.97</v>
      </c>
      <c r="H18" s="21">
        <v>190.75</v>
      </c>
      <c r="I18" s="21">
        <v>171.23500000000001</v>
      </c>
      <c r="J18" s="21">
        <v>174.31</v>
      </c>
      <c r="K18" s="21">
        <v>154.6</v>
      </c>
      <c r="L18" s="21">
        <v>150.85</v>
      </c>
      <c r="M18" s="21">
        <v>212.02</v>
      </c>
      <c r="N18" s="21">
        <v>116.81699999999999</v>
      </c>
      <c r="O18" s="21">
        <v>126.86</v>
      </c>
      <c r="P18" s="21">
        <v>159.51499999999999</v>
      </c>
      <c r="Q18" s="21">
        <v>192.71100000000001</v>
      </c>
      <c r="R18" s="21">
        <v>118.711</v>
      </c>
      <c r="S18" s="21">
        <v>164.994</v>
      </c>
      <c r="T18" s="21">
        <v>190.57900000000001</v>
      </c>
      <c r="U18" s="21">
        <v>217.61699999999999</v>
      </c>
      <c r="V18" s="21">
        <v>195.066</v>
      </c>
      <c r="W18" s="21">
        <v>198.85400000000001</v>
      </c>
      <c r="X18" s="21">
        <v>325.303</v>
      </c>
      <c r="Y18" s="21">
        <v>334.50299999999999</v>
      </c>
      <c r="Z18" s="21">
        <v>186.8</v>
      </c>
      <c r="AA18" s="21">
        <v>266.983</v>
      </c>
      <c r="AB18" s="21">
        <v>273.43700000000001</v>
      </c>
      <c r="AC18" s="21">
        <v>339.87700000000001</v>
      </c>
      <c r="AD18" s="21">
        <v>242.95</v>
      </c>
      <c r="AE18" s="21">
        <v>183.399</v>
      </c>
      <c r="AF18" s="21">
        <v>237.32499999999999</v>
      </c>
      <c r="AG18" s="21">
        <v>284.24900000000002</v>
      </c>
      <c r="AH18" s="21">
        <v>263.94299999999998</v>
      </c>
      <c r="AI18" s="21"/>
      <c r="AL18" s="65">
        <f t="shared" si="0"/>
        <v>1</v>
      </c>
    </row>
    <row r="19" spans="1:38" ht="14.25" customHeight="1" x14ac:dyDescent="0.25">
      <c r="A19" s="22" t="s">
        <v>32</v>
      </c>
      <c r="B19" s="19">
        <v>48.396000000000001</v>
      </c>
      <c r="C19" s="19">
        <v>52.014000000000003</v>
      </c>
      <c r="D19" s="19">
        <v>48.215000000000003</v>
      </c>
      <c r="E19" s="19">
        <v>56.627000000000002</v>
      </c>
      <c r="F19" s="19">
        <v>51.0132965379848</v>
      </c>
      <c r="G19" s="19">
        <v>53.735951398892794</v>
      </c>
      <c r="H19" s="19">
        <v>58.825592137038399</v>
      </c>
      <c r="I19" s="19">
        <v>63.854649172578796</v>
      </c>
      <c r="J19" s="19">
        <v>52.836272051472001</v>
      </c>
      <c r="K19" s="19">
        <v>53.937320997923997</v>
      </c>
      <c r="L19" s="19">
        <v>44.712514183427999</v>
      </c>
      <c r="M19" s="19">
        <v>53.452325125835998</v>
      </c>
      <c r="N19" s="19">
        <v>44.917199629848007</v>
      </c>
      <c r="O19" s="19">
        <v>52.256749359496396</v>
      </c>
      <c r="P19" s="19">
        <v>49.602466382021298</v>
      </c>
      <c r="Q19" s="19">
        <v>52.842679340783903</v>
      </c>
      <c r="R19" s="19">
        <v>56.845570972931398</v>
      </c>
      <c r="S19" s="19">
        <v>62.4012523956048</v>
      </c>
      <c r="T19" s="19">
        <v>51.465168453907602</v>
      </c>
      <c r="U19" s="19">
        <v>56.760801177536194</v>
      </c>
      <c r="V19" s="19">
        <v>54.988865915414998</v>
      </c>
      <c r="W19" s="19">
        <v>67.863274259354299</v>
      </c>
      <c r="X19" s="19">
        <v>51.155807143051696</v>
      </c>
      <c r="Y19" s="19">
        <v>54.560593188017705</v>
      </c>
      <c r="Z19" s="19">
        <v>45.640491570389194</v>
      </c>
      <c r="AA19" s="19">
        <v>62.902551387054103</v>
      </c>
      <c r="AB19" s="19">
        <v>52.755278117749697</v>
      </c>
      <c r="AC19" s="19">
        <v>46.197582872952204</v>
      </c>
      <c r="AD19" s="19">
        <v>35.808199999999999</v>
      </c>
      <c r="AE19" s="19">
        <v>25.644500000000001</v>
      </c>
      <c r="AF19" s="19">
        <v>48.836100000000002</v>
      </c>
      <c r="AG19" s="19">
        <v>55.145600000000002</v>
      </c>
      <c r="AH19" s="19"/>
      <c r="AI19" s="19"/>
      <c r="AL19" s="65">
        <f t="shared" si="0"/>
        <v>1</v>
      </c>
    </row>
    <row r="20" spans="1:38" ht="14.25" customHeight="1" x14ac:dyDescent="0.25">
      <c r="A20" s="22" t="s">
        <v>33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L20" s="65">
        <f t="shared" si="0"/>
        <v>0</v>
      </c>
    </row>
    <row r="21" spans="1:38" ht="14.25" customHeight="1" x14ac:dyDescent="0.25">
      <c r="A21" s="22" t="s">
        <v>34</v>
      </c>
      <c r="B21" s="19">
        <v>949.95746956343191</v>
      </c>
      <c r="C21" s="19">
        <v>1079.1020453240837</v>
      </c>
      <c r="D21" s="19">
        <v>1002.2901330839215</v>
      </c>
      <c r="E21" s="19">
        <v>938.54340478146219</v>
      </c>
      <c r="F21" s="19">
        <v>1120.4374773272823</v>
      </c>
      <c r="G21" s="19">
        <v>1236.3699901301968</v>
      </c>
      <c r="H21" s="19">
        <v>1159.1058683840324</v>
      </c>
      <c r="I21" s="19">
        <v>1235.2352197761184</v>
      </c>
      <c r="J21" s="19">
        <v>1336.9437699623031</v>
      </c>
      <c r="K21" s="19">
        <v>1564.7557840616967</v>
      </c>
      <c r="L21" s="19">
        <v>1006.8761752886999</v>
      </c>
      <c r="M21" s="19">
        <v>1201.6640329403663</v>
      </c>
      <c r="N21" s="19">
        <v>1100.8510390711824</v>
      </c>
      <c r="O21" s="19">
        <v>1232.2576530612246</v>
      </c>
      <c r="P21" s="19">
        <v>1073.6734693877549</v>
      </c>
      <c r="Q21" s="19">
        <v>1304.6039906342257</v>
      </c>
      <c r="R21" s="19">
        <v>1294.2725626892163</v>
      </c>
      <c r="S21" s="19">
        <v>1276.2990002166759</v>
      </c>
      <c r="T21" s="19">
        <v>1059.5398869444041</v>
      </c>
      <c r="U21" s="19">
        <v>1221.3199114838076</v>
      </c>
      <c r="V21" s="19">
        <v>1211.4028005185435</v>
      </c>
      <c r="W21" s="19">
        <v>1216.0628218464067</v>
      </c>
      <c r="X21" s="19">
        <v>1179.7861788895721</v>
      </c>
      <c r="Y21" s="19">
        <v>1228.2834832522387</v>
      </c>
      <c r="Z21" s="19">
        <v>1273.9442483841553</v>
      </c>
      <c r="AA21" s="19">
        <v>1118.7918109536483</v>
      </c>
      <c r="AB21" s="19">
        <v>1141.6923076923076</v>
      </c>
      <c r="AC21" s="19">
        <v>1198.5779922886145</v>
      </c>
      <c r="AD21" s="19">
        <v>1148.3006279434856</v>
      </c>
      <c r="AE21" s="19">
        <v>865.63186813186849</v>
      </c>
      <c r="AF21" s="19">
        <v>1002.8700477136094</v>
      </c>
      <c r="AG21" s="19">
        <v>1196.1391661196305</v>
      </c>
      <c r="AH21" s="19">
        <v>520.8896354412874</v>
      </c>
      <c r="AI21" s="19"/>
      <c r="AL21" s="65">
        <f t="shared" si="0"/>
        <v>1</v>
      </c>
    </row>
    <row r="22" spans="1:38" ht="14.25" customHeight="1" x14ac:dyDescent="0.25">
      <c r="A22" s="22" t="s">
        <v>35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L22" s="65">
        <f t="shared" si="0"/>
        <v>0</v>
      </c>
    </row>
    <row r="23" spans="1:38" ht="14.25" customHeight="1" x14ac:dyDescent="0.25">
      <c r="A23" s="22" t="s">
        <v>36</v>
      </c>
      <c r="B23" s="19">
        <v>239.4</v>
      </c>
      <c r="C23" s="19">
        <v>303.7</v>
      </c>
      <c r="D23" s="19">
        <v>266.5</v>
      </c>
      <c r="E23" s="19">
        <v>255.9</v>
      </c>
      <c r="F23" s="19">
        <v>273.60000000000002</v>
      </c>
      <c r="G23" s="19">
        <v>304.3</v>
      </c>
      <c r="H23" s="19">
        <v>300.10000000000002</v>
      </c>
      <c r="I23" s="19">
        <v>300.89999999999998</v>
      </c>
      <c r="J23" s="19">
        <v>236.3</v>
      </c>
      <c r="K23" s="19">
        <v>269.3</v>
      </c>
      <c r="L23" s="19">
        <v>256.60000000000002</v>
      </c>
      <c r="M23" s="19">
        <v>238.6</v>
      </c>
      <c r="N23" s="19">
        <v>272.89999999999998</v>
      </c>
      <c r="O23" s="19">
        <v>239.5</v>
      </c>
      <c r="P23" s="19">
        <v>249.9</v>
      </c>
      <c r="Q23" s="19">
        <v>292.39999999999998</v>
      </c>
      <c r="R23" s="19">
        <v>265.8</v>
      </c>
      <c r="S23" s="19">
        <v>319.5</v>
      </c>
      <c r="T23" s="19">
        <v>314.10000000000002</v>
      </c>
      <c r="U23" s="19">
        <v>372.6</v>
      </c>
      <c r="V23" s="19">
        <v>346.8</v>
      </c>
      <c r="W23" s="19">
        <v>362.7</v>
      </c>
      <c r="X23" s="19">
        <v>343.6</v>
      </c>
      <c r="Y23" s="19">
        <v>399.5</v>
      </c>
      <c r="Z23" s="19">
        <v>354.8</v>
      </c>
      <c r="AA23" s="19">
        <v>391.9</v>
      </c>
      <c r="AB23" s="19">
        <v>399.5</v>
      </c>
      <c r="AC23" s="19">
        <v>403.3</v>
      </c>
      <c r="AD23" s="19">
        <v>351.7</v>
      </c>
      <c r="AE23" s="19">
        <v>332.4</v>
      </c>
      <c r="AF23" s="19">
        <v>403.1</v>
      </c>
      <c r="AG23" s="19">
        <v>476.3</v>
      </c>
      <c r="AH23" s="19">
        <v>454.24617742000004</v>
      </c>
      <c r="AI23" s="19"/>
      <c r="AL23" s="65">
        <f t="shared" si="0"/>
        <v>1</v>
      </c>
    </row>
    <row r="24" spans="1:38" ht="14.25" customHeight="1" x14ac:dyDescent="0.25">
      <c r="A24" s="22" t="s">
        <v>37</v>
      </c>
      <c r="B24" s="21">
        <v>3588.1490806451502</v>
      </c>
      <c r="C24" s="21">
        <v>3498.0886158730286</v>
      </c>
      <c r="D24" s="21">
        <v>2975.429736363642</v>
      </c>
      <c r="E24" s="21">
        <v>3475.9421218749976</v>
      </c>
      <c r="F24" s="21">
        <v>3714.4412952381076</v>
      </c>
      <c r="G24" s="21">
        <v>3633.3423387096759</v>
      </c>
      <c r="H24" s="21">
        <v>3601.5440499999986</v>
      </c>
      <c r="I24" s="21">
        <v>3526.948828125001</v>
      </c>
      <c r="J24" s="21">
        <v>3632.9368571428668</v>
      </c>
      <c r="K24" s="21">
        <v>3827.5533612903396</v>
      </c>
      <c r="L24" s="21">
        <v>3724.0275000000001</v>
      </c>
      <c r="M24" s="21">
        <v>3783.0652369230775</v>
      </c>
      <c r="N24" s="21">
        <v>3735.769064516136</v>
      </c>
      <c r="O24" s="21">
        <v>3850.6926615384468</v>
      </c>
      <c r="P24" s="21">
        <v>3926.0668181818241</v>
      </c>
      <c r="Q24" s="21">
        <v>4166.8867968750001</v>
      </c>
      <c r="R24" s="21">
        <v>4114.375310769221</v>
      </c>
      <c r="S24" s="21">
        <v>4350.109656451612</v>
      </c>
      <c r="T24" s="21">
        <v>4504.6204999999936</v>
      </c>
      <c r="U24" s="21">
        <v>4729.5584142856978</v>
      </c>
      <c r="V24" s="21">
        <v>4391.9826428571578</v>
      </c>
      <c r="W24" s="21">
        <v>4545.5361666666795</v>
      </c>
      <c r="X24" s="21">
        <v>4495.7773476923121</v>
      </c>
      <c r="Y24" s="21">
        <v>4677.5084250000009</v>
      </c>
      <c r="Z24" s="21">
        <v>4130.8006857142891</v>
      </c>
      <c r="AA24" s="21">
        <v>4127.3501000000006</v>
      </c>
      <c r="AB24" s="21">
        <v>3917.3731606060828</v>
      </c>
      <c r="AC24" s="21">
        <v>4349.8204562499986</v>
      </c>
      <c r="AD24" s="21">
        <v>4142.6971421874987</v>
      </c>
      <c r="AE24" s="21">
        <v>3756.9194129032371</v>
      </c>
      <c r="AF24" s="21">
        <v>4058.4576242424369</v>
      </c>
      <c r="AG24" s="21">
        <v>4337.3788061538407</v>
      </c>
      <c r="AH24" s="21"/>
      <c r="AI24" s="21"/>
      <c r="AL24" s="65">
        <f t="shared" si="0"/>
        <v>1</v>
      </c>
    </row>
    <row r="25" spans="1:38" ht="14.25" customHeight="1" x14ac:dyDescent="0.25">
      <c r="A25" s="22" t="s">
        <v>38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L25" s="65">
        <f t="shared" si="0"/>
        <v>0</v>
      </c>
    </row>
    <row r="26" spans="1:38" ht="14.25" customHeight="1" x14ac:dyDescent="0.25">
      <c r="A26" s="22" t="s">
        <v>39</v>
      </c>
      <c r="B26" s="21">
        <v>16.551776653600001</v>
      </c>
      <c r="C26" s="21">
        <v>18.850836747999999</v>
      </c>
      <c r="D26" s="21">
        <v>18.544169826960001</v>
      </c>
      <c r="E26" s="21">
        <v>19.553464052000002</v>
      </c>
      <c r="F26" s="21">
        <v>17.529077357599999</v>
      </c>
      <c r="G26" s="21">
        <v>20.324510729200004</v>
      </c>
      <c r="H26" s="21">
        <v>20.073592590799997</v>
      </c>
      <c r="I26" s="21">
        <v>21.55659609248</v>
      </c>
      <c r="J26" s="21">
        <v>16.11547336259305</v>
      </c>
      <c r="K26" s="21">
        <v>16.762417772142548</v>
      </c>
      <c r="L26" s="21">
        <v>16.514504824124998</v>
      </c>
      <c r="M26" s="21">
        <v>18.111878750031</v>
      </c>
      <c r="N26" s="21">
        <v>15.324677035696549</v>
      </c>
      <c r="O26" s="21">
        <v>16.9217917931628</v>
      </c>
      <c r="P26" s="21">
        <v>16.446892590326851</v>
      </c>
      <c r="Q26" s="21">
        <v>16.526634365355548</v>
      </c>
      <c r="R26" s="21">
        <v>16.173957424060799</v>
      </c>
      <c r="S26" s="21">
        <v>17.379379093822198</v>
      </c>
      <c r="T26" s="21">
        <v>14.9399014534748</v>
      </c>
      <c r="U26" s="21">
        <v>16.624157104452699</v>
      </c>
      <c r="V26" s="21">
        <v>14.46564298365255</v>
      </c>
      <c r="W26" s="21">
        <v>16.5700589367958</v>
      </c>
      <c r="X26" s="21">
        <v>16.196648424927549</v>
      </c>
      <c r="Y26" s="21">
        <v>17.180077167382098</v>
      </c>
      <c r="Z26" s="21">
        <v>13.831163486635999</v>
      </c>
      <c r="AA26" s="21">
        <v>14.7534404065504</v>
      </c>
      <c r="AB26" s="21">
        <v>15.33183302392335</v>
      </c>
      <c r="AC26" s="21">
        <v>16.1115471040548</v>
      </c>
      <c r="AD26" s="21">
        <v>19.34780225678475</v>
      </c>
      <c r="AE26" s="21">
        <v>12.274234854085751</v>
      </c>
      <c r="AF26" s="21">
        <v>14.90552996023</v>
      </c>
      <c r="AG26" s="21">
        <v>16.169513342974248</v>
      </c>
      <c r="AH26" s="21">
        <v>19.897745787966901</v>
      </c>
      <c r="AI26" s="21"/>
      <c r="AL26" s="65">
        <f t="shared" si="0"/>
        <v>1</v>
      </c>
    </row>
    <row r="27" spans="1:38" ht="14.25" customHeight="1" x14ac:dyDescent="0.25">
      <c r="A27" s="22" t="s">
        <v>40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L27" s="65">
        <f t="shared" si="0"/>
        <v>0</v>
      </c>
    </row>
    <row r="28" spans="1:38" ht="14.25" customHeight="1" x14ac:dyDescent="0.25">
      <c r="A28" s="22" t="s">
        <v>41</v>
      </c>
      <c r="B28" s="21">
        <v>31.124460760000002</v>
      </c>
      <c r="C28" s="21">
        <v>34.571415760000001</v>
      </c>
      <c r="D28" s="21">
        <v>34.873237859999996</v>
      </c>
      <c r="E28" s="21">
        <v>34.867120460000002</v>
      </c>
      <c r="F28" s="21">
        <v>30.161890059999998</v>
      </c>
      <c r="G28" s="21">
        <v>34.77654888</v>
      </c>
      <c r="H28" s="21">
        <v>34.083632428000001</v>
      </c>
      <c r="I28" s="21">
        <v>31.983868059999999</v>
      </c>
      <c r="J28" s="21">
        <v>29.958453250000002</v>
      </c>
      <c r="K28" s="21">
        <v>35.4761667</v>
      </c>
      <c r="L28" s="21">
        <v>31.744336530000002</v>
      </c>
      <c r="M28" s="21">
        <v>29.194507260000002</v>
      </c>
      <c r="N28" s="21">
        <v>31.280868000000002</v>
      </c>
      <c r="O28" s="21">
        <v>33.351851530000005</v>
      </c>
      <c r="P28" s="21">
        <v>31.010910095833303</v>
      </c>
      <c r="Q28" s="21">
        <v>32.013331423611099</v>
      </c>
      <c r="R28" s="21">
        <v>32.604143710000002</v>
      </c>
      <c r="S28" s="21">
        <v>44.150509069999998</v>
      </c>
      <c r="T28" s="21">
        <v>32.567648929999997</v>
      </c>
      <c r="U28" s="21">
        <v>31.125671180000001</v>
      </c>
      <c r="V28" s="21">
        <v>30.463837999999999</v>
      </c>
      <c r="W28" s="21">
        <v>38.871496999999998</v>
      </c>
      <c r="X28" s="21">
        <v>31.817864</v>
      </c>
      <c r="Y28" s="21">
        <v>34.980685999999999</v>
      </c>
      <c r="Z28" s="21">
        <v>32.256144599999999</v>
      </c>
      <c r="AA28" s="21">
        <v>44.672548299999995</v>
      </c>
      <c r="AB28" s="21">
        <v>34.815932600000004</v>
      </c>
      <c r="AC28" s="21">
        <v>33.775276700000006</v>
      </c>
      <c r="AD28" s="21">
        <v>33.141083191</v>
      </c>
      <c r="AE28" s="21"/>
      <c r="AF28" s="21"/>
      <c r="AG28" s="21"/>
      <c r="AH28" s="21"/>
      <c r="AI28" s="21"/>
      <c r="AL28" s="65">
        <f t="shared" si="0"/>
        <v>0</v>
      </c>
    </row>
    <row r="29" spans="1:38" ht="14.25" customHeight="1" x14ac:dyDescent="0.25">
      <c r="A29" s="22" t="s">
        <v>42</v>
      </c>
      <c r="B29" s="19">
        <v>2.733325697279489</v>
      </c>
      <c r="C29" s="19">
        <v>4.8812988798441843</v>
      </c>
      <c r="D29" s="19"/>
      <c r="E29" s="19"/>
      <c r="F29" s="19">
        <v>5.9237080592519886</v>
      </c>
      <c r="G29" s="19">
        <v>8.5060754272900709</v>
      </c>
      <c r="H29" s="19">
        <v>7.9071216647682601</v>
      </c>
      <c r="I29" s="19">
        <v>7.4649984869790851</v>
      </c>
      <c r="J29" s="19">
        <v>19.8847789744602</v>
      </c>
      <c r="K29" s="19">
        <v>8.6490130268605778</v>
      </c>
      <c r="L29" s="19">
        <v>8.3243345050318354</v>
      </c>
      <c r="M29" s="19">
        <v>8.1242383814881372</v>
      </c>
      <c r="N29" s="19">
        <v>6.426982878418765</v>
      </c>
      <c r="O29" s="19">
        <v>11.36084686269241</v>
      </c>
      <c r="P29" s="19">
        <v>7.1618914906483671</v>
      </c>
      <c r="Q29" s="19">
        <v>10.999966445731626</v>
      </c>
      <c r="R29" s="19">
        <v>9.330427075066611</v>
      </c>
      <c r="S29" s="19">
        <v>13.166898962077109</v>
      </c>
      <c r="T29" s="19">
        <v>7.1330315100628452</v>
      </c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L29" s="65">
        <f t="shared" si="0"/>
        <v>0</v>
      </c>
    </row>
    <row r="30" spans="1:38" ht="14.25" customHeight="1" x14ac:dyDescent="0.25">
      <c r="A30" s="22" t="s">
        <v>43</v>
      </c>
      <c r="B30" s="21">
        <v>122.8314512589</v>
      </c>
      <c r="C30" s="21">
        <v>125.424893193599</v>
      </c>
      <c r="D30" s="21">
        <v>137.332481846001</v>
      </c>
      <c r="E30" s="21">
        <v>149.24621193000002</v>
      </c>
      <c r="F30" s="21">
        <v>131.19999999999999</v>
      </c>
      <c r="G30" s="21">
        <v>129.34721400000001</v>
      </c>
      <c r="H30" s="21">
        <v>146.49733499999999</v>
      </c>
      <c r="I30" s="21">
        <v>155.739418</v>
      </c>
      <c r="J30" s="21">
        <v>134.64510999999999</v>
      </c>
      <c r="K30" s="21">
        <v>121.982564</v>
      </c>
      <c r="L30" s="21">
        <v>133.47116024240501</v>
      </c>
      <c r="M30" s="21">
        <v>141.43911600000001</v>
      </c>
      <c r="N30" s="21">
        <v>101.36103</v>
      </c>
      <c r="O30" s="21">
        <v>110.515882</v>
      </c>
      <c r="P30" s="21">
        <v>120.73051599999999</v>
      </c>
      <c r="Q30" s="21">
        <v>134.41374999999999</v>
      </c>
      <c r="R30" s="21">
        <v>125.72628964001299</v>
      </c>
      <c r="S30" s="21">
        <v>121.797180030033</v>
      </c>
      <c r="T30" s="21">
        <v>146.30017013000199</v>
      </c>
      <c r="U30" s="21">
        <v>139.545265839986</v>
      </c>
      <c r="V30" s="21">
        <v>109.06002654000001</v>
      </c>
      <c r="W30" s="21">
        <v>99.803453219999994</v>
      </c>
      <c r="X30" s="21">
        <v>109.29608253000001</v>
      </c>
      <c r="Y30" s="21">
        <v>150.0596417756</v>
      </c>
      <c r="Z30" s="21">
        <v>124.69507863</v>
      </c>
      <c r="AA30" s="21">
        <v>116.99470599999999</v>
      </c>
      <c r="AB30" s="21">
        <v>119.30097196</v>
      </c>
      <c r="AC30" s="21">
        <v>106.07021781</v>
      </c>
      <c r="AD30" s="21">
        <v>110.83596900000001</v>
      </c>
      <c r="AE30" s="21">
        <v>66.719314999999995</v>
      </c>
      <c r="AF30" s="21">
        <v>95.376174000000006</v>
      </c>
      <c r="AG30" s="21">
        <v>132.03162892</v>
      </c>
      <c r="AH30" s="21"/>
      <c r="AI30" s="21"/>
      <c r="AL30" s="65">
        <f t="shared" si="0"/>
        <v>1</v>
      </c>
    </row>
    <row r="31" spans="1:38" ht="14.25" customHeight="1" x14ac:dyDescent="0.25">
      <c r="A31" s="22" t="s">
        <v>44</v>
      </c>
      <c r="B31" s="19">
        <v>25.963393753038179</v>
      </c>
      <c r="C31" s="19">
        <v>28.7830092297494</v>
      </c>
      <c r="D31" s="19">
        <v>29.091406325587837</v>
      </c>
      <c r="E31" s="19">
        <v>31.802261447157846</v>
      </c>
      <c r="F31" s="19">
        <v>25.293937187672235</v>
      </c>
      <c r="G31" s="19">
        <v>31.026139589240142</v>
      </c>
      <c r="H31" s="19">
        <v>23.771615709879743</v>
      </c>
      <c r="I31" s="19">
        <v>24.532129718264187</v>
      </c>
      <c r="J31" s="19">
        <v>20.013370386025112</v>
      </c>
      <c r="K31" s="19">
        <v>22.252474162307433</v>
      </c>
      <c r="L31" s="19">
        <v>22.828132156084997</v>
      </c>
      <c r="M31" s="19">
        <v>22.816684961773507</v>
      </c>
      <c r="N31" s="19">
        <v>19.550454381286858</v>
      </c>
      <c r="O31" s="19">
        <v>23.840941309661414</v>
      </c>
      <c r="P31" s="19">
        <v>23.345920420467877</v>
      </c>
      <c r="Q31" s="19">
        <v>23.81782353901886</v>
      </c>
      <c r="R31" s="19">
        <v>21.688744456385276</v>
      </c>
      <c r="S31" s="19">
        <v>26.14311701486367</v>
      </c>
      <c r="T31" s="19">
        <v>27.883181129320693</v>
      </c>
      <c r="U31" s="19">
        <v>28.572155606962458</v>
      </c>
      <c r="V31" s="19">
        <v>27.765562121448713</v>
      </c>
      <c r="W31" s="19">
        <v>29.936050702098434</v>
      </c>
      <c r="X31" s="19">
        <v>30.472924266996781</v>
      </c>
      <c r="Y31" s="19">
        <v>29.004500131920413</v>
      </c>
      <c r="Z31" s="19">
        <v>27.816806187192523</v>
      </c>
      <c r="AA31" s="19">
        <v>29.951088717617235</v>
      </c>
      <c r="AB31" s="19">
        <v>28.634126804937313</v>
      </c>
      <c r="AC31" s="19">
        <v>29.083045926531778</v>
      </c>
      <c r="AD31" s="19">
        <v>26.104444050765554</v>
      </c>
      <c r="AE31" s="19">
        <v>22.300644326579167</v>
      </c>
      <c r="AF31" s="19">
        <v>27.180564764538897</v>
      </c>
      <c r="AG31" s="19">
        <v>29.811494987232038</v>
      </c>
      <c r="AH31" s="19">
        <v>29.455559941384191</v>
      </c>
      <c r="AI31" s="19"/>
      <c r="AL31" s="65">
        <f t="shared" si="0"/>
        <v>1</v>
      </c>
    </row>
    <row r="32" spans="1:38" ht="14.25" customHeight="1" x14ac:dyDescent="0.25">
      <c r="A32" s="22" t="s">
        <v>45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L32" s="65">
        <f t="shared" si="0"/>
        <v>0</v>
      </c>
    </row>
    <row r="33" spans="1:38" ht="14.25" customHeight="1" x14ac:dyDescent="0.25">
      <c r="A33" s="22" t="s">
        <v>46</v>
      </c>
      <c r="B33" s="19">
        <v>1417.20103292</v>
      </c>
      <c r="C33" s="19">
        <v>1552.0892114000001</v>
      </c>
      <c r="D33" s="19">
        <v>1568.6600488399999</v>
      </c>
      <c r="E33" s="19">
        <v>1520.24103227</v>
      </c>
      <c r="F33" s="19">
        <v>1406.2934060099999</v>
      </c>
      <c r="G33" s="19">
        <v>1439.32871505</v>
      </c>
      <c r="H33" s="19">
        <v>1530.7595145599998</v>
      </c>
      <c r="I33" s="19">
        <v>1369.1913269200002</v>
      </c>
      <c r="J33" s="19">
        <v>1208.99126763</v>
      </c>
      <c r="K33" s="19">
        <v>1100.44240184</v>
      </c>
      <c r="L33" s="19">
        <v>1064.0496273599999</v>
      </c>
      <c r="M33" s="19">
        <v>940.62146655999993</v>
      </c>
      <c r="N33" s="19">
        <v>813.81695051999998</v>
      </c>
      <c r="O33" s="19">
        <v>870.63636252999993</v>
      </c>
      <c r="P33" s="19">
        <v>959.82106857000008</v>
      </c>
      <c r="Q33" s="19">
        <v>874.49553784</v>
      </c>
      <c r="R33" s="19">
        <v>917.70892064999998</v>
      </c>
      <c r="S33" s="19">
        <v>955.48592319000011</v>
      </c>
      <c r="T33" s="19">
        <v>1047.7253239500001</v>
      </c>
      <c r="U33" s="19">
        <v>1077.8977033599999</v>
      </c>
      <c r="V33" s="19">
        <v>1081.5602635599998</v>
      </c>
      <c r="W33" s="19">
        <v>1090.9586767000001</v>
      </c>
      <c r="X33" s="19">
        <v>1315.0772751099998</v>
      </c>
      <c r="Y33" s="19">
        <v>1158.5704236700001</v>
      </c>
      <c r="Z33" s="19">
        <v>1118.9880292299999</v>
      </c>
      <c r="AA33" s="19">
        <v>1111.7127401500002</v>
      </c>
      <c r="AB33" s="19">
        <v>1270.5914551800001</v>
      </c>
      <c r="AC33" s="19">
        <v>1136.4436227000001</v>
      </c>
      <c r="AD33" s="19">
        <v>1158.31120556</v>
      </c>
      <c r="AE33" s="19">
        <v>825.58434819000001</v>
      </c>
      <c r="AF33" s="19">
        <v>949.04784787000006</v>
      </c>
      <c r="AG33" s="19">
        <v>1102.8679493299999</v>
      </c>
      <c r="AH33" s="19">
        <v>1204.1482890699999</v>
      </c>
      <c r="AI33" s="19">
        <v>1406.5989340599999</v>
      </c>
      <c r="AL33" s="65">
        <f t="shared" si="0"/>
        <v>1</v>
      </c>
    </row>
    <row r="34" spans="1:38" ht="14.25" customHeight="1" x14ac:dyDescent="0.25">
      <c r="A34" s="22" t="s">
        <v>47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L34" s="65">
        <f t="shared" si="0"/>
        <v>0</v>
      </c>
    </row>
    <row r="35" spans="1:38" ht="14.25" customHeight="1" x14ac:dyDescent="0.25">
      <c r="A35" s="22" t="s">
        <v>48</v>
      </c>
      <c r="B35" s="19">
        <v>226.34</v>
      </c>
      <c r="C35" s="19">
        <v>233.56</v>
      </c>
      <c r="D35" s="19">
        <v>262.69</v>
      </c>
      <c r="E35" s="19">
        <v>252.05</v>
      </c>
      <c r="F35" s="19">
        <v>374.59</v>
      </c>
      <c r="G35" s="19">
        <v>408.33</v>
      </c>
      <c r="H35" s="19">
        <v>458.8</v>
      </c>
      <c r="I35" s="19">
        <v>409.93</v>
      </c>
      <c r="J35" s="19">
        <v>207.87</v>
      </c>
      <c r="K35" s="19">
        <v>211.43</v>
      </c>
      <c r="L35" s="19">
        <v>203.72</v>
      </c>
      <c r="M35" s="19">
        <v>234.81</v>
      </c>
      <c r="N35" s="19">
        <v>269</v>
      </c>
      <c r="O35" s="19">
        <v>291.16000000000003</v>
      </c>
      <c r="P35" s="19">
        <v>341.86</v>
      </c>
      <c r="Q35" s="19">
        <v>345.34</v>
      </c>
      <c r="R35" s="19">
        <v>380.51</v>
      </c>
      <c r="S35" s="19">
        <v>387.07</v>
      </c>
      <c r="T35" s="19">
        <v>447.04</v>
      </c>
      <c r="U35" s="19">
        <v>504.45</v>
      </c>
      <c r="V35" s="19">
        <v>228.1</v>
      </c>
      <c r="W35" s="19">
        <v>247.4</v>
      </c>
      <c r="X35" s="19">
        <v>256.76</v>
      </c>
      <c r="Y35" s="19">
        <v>248.28</v>
      </c>
      <c r="Z35" s="19">
        <v>236.67</v>
      </c>
      <c r="AA35" s="19">
        <v>243.31</v>
      </c>
      <c r="AB35" s="19">
        <v>253.41</v>
      </c>
      <c r="AC35" s="19">
        <v>266.02</v>
      </c>
      <c r="AD35" s="19">
        <v>227.19</v>
      </c>
      <c r="AE35" s="19">
        <v>185</v>
      </c>
      <c r="AF35" s="19">
        <v>232.72</v>
      </c>
      <c r="AG35" s="19">
        <v>247.76</v>
      </c>
      <c r="AH35" s="19">
        <v>269.29000000000002</v>
      </c>
      <c r="AI35" s="19"/>
      <c r="AL35" s="65">
        <f t="shared" si="0"/>
        <v>1</v>
      </c>
    </row>
    <row r="36" spans="1:38" ht="14.25" customHeight="1" x14ac:dyDescent="0.25">
      <c r="A36" s="22" t="s">
        <v>49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L36" s="65">
        <f t="shared" si="0"/>
        <v>0</v>
      </c>
    </row>
    <row r="37" spans="1:38" ht="14.25" customHeight="1" x14ac:dyDescent="0.25">
      <c r="A37" s="22" t="s">
        <v>50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L37" s="65">
        <f t="shared" si="0"/>
        <v>0</v>
      </c>
    </row>
    <row r="38" spans="1:38" ht="14.25" customHeight="1" x14ac:dyDescent="0.25">
      <c r="A38" s="22" t="s">
        <v>51</v>
      </c>
      <c r="B38" s="21">
        <v>12.448663647251383</v>
      </c>
      <c r="C38" s="21">
        <v>14.945330035126489</v>
      </c>
      <c r="D38" s="21">
        <v>15.297947238232469</v>
      </c>
      <c r="E38" s="21">
        <v>17.727474606242538</v>
      </c>
      <c r="F38" s="21">
        <v>13.76309178983977</v>
      </c>
      <c r="G38" s="21">
        <v>16.534085086264106</v>
      </c>
      <c r="H38" s="21">
        <v>17.865565609515176</v>
      </c>
      <c r="I38" s="21">
        <v>17.388032195066678</v>
      </c>
      <c r="J38" s="21">
        <v>12.628759679509031</v>
      </c>
      <c r="K38" s="21">
        <v>13.652848182758731</v>
      </c>
      <c r="L38" s="21">
        <v>11.445327998037486</v>
      </c>
      <c r="M38" s="21">
        <v>13.942172138549592</v>
      </c>
      <c r="N38" s="21">
        <v>13.193470377585989</v>
      </c>
      <c r="O38" s="21">
        <v>13.514261202596808</v>
      </c>
      <c r="P38" s="21">
        <v>15.180463923362838</v>
      </c>
      <c r="Q38" s="21">
        <v>14.498491611981615</v>
      </c>
      <c r="R38" s="21">
        <v>14.167515611247168</v>
      </c>
      <c r="S38" s="21">
        <v>15.30141663801643</v>
      </c>
      <c r="T38" s="21">
        <v>16.619447573184928</v>
      </c>
      <c r="U38" s="21">
        <v>17.12683900207886</v>
      </c>
      <c r="V38" s="21">
        <v>14.607468749768961</v>
      </c>
      <c r="W38" s="21">
        <v>16.673703476522586</v>
      </c>
      <c r="X38" s="21">
        <v>16.246074481835091</v>
      </c>
      <c r="Y38" s="21">
        <v>14.550070988010262</v>
      </c>
      <c r="Z38" s="21">
        <v>14.418752164166456</v>
      </c>
      <c r="AA38" s="21">
        <v>13.976107560093649</v>
      </c>
      <c r="AB38" s="21">
        <v>15.257490224255903</v>
      </c>
      <c r="AC38" s="21">
        <v>14.559024138946636</v>
      </c>
      <c r="AD38" s="21">
        <v>13.243181198073193</v>
      </c>
      <c r="AE38" s="21">
        <v>9.8838644455549094</v>
      </c>
      <c r="AF38" s="21">
        <v>12.748315596619781</v>
      </c>
      <c r="AG38" s="21">
        <v>12.403725841413246</v>
      </c>
      <c r="AH38" s="21">
        <v>12.088326238313401</v>
      </c>
      <c r="AI38" s="21"/>
      <c r="AL38" s="65">
        <f t="shared" si="0"/>
        <v>1</v>
      </c>
    </row>
    <row r="39" spans="1:38" ht="14.25" customHeight="1" x14ac:dyDescent="0.25">
      <c r="A39" s="22" t="s">
        <v>52</v>
      </c>
      <c r="B39" s="19">
        <v>190.30289573695401</v>
      </c>
      <c r="C39" s="19">
        <v>204.74104874410301</v>
      </c>
      <c r="D39" s="19">
        <v>212.82956373605001</v>
      </c>
      <c r="E39" s="19">
        <v>216.088307941643</v>
      </c>
      <c r="F39" s="19">
        <v>221.11595558965098</v>
      </c>
      <c r="G39" s="19">
        <v>228.85947505739301</v>
      </c>
      <c r="H39" s="19">
        <v>240.61136603046501</v>
      </c>
      <c r="I39" s="19">
        <v>243.065878210085</v>
      </c>
      <c r="J39" s="19">
        <v>247.75998702698698</v>
      </c>
      <c r="K39" s="19">
        <v>258.81840797387099</v>
      </c>
      <c r="L39" s="19">
        <v>260.96535576086103</v>
      </c>
      <c r="M39" s="19">
        <v>259.159793357328</v>
      </c>
      <c r="N39" s="19">
        <v>263.82783783602201</v>
      </c>
      <c r="O39" s="19">
        <v>270.03402692162001</v>
      </c>
      <c r="P39" s="19">
        <v>282.77712596114702</v>
      </c>
      <c r="Q39" s="19">
        <v>277.029629607044</v>
      </c>
      <c r="R39" s="19">
        <v>289.42072107207503</v>
      </c>
      <c r="S39" s="19">
        <v>282.35984452030897</v>
      </c>
      <c r="T39" s="19">
        <v>313.94954630011199</v>
      </c>
      <c r="U39" s="19">
        <v>314.35297995202302</v>
      </c>
      <c r="V39" s="19">
        <v>297.72582184770204</v>
      </c>
      <c r="W39" s="19">
        <v>296.13967034952498</v>
      </c>
      <c r="X39" s="19">
        <v>285.68944943802796</v>
      </c>
      <c r="Y39" s="19">
        <v>312.423777772741</v>
      </c>
      <c r="Z39" s="19">
        <v>295.53543822327697</v>
      </c>
      <c r="AA39" s="19">
        <v>336.91274863800402</v>
      </c>
      <c r="AB39" s="19">
        <v>355.218170867872</v>
      </c>
      <c r="AC39" s="19">
        <v>354.92545578167301</v>
      </c>
      <c r="AD39" s="19">
        <v>310.86860486611198</v>
      </c>
      <c r="AE39" s="19">
        <v>264.82763003042402</v>
      </c>
      <c r="AF39" s="19">
        <v>278.98500432771499</v>
      </c>
      <c r="AG39" s="19">
        <v>309.66307500651595</v>
      </c>
      <c r="AH39" s="19"/>
      <c r="AI39" s="19"/>
      <c r="AL39" s="65">
        <f t="shared" si="0"/>
        <v>1</v>
      </c>
    </row>
    <row r="40" spans="1:38" ht="14.25" customHeight="1" x14ac:dyDescent="0.25">
      <c r="A40" s="22" t="s">
        <v>53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>
        <v>150</v>
      </c>
      <c r="O40" s="21">
        <v>127.46403872835459</v>
      </c>
      <c r="P40" s="21">
        <v>165.93474631564308</v>
      </c>
      <c r="Q40" s="21">
        <v>177.59122267940023</v>
      </c>
      <c r="R40" s="21">
        <v>111.17287625420818</v>
      </c>
      <c r="S40" s="21">
        <v>142.1637664189316</v>
      </c>
      <c r="T40" s="21">
        <v>195.23816878964695</v>
      </c>
      <c r="U40" s="21">
        <v>160.11811594586422</v>
      </c>
      <c r="V40" s="21">
        <v>159.28309991938806</v>
      </c>
      <c r="W40" s="21">
        <v>174.61490760977702</v>
      </c>
      <c r="X40" s="21">
        <v>180.11361461126151</v>
      </c>
      <c r="Y40" s="21">
        <v>204.64089388642608</v>
      </c>
      <c r="Z40" s="21">
        <v>192.44283431915795</v>
      </c>
      <c r="AA40" s="21">
        <v>193.48672102187035</v>
      </c>
      <c r="AB40" s="21">
        <v>176.1184113367876</v>
      </c>
      <c r="AC40" s="21">
        <v>229.42888236582371</v>
      </c>
      <c r="AD40" s="21"/>
      <c r="AE40" s="21"/>
      <c r="AF40" s="21"/>
      <c r="AG40" s="21"/>
      <c r="AH40" s="21"/>
      <c r="AI40" s="21"/>
      <c r="AL40" s="65">
        <f t="shared" si="0"/>
        <v>0</v>
      </c>
    </row>
    <row r="41" spans="1:38" ht="14.25" customHeight="1" x14ac:dyDescent="0.25">
      <c r="A41" s="22" t="s">
        <v>54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L41" s="65">
        <f t="shared" si="0"/>
        <v>0</v>
      </c>
    </row>
    <row r="42" spans="1:38" ht="14.25" customHeight="1" x14ac:dyDescent="0.25">
      <c r="A42" s="22" t="s">
        <v>55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L42" s="65">
        <f t="shared" si="0"/>
        <v>0</v>
      </c>
    </row>
    <row r="43" spans="1:38" ht="14.25" customHeight="1" x14ac:dyDescent="0.25">
      <c r="A43" s="22" t="s">
        <v>56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L43" s="65">
        <f t="shared" si="0"/>
        <v>0</v>
      </c>
    </row>
    <row r="44" spans="1:38" ht="14.25" customHeight="1" x14ac:dyDescent="0.25">
      <c r="A44" s="22" t="s">
        <v>57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L44" s="65">
        <f t="shared" si="0"/>
        <v>0</v>
      </c>
    </row>
    <row r="45" spans="1:38" ht="14.25" customHeight="1" x14ac:dyDescent="0.25">
      <c r="A45" s="22" t="s">
        <v>58</v>
      </c>
      <c r="B45" s="19">
        <v>874.26475911815407</v>
      </c>
      <c r="C45" s="19">
        <v>920.15136280918898</v>
      </c>
      <c r="D45" s="19">
        <v>910.41921931272998</v>
      </c>
      <c r="E45" s="19">
        <v>901.47069687304906</v>
      </c>
      <c r="F45" s="19">
        <v>845.76768047812902</v>
      </c>
      <c r="G45" s="19">
        <v>812.91634840613199</v>
      </c>
      <c r="H45" s="19">
        <v>913.06301228970699</v>
      </c>
      <c r="I45" s="19">
        <v>935.64528523575791</v>
      </c>
      <c r="J45" s="19">
        <v>853.30217082211902</v>
      </c>
      <c r="K45" s="19">
        <v>812.49089283733792</v>
      </c>
      <c r="L45" s="19">
        <v>837.93659174088896</v>
      </c>
      <c r="M45" s="19">
        <v>801.81498191155902</v>
      </c>
      <c r="N45" s="19">
        <v>746.32512375654608</v>
      </c>
      <c r="O45" s="19">
        <v>722.22784609324708</v>
      </c>
      <c r="P45" s="19">
        <v>820.22840836868204</v>
      </c>
      <c r="Q45" s="19">
        <v>828.40118841571791</v>
      </c>
      <c r="R45" s="19">
        <v>784.17045369505092</v>
      </c>
      <c r="S45" s="19">
        <v>787.46259274101499</v>
      </c>
      <c r="T45" s="19">
        <v>890.13253278864704</v>
      </c>
      <c r="U45" s="19">
        <v>883.34355509385205</v>
      </c>
      <c r="V45" s="19">
        <v>868.67359750799199</v>
      </c>
      <c r="W45" s="19">
        <v>884.11783976000004</v>
      </c>
      <c r="X45" s="19">
        <v>919.15718057941399</v>
      </c>
      <c r="Y45" s="19">
        <v>984.03410895420893</v>
      </c>
      <c r="Z45" s="19">
        <v>919.61223551644798</v>
      </c>
      <c r="AA45" s="19">
        <v>866.26798831619794</v>
      </c>
      <c r="AB45" s="19">
        <v>934.64184409243092</v>
      </c>
      <c r="AC45" s="19">
        <v>885.06490792236309</v>
      </c>
      <c r="AD45" s="19">
        <v>955.21733476694908</v>
      </c>
      <c r="AE45" s="19">
        <v>854.60106250204103</v>
      </c>
      <c r="AF45" s="19">
        <v>851.03929883534397</v>
      </c>
      <c r="AG45" s="19">
        <v>1064.4612563108201</v>
      </c>
      <c r="AH45" s="19"/>
      <c r="AI45" s="19"/>
      <c r="AL45" s="65">
        <f t="shared" si="0"/>
        <v>1</v>
      </c>
    </row>
    <row r="46" spans="1:38" ht="14.25" customHeight="1" x14ac:dyDescent="0.25">
      <c r="A46" s="22" t="s">
        <v>59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L46" s="65">
        <f t="shared" si="0"/>
        <v>0</v>
      </c>
    </row>
    <row r="47" spans="1:38" ht="14.25" customHeight="1" x14ac:dyDescent="0.25">
      <c r="A47" s="22" t="s">
        <v>60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L47" s="65">
        <f t="shared" si="0"/>
        <v>0</v>
      </c>
    </row>
    <row r="48" spans="1:38" ht="14.25" customHeight="1" x14ac:dyDescent="0.25">
      <c r="A48" s="22" t="s">
        <v>61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L48" s="65">
        <f t="shared" si="0"/>
        <v>0</v>
      </c>
    </row>
    <row r="49" spans="1:38" ht="14.25" customHeight="1" x14ac:dyDescent="0.25">
      <c r="A49" s="22" t="s">
        <v>62</v>
      </c>
      <c r="B49" s="19">
        <v>555.73567000000003</v>
      </c>
      <c r="C49" s="19">
        <v>582.78871000000004</v>
      </c>
      <c r="D49" s="19">
        <v>607.66224</v>
      </c>
      <c r="E49" s="19">
        <v>588.94476999999995</v>
      </c>
      <c r="F49" s="19">
        <v>577.01787999999999</v>
      </c>
      <c r="G49" s="19">
        <v>642.14977999999996</v>
      </c>
      <c r="H49" s="19">
        <v>630.73360000000002</v>
      </c>
      <c r="I49" s="19">
        <v>656.98933999999997</v>
      </c>
      <c r="J49" s="19">
        <v>566.44600000000003</v>
      </c>
      <c r="K49" s="19">
        <v>531.97292000000004</v>
      </c>
      <c r="L49" s="19">
        <v>516.54678999999999</v>
      </c>
      <c r="M49" s="19">
        <v>467.42129999999997</v>
      </c>
      <c r="N49" s="19">
        <v>413.51533999999998</v>
      </c>
      <c r="O49" s="19">
        <v>399.65870000000001</v>
      </c>
      <c r="P49" s="19">
        <v>448.66892999999999</v>
      </c>
      <c r="Q49" s="19">
        <v>426.00977</v>
      </c>
      <c r="R49" s="19">
        <v>431.20100000000002</v>
      </c>
      <c r="S49" s="19">
        <v>407.16541999999998</v>
      </c>
      <c r="T49" s="19">
        <v>432.02825999999999</v>
      </c>
      <c r="U49" s="19">
        <v>436.35388</v>
      </c>
      <c r="V49" s="19">
        <v>436.01774</v>
      </c>
      <c r="W49" s="19">
        <v>467.55766</v>
      </c>
      <c r="X49" s="19">
        <v>464.74385999999998</v>
      </c>
      <c r="Y49" s="19">
        <v>510.39582000000001</v>
      </c>
      <c r="Z49" s="19">
        <v>493.52641</v>
      </c>
      <c r="AA49" s="19">
        <v>480.75168000000002</v>
      </c>
      <c r="AB49" s="19">
        <v>527.67156</v>
      </c>
      <c r="AC49" s="19">
        <v>498.90017</v>
      </c>
      <c r="AD49" s="19">
        <v>488.5745</v>
      </c>
      <c r="AE49" s="19">
        <v>419.96807000000001</v>
      </c>
      <c r="AF49" s="19">
        <v>434.55687</v>
      </c>
      <c r="AG49" s="19">
        <v>521.99044000000004</v>
      </c>
      <c r="AH49" s="19">
        <v>665.94421999999997</v>
      </c>
      <c r="AI49" s="19"/>
      <c r="AL49" s="65">
        <f t="shared" si="0"/>
        <v>1</v>
      </c>
    </row>
    <row r="50" spans="1:38" ht="14.25" customHeight="1" x14ac:dyDescent="0.25">
      <c r="A50" s="22" t="s">
        <v>63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L50" s="65">
        <f t="shared" si="0"/>
        <v>0</v>
      </c>
    </row>
    <row r="51" spans="1:38" ht="14.25" customHeight="1" x14ac:dyDescent="0.25">
      <c r="A51" s="22" t="s">
        <v>64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L51" s="65">
        <f t="shared" si="0"/>
        <v>0</v>
      </c>
    </row>
    <row r="52" spans="1:38" ht="14.25" customHeight="1" x14ac:dyDescent="0.25">
      <c r="A52" s="22" t="s">
        <v>65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L52" s="65">
        <f t="shared" si="0"/>
        <v>0</v>
      </c>
    </row>
    <row r="53" spans="1:38" ht="14.25" customHeight="1" x14ac:dyDescent="0.25">
      <c r="A53" s="22" t="s">
        <v>66</v>
      </c>
      <c r="B53" s="19">
        <v>174.86345253029799</v>
      </c>
      <c r="C53" s="19">
        <v>179.63370519423401</v>
      </c>
      <c r="D53" s="19">
        <v>179.07484898277301</v>
      </c>
      <c r="E53" s="19">
        <v>193.599498936598</v>
      </c>
      <c r="F53" s="19">
        <v>177.79293963356301</v>
      </c>
      <c r="G53" s="19">
        <v>175.43562042937799</v>
      </c>
      <c r="H53" s="19">
        <v>187.22223518697501</v>
      </c>
      <c r="I53" s="19">
        <v>194.127071242358</v>
      </c>
      <c r="J53" s="19">
        <v>189.71933600868601</v>
      </c>
      <c r="K53" s="19">
        <v>184.72863130642199</v>
      </c>
      <c r="L53" s="19">
        <v>188.168199915</v>
      </c>
      <c r="M53" s="19">
        <v>196.39704787937998</v>
      </c>
      <c r="N53" s="19">
        <v>186.03875293237999</v>
      </c>
      <c r="O53" s="19">
        <v>196.54040507006002</v>
      </c>
      <c r="P53" s="19">
        <v>192.50954592379901</v>
      </c>
      <c r="Q53" s="19">
        <v>201.04208665101999</v>
      </c>
      <c r="R53" s="19">
        <v>196.06899999999999</v>
      </c>
      <c r="S53" s="19">
        <v>191.559</v>
      </c>
      <c r="T53" s="19">
        <v>190.49700000000001</v>
      </c>
      <c r="U53" s="19">
        <v>204.911</v>
      </c>
      <c r="V53" s="19">
        <v>203.303828026709</v>
      </c>
      <c r="W53" s="19">
        <v>202.759825290885</v>
      </c>
      <c r="X53" s="19">
        <v>203.93505809982099</v>
      </c>
      <c r="Y53" s="19">
        <v>202.79774636628198</v>
      </c>
      <c r="Z53" s="19">
        <v>204.34299999999999</v>
      </c>
      <c r="AA53" s="19">
        <v>206.113</v>
      </c>
      <c r="AB53" s="19">
        <v>200.08099999999999</v>
      </c>
      <c r="AC53" s="19">
        <v>205.05699999999999</v>
      </c>
      <c r="AD53" s="19">
        <v>196.94200000000001</v>
      </c>
      <c r="AE53" s="19">
        <v>177.61799999999999</v>
      </c>
      <c r="AF53" s="19">
        <v>182.48</v>
      </c>
      <c r="AG53" s="19">
        <v>213.16399999999999</v>
      </c>
      <c r="AH53" s="19">
        <v>227.69499999999999</v>
      </c>
      <c r="AI53" s="19"/>
      <c r="AL53" s="65">
        <f t="shared" si="0"/>
        <v>1</v>
      </c>
    </row>
    <row r="54" spans="1:38" ht="14.25" customHeight="1" x14ac:dyDescent="0.25">
      <c r="A54" s="22" t="s">
        <v>67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L54" s="65">
        <f t="shared" si="0"/>
        <v>0</v>
      </c>
    </row>
    <row r="55" spans="1:38" ht="14.25" customHeight="1" x14ac:dyDescent="0.25">
      <c r="A55" s="22" t="s">
        <v>68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L55" s="65">
        <f t="shared" si="0"/>
        <v>0</v>
      </c>
    </row>
    <row r="56" spans="1:38" ht="14.25" customHeight="1" x14ac:dyDescent="0.25">
      <c r="A56" s="22" t="s">
        <v>69</v>
      </c>
      <c r="B56" s="21">
        <v>19.910614525139664</v>
      </c>
      <c r="C56" s="21">
        <v>17.402234636871508</v>
      </c>
      <c r="D56" s="21">
        <v>16.212290502793294</v>
      </c>
      <c r="E56" s="21">
        <v>17.798882681564244</v>
      </c>
      <c r="F56" s="21">
        <v>18.46927374301676</v>
      </c>
      <c r="G56" s="21">
        <v>17.47486033519553</v>
      </c>
      <c r="H56" s="21">
        <v>17.061452513966479</v>
      </c>
      <c r="I56" s="21">
        <v>18.871508379888265</v>
      </c>
      <c r="J56" s="21">
        <v>15.70949720670391</v>
      </c>
      <c r="K56" s="21">
        <v>15.050279329608937</v>
      </c>
      <c r="L56" s="21">
        <v>14.162011173184357</v>
      </c>
      <c r="M56" s="21">
        <v>15.899441340782122</v>
      </c>
      <c r="N56" s="21">
        <v>15.01117318435754</v>
      </c>
      <c r="O56" s="21">
        <v>13.865921787709498</v>
      </c>
      <c r="P56" s="21">
        <v>13.793296089385475</v>
      </c>
      <c r="Q56" s="21">
        <v>15.625698324022345</v>
      </c>
      <c r="R56" s="21">
        <v>15.770949720670391</v>
      </c>
      <c r="S56" s="21">
        <v>13.379888268156424</v>
      </c>
      <c r="T56" s="21">
        <v>12.692737430167597</v>
      </c>
      <c r="U56" s="21">
        <v>15.24581005586592</v>
      </c>
      <c r="V56" s="21">
        <v>12.249690016759775</v>
      </c>
      <c r="W56" s="21">
        <v>12.891658553072624</v>
      </c>
      <c r="X56" s="21">
        <v>12.466826642458102</v>
      </c>
      <c r="Y56" s="21">
        <v>13.288142865921788</v>
      </c>
      <c r="Z56" s="21">
        <v>12.100831279329608</v>
      </c>
      <c r="AA56" s="21">
        <v>11.931365620111732</v>
      </c>
      <c r="AB56" s="21">
        <v>11.348830117318437</v>
      </c>
      <c r="AC56" s="21">
        <v>12.17162748603352</v>
      </c>
      <c r="AD56" s="21">
        <v>11.564068569832401</v>
      </c>
      <c r="AE56" s="21">
        <v>6.9866893631284919</v>
      </c>
      <c r="AF56" s="21">
        <v>8.8657032011173182</v>
      </c>
      <c r="AG56" s="21">
        <v>9.8662597988826803</v>
      </c>
      <c r="AH56" s="21"/>
      <c r="AI56" s="21"/>
      <c r="AL56" s="66">
        <v>0</v>
      </c>
    </row>
    <row r="57" spans="1:38" ht="14.25" customHeight="1" x14ac:dyDescent="0.25">
      <c r="A57" s="22" t="s">
        <v>70</v>
      </c>
      <c r="B57" s="19">
        <v>12.983240223463687</v>
      </c>
      <c r="C57" s="19">
        <v>11.363128491620111</v>
      </c>
      <c r="D57" s="19">
        <v>11.184357541899441</v>
      </c>
      <c r="E57" s="19">
        <v>12.100558659217878</v>
      </c>
      <c r="F57" s="19">
        <v>10.938547486033519</v>
      </c>
      <c r="G57" s="19">
        <v>11.184357541899441</v>
      </c>
      <c r="H57" s="19">
        <v>12.128491620111731</v>
      </c>
      <c r="I57" s="19">
        <v>11.631284916201116</v>
      </c>
      <c r="J57" s="19">
        <v>9.106145251396649</v>
      </c>
      <c r="K57" s="19">
        <v>9.8435754189944138</v>
      </c>
      <c r="L57" s="19">
        <v>9.6256983240223466</v>
      </c>
      <c r="M57" s="19">
        <v>10.329608938547487</v>
      </c>
      <c r="N57" s="19">
        <v>8.2178770949720672</v>
      </c>
      <c r="O57" s="19">
        <v>8.7374301675977648</v>
      </c>
      <c r="P57" s="19">
        <v>9.1787709497206702</v>
      </c>
      <c r="Q57" s="19">
        <v>10.262569832402235</v>
      </c>
      <c r="R57" s="19">
        <v>9.6393412458100549</v>
      </c>
      <c r="S57" s="19">
        <v>8.4895533798882674</v>
      </c>
      <c r="T57" s="19">
        <v>9.1003326033519549</v>
      </c>
      <c r="U57" s="19">
        <v>10.472495379888269</v>
      </c>
      <c r="V57" s="19">
        <v>7.2574656983240216</v>
      </c>
      <c r="W57" s="19">
        <v>7.6702005139664804</v>
      </c>
      <c r="X57" s="19">
        <v>7.6627525251396644</v>
      </c>
      <c r="Y57" s="19">
        <v>8.2152468379888273</v>
      </c>
      <c r="Z57" s="19">
        <v>6.9100109273743016</v>
      </c>
      <c r="AA57" s="19">
        <v>7.0941061005586592</v>
      </c>
      <c r="AB57" s="19">
        <v>7.308077139664805</v>
      </c>
      <c r="AC57" s="19">
        <v>7.7688570055865913</v>
      </c>
      <c r="AD57" s="19">
        <v>6.5187613743016755</v>
      </c>
      <c r="AE57" s="19">
        <v>4.6497429385474867</v>
      </c>
      <c r="AF57" s="19">
        <v>6.4294814301675975</v>
      </c>
      <c r="AG57" s="19">
        <v>7.0232969497206694</v>
      </c>
      <c r="AH57" s="19"/>
      <c r="AI57" s="19"/>
      <c r="AL57" s="65">
        <f t="shared" si="0"/>
        <v>1</v>
      </c>
    </row>
    <row r="58" spans="1:38" ht="14.25" customHeight="1" x14ac:dyDescent="0.25">
      <c r="A58" s="22" t="s">
        <v>71</v>
      </c>
      <c r="B58" s="21">
        <v>176.74161606362318</v>
      </c>
      <c r="C58" s="21">
        <v>171.51651288513261</v>
      </c>
      <c r="D58" s="21">
        <v>184.33787048559978</v>
      </c>
      <c r="E58" s="21">
        <v>185.29949953804743</v>
      </c>
      <c r="F58" s="21">
        <v>177.21601426091519</v>
      </c>
      <c r="G58" s="21">
        <v>189.00141286261851</v>
      </c>
      <c r="H58" s="21">
        <v>191.29090251684426</v>
      </c>
      <c r="I58" s="21">
        <v>163.85762760713089</v>
      </c>
      <c r="J58" s="21">
        <v>196.10703186897337</v>
      </c>
      <c r="K58" s="21">
        <v>195.00176241658656</v>
      </c>
      <c r="L58" s="21">
        <v>203.41312904292749</v>
      </c>
      <c r="M58" s="21">
        <v>255.46550177961851</v>
      </c>
      <c r="N58" s="21">
        <v>204.49653222253124</v>
      </c>
      <c r="O58" s="21">
        <v>228.01474466674804</v>
      </c>
      <c r="P58" s="21">
        <v>237.96319139559316</v>
      </c>
      <c r="Q58" s="21">
        <v>275.98264041428439</v>
      </c>
      <c r="R58" s="21">
        <v>203.50893520857301</v>
      </c>
      <c r="S58" s="21">
        <v>225.85022643886802</v>
      </c>
      <c r="T58" s="21">
        <v>237.85086654433175</v>
      </c>
      <c r="U58" s="21">
        <v>236.02423716994545</v>
      </c>
      <c r="V58" s="21">
        <v>261.06093765662661</v>
      </c>
      <c r="W58" s="21">
        <v>277.72210024191622</v>
      </c>
      <c r="X58" s="21">
        <v>269.33738417923229</v>
      </c>
      <c r="Y58" s="21">
        <v>275.88675515386922</v>
      </c>
      <c r="Z58" s="21">
        <v>262.12620139271331</v>
      </c>
      <c r="AA58" s="21">
        <v>278.63233003747604</v>
      </c>
      <c r="AB58" s="21">
        <v>272.69169592559712</v>
      </c>
      <c r="AC58" s="21">
        <v>274.29435036549972</v>
      </c>
      <c r="AD58" s="21">
        <v>242.86091278941282</v>
      </c>
      <c r="AE58" s="21">
        <v>233.10080234811213</v>
      </c>
      <c r="AF58" s="21">
        <v>254.73332265225204</v>
      </c>
      <c r="AG58" s="21">
        <v>267.95263848769315</v>
      </c>
      <c r="AH58" s="21">
        <v>270.80023916363706</v>
      </c>
      <c r="AI58" s="21"/>
      <c r="AL58" s="65">
        <f t="shared" si="0"/>
        <v>1</v>
      </c>
    </row>
    <row r="59" spans="1:38" ht="14.25" customHeight="1" x14ac:dyDescent="0.25">
      <c r="A59" s="22" t="s">
        <v>72</v>
      </c>
      <c r="B59" s="19">
        <v>835.36658808954485</v>
      </c>
      <c r="C59" s="19">
        <v>847.36105726278322</v>
      </c>
      <c r="D59" s="19">
        <v>876.47531043435038</v>
      </c>
      <c r="E59" s="19">
        <v>980.47910295616714</v>
      </c>
      <c r="F59" s="19">
        <v>935.81553204232375</v>
      </c>
      <c r="G59" s="19">
        <v>942.66593417569788</v>
      </c>
      <c r="H59" s="19">
        <v>929.60583101563248</v>
      </c>
      <c r="I59" s="19">
        <v>953.83641542704697</v>
      </c>
      <c r="J59" s="19">
        <v>855.87935602200935</v>
      </c>
      <c r="K59" s="19">
        <v>827.94918330308519</v>
      </c>
      <c r="L59" s="19">
        <v>841.58863150977493</v>
      </c>
      <c r="M59" s="19">
        <v>893.59550107213659</v>
      </c>
      <c r="N59" s="19">
        <v>839.05486148832051</v>
      </c>
      <c r="O59" s="19">
        <v>865.65688908688333</v>
      </c>
      <c r="P59" s="19">
        <v>817.07048458149893</v>
      </c>
      <c r="Q59" s="19">
        <v>892.60057471264361</v>
      </c>
      <c r="R59" s="19">
        <v>901.3514755906948</v>
      </c>
      <c r="S59" s="19">
        <v>950.08698533675749</v>
      </c>
      <c r="T59" s="19">
        <v>990.25540157054843</v>
      </c>
      <c r="U59" s="19">
        <v>1109.8393267023735</v>
      </c>
      <c r="V59" s="19">
        <v>1155.4469341334752</v>
      </c>
      <c r="W59" s="19">
        <v>1135.9842373091737</v>
      </c>
      <c r="X59" s="19">
        <v>1152.3673100120609</v>
      </c>
      <c r="Y59" s="19">
        <v>1229.4025943465581</v>
      </c>
      <c r="Z59" s="19">
        <v>1143.6867160901429</v>
      </c>
      <c r="AA59" s="19">
        <v>1198.8360390320745</v>
      </c>
      <c r="AB59" s="19">
        <v>1149.1796200345423</v>
      </c>
      <c r="AC59" s="19">
        <v>1241.1434508434447</v>
      </c>
      <c r="AD59" s="19">
        <v>1061.3339451909442</v>
      </c>
      <c r="AE59" s="19">
        <v>975.47957082475489</v>
      </c>
      <c r="AF59" s="19">
        <v>1134.5117101193107</v>
      </c>
      <c r="AG59" s="19">
        <v>1341.9593345656215</v>
      </c>
      <c r="AH59" s="19">
        <v>1246.4042917264023</v>
      </c>
      <c r="AI59" s="19"/>
      <c r="AL59" s="65">
        <f t="shared" si="0"/>
        <v>1</v>
      </c>
    </row>
    <row r="60" spans="1:38" ht="14.25" customHeight="1" x14ac:dyDescent="0.25">
      <c r="A60" s="22" t="s">
        <v>73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L60" s="65">
        <f t="shared" si="0"/>
        <v>0</v>
      </c>
    </row>
    <row r="61" spans="1:38" ht="14.25" customHeight="1" x14ac:dyDescent="0.25">
      <c r="A61" s="22" t="s">
        <v>74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L61" s="65">
        <f t="shared" si="0"/>
        <v>0</v>
      </c>
    </row>
    <row r="62" spans="1:38" ht="14.25" customHeight="1" x14ac:dyDescent="0.25">
      <c r="A62" s="22" t="s">
        <v>75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>
        <v>143.0500616134278</v>
      </c>
      <c r="AA62" s="21">
        <v>143.93346875158252</v>
      </c>
      <c r="AB62" s="21">
        <v>124.96553586801785</v>
      </c>
      <c r="AC62" s="21">
        <v>119.77200218319726</v>
      </c>
      <c r="AD62" s="21">
        <v>106.70063093275414</v>
      </c>
      <c r="AE62" s="21">
        <v>114.74010038205951</v>
      </c>
      <c r="AF62" s="21">
        <v>123.82042639868108</v>
      </c>
      <c r="AG62" s="21">
        <v>89.747923149205775</v>
      </c>
      <c r="AH62" s="21"/>
      <c r="AI62" s="21"/>
      <c r="AL62" s="65">
        <f t="shared" si="0"/>
        <v>1</v>
      </c>
    </row>
    <row r="63" spans="1:38" ht="14.25" customHeight="1" x14ac:dyDescent="0.25">
      <c r="A63" s="22" t="s">
        <v>76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L63" s="65">
        <f t="shared" si="0"/>
        <v>0</v>
      </c>
    </row>
    <row r="64" spans="1:38" ht="14.25" customHeight="1" x14ac:dyDescent="0.25">
      <c r="A64" s="22" t="s">
        <v>77</v>
      </c>
      <c r="B64" s="21">
        <v>247.4</v>
      </c>
      <c r="C64" s="21">
        <v>259.10000000000002</v>
      </c>
      <c r="D64" s="21">
        <v>269.89999999999998</v>
      </c>
      <c r="E64" s="21">
        <v>261.89999999999998</v>
      </c>
      <c r="F64" s="21">
        <v>242.8</v>
      </c>
      <c r="G64" s="21">
        <v>267.5</v>
      </c>
      <c r="H64" s="21">
        <v>277.3</v>
      </c>
      <c r="I64" s="21">
        <v>291.60000000000002</v>
      </c>
      <c r="J64" s="21">
        <v>276.39999999999998</v>
      </c>
      <c r="K64" s="21">
        <v>286</v>
      </c>
      <c r="L64" s="21">
        <v>295.10000000000002</v>
      </c>
      <c r="M64" s="21">
        <v>298.39999999999998</v>
      </c>
      <c r="N64" s="21">
        <v>261.10000000000002</v>
      </c>
      <c r="O64" s="21">
        <v>284.7</v>
      </c>
      <c r="P64" s="21">
        <v>324</v>
      </c>
      <c r="Q64" s="21">
        <v>320.89999999999998</v>
      </c>
      <c r="R64" s="21">
        <v>268.8</v>
      </c>
      <c r="S64" s="21">
        <v>273.5</v>
      </c>
      <c r="T64" s="21">
        <v>270.10000000000002</v>
      </c>
      <c r="U64" s="21">
        <v>290.7</v>
      </c>
      <c r="V64" s="21">
        <v>248.8</v>
      </c>
      <c r="W64" s="21">
        <v>273.89999999999998</v>
      </c>
      <c r="X64" s="21">
        <v>283.8</v>
      </c>
      <c r="Y64" s="21">
        <v>325.60000000000002</v>
      </c>
      <c r="Z64" s="21">
        <v>284.10000000000002</v>
      </c>
      <c r="AA64" s="21">
        <v>296.60000000000002</v>
      </c>
      <c r="AB64" s="21">
        <v>318.60000000000002</v>
      </c>
      <c r="AC64" s="21">
        <v>309.7</v>
      </c>
      <c r="AD64" s="21">
        <v>293.7</v>
      </c>
      <c r="AE64" s="21">
        <v>254.4</v>
      </c>
      <c r="AF64" s="21">
        <v>258.7</v>
      </c>
      <c r="AG64" s="21">
        <v>337.7</v>
      </c>
      <c r="AH64" s="21">
        <v>359.6</v>
      </c>
      <c r="AI64" s="21"/>
      <c r="AL64" s="65">
        <f t="shared" si="0"/>
        <v>1</v>
      </c>
    </row>
    <row r="65" spans="1:38" ht="14.25" customHeight="1" x14ac:dyDescent="0.25">
      <c r="A65" s="22" t="s">
        <v>78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L65" s="66">
        <v>0</v>
      </c>
    </row>
    <row r="66" spans="1:38" ht="14.25" customHeight="1" x14ac:dyDescent="0.25">
      <c r="A66" s="22" t="s">
        <v>79</v>
      </c>
      <c r="B66" s="21">
        <v>293.02</v>
      </c>
      <c r="C66" s="21">
        <v>309.83999999999997</v>
      </c>
      <c r="D66" s="21">
        <v>300.8</v>
      </c>
      <c r="E66" s="21">
        <v>276.33999999999997</v>
      </c>
      <c r="F66" s="21">
        <v>292.11632097299997</v>
      </c>
      <c r="G66" s="21">
        <v>297.41684879500002</v>
      </c>
      <c r="H66" s="21">
        <v>309.42675635799998</v>
      </c>
      <c r="I66" s="21">
        <v>328.354993729</v>
      </c>
      <c r="J66" s="21">
        <v>297.93955902300002</v>
      </c>
      <c r="K66" s="21">
        <v>250.92424205099999</v>
      </c>
      <c r="L66" s="21">
        <v>242.47810145100001</v>
      </c>
      <c r="M66" s="21">
        <v>215.05178532800002</v>
      </c>
      <c r="N66" s="21">
        <v>177.2</v>
      </c>
      <c r="O66" s="21">
        <v>154.46864333799999</v>
      </c>
      <c r="P66" s="21">
        <v>194.126728348</v>
      </c>
      <c r="Q66" s="21">
        <v>203.69421162099999</v>
      </c>
      <c r="R66" s="21">
        <v>211.69194855199999</v>
      </c>
      <c r="S66" s="21">
        <v>216.425783935</v>
      </c>
      <c r="T66" s="21">
        <v>242.69054692699999</v>
      </c>
      <c r="U66" s="21">
        <v>247.44580579300001</v>
      </c>
      <c r="V66" s="21">
        <v>237.63916264300002</v>
      </c>
      <c r="W66" s="21">
        <v>232.682298562</v>
      </c>
      <c r="X66" s="21">
        <v>251.77859593700001</v>
      </c>
      <c r="Y66" s="21">
        <v>280.05433912000001</v>
      </c>
      <c r="Z66" s="21">
        <v>258.87855447300001</v>
      </c>
      <c r="AA66" s="21">
        <v>255.22972456299999</v>
      </c>
      <c r="AB66" s="21">
        <v>257.07024409100001</v>
      </c>
      <c r="AC66" s="21">
        <v>252.84743947299998</v>
      </c>
      <c r="AD66" s="21">
        <v>255.54139623399999</v>
      </c>
      <c r="AE66" s="21">
        <v>205.368099411</v>
      </c>
      <c r="AF66" s="21">
        <v>191.61550811800001</v>
      </c>
      <c r="AG66" s="21">
        <v>261.27711896099999</v>
      </c>
      <c r="AH66" s="21">
        <v>315.97022325300003</v>
      </c>
      <c r="AI66" s="21"/>
      <c r="AL66" s="65">
        <f t="shared" si="0"/>
        <v>1</v>
      </c>
    </row>
    <row r="67" spans="1:38" ht="14.25" customHeight="1" x14ac:dyDescent="0.25">
      <c r="A67" s="22" t="s">
        <v>80</v>
      </c>
      <c r="B67" s="19">
        <v>1545.9</v>
      </c>
      <c r="C67" s="19">
        <v>1613.7</v>
      </c>
      <c r="D67" s="19">
        <v>1546</v>
      </c>
      <c r="E67" s="19">
        <v>1657.2</v>
      </c>
      <c r="F67" s="19">
        <v>1774.5</v>
      </c>
      <c r="G67" s="19">
        <v>1863</v>
      </c>
      <c r="H67" s="19">
        <v>1816.3</v>
      </c>
      <c r="I67" s="19">
        <v>1816.3</v>
      </c>
      <c r="J67" s="19">
        <v>1572.5</v>
      </c>
      <c r="K67" s="19">
        <v>1626.7</v>
      </c>
      <c r="L67" s="19">
        <v>1655.4</v>
      </c>
      <c r="M67" s="19">
        <v>1614.7</v>
      </c>
      <c r="N67" s="19">
        <v>1563.9</v>
      </c>
      <c r="O67" s="19">
        <v>1537.8</v>
      </c>
      <c r="P67" s="19">
        <v>1627.1</v>
      </c>
      <c r="Q67" s="19">
        <v>1691.7</v>
      </c>
      <c r="R67" s="19">
        <v>1619.8</v>
      </c>
      <c r="S67" s="19">
        <v>1616.4</v>
      </c>
      <c r="T67" s="19">
        <v>1657.5</v>
      </c>
      <c r="U67" s="19">
        <v>1808.5</v>
      </c>
      <c r="V67" s="19">
        <v>1771.55</v>
      </c>
      <c r="W67" s="19">
        <v>1828.67</v>
      </c>
      <c r="X67" s="19">
        <v>1917.23</v>
      </c>
      <c r="Y67" s="19">
        <v>1977.14</v>
      </c>
      <c r="Z67" s="19">
        <v>1982.65</v>
      </c>
      <c r="AA67" s="19">
        <v>1876.98</v>
      </c>
      <c r="AB67" s="19">
        <v>1843.8</v>
      </c>
      <c r="AC67" s="19">
        <v>1977.3</v>
      </c>
      <c r="AD67" s="19">
        <v>1851.81</v>
      </c>
      <c r="AE67" s="19">
        <v>1685.19</v>
      </c>
      <c r="AF67" s="19">
        <v>1763.82</v>
      </c>
      <c r="AG67" s="19">
        <v>2010.67</v>
      </c>
      <c r="AH67" s="19"/>
      <c r="AI67" s="19"/>
      <c r="AL67" s="65">
        <f t="shared" si="0"/>
        <v>1</v>
      </c>
    </row>
    <row r="68" spans="1:38" ht="14.25" customHeight="1" x14ac:dyDescent="0.25">
      <c r="A68" s="22" t="s">
        <v>81</v>
      </c>
      <c r="B68" s="21">
        <v>105.637994715178</v>
      </c>
      <c r="C68" s="21">
        <v>112.291755025415</v>
      </c>
      <c r="D68" s="21">
        <v>108.318920106582</v>
      </c>
      <c r="E68" s="21">
        <v>112.025166157111</v>
      </c>
      <c r="F68" s="21">
        <v>105.70115885140001</v>
      </c>
      <c r="G68" s="21">
        <v>109.506721619949</v>
      </c>
      <c r="H68" s="21">
        <v>105.04267056179</v>
      </c>
      <c r="I68" s="21">
        <v>113.09621049953701</v>
      </c>
      <c r="J68" s="21">
        <v>110.671549203214</v>
      </c>
      <c r="K68" s="21">
        <v>109.348165543265</v>
      </c>
      <c r="L68" s="21">
        <v>113.94976671397001</v>
      </c>
      <c r="M68" s="21">
        <v>116.327625557169</v>
      </c>
      <c r="N68" s="21">
        <v>105.238639072808</v>
      </c>
      <c r="O68" s="21">
        <v>113.3487419444</v>
      </c>
      <c r="P68" s="21">
        <v>113.45348747609</v>
      </c>
      <c r="Q68" s="21">
        <v>121.371616569829</v>
      </c>
      <c r="R68" s="21">
        <v>117.47848513031001</v>
      </c>
      <c r="S68" s="21">
        <v>122.504212378061</v>
      </c>
      <c r="T68" s="21">
        <v>118.585505290165</v>
      </c>
      <c r="U68" s="21">
        <v>130.87856543315101</v>
      </c>
      <c r="V68" s="21">
        <v>121.685130321334</v>
      </c>
      <c r="W68" s="21">
        <v>131.25100871124101</v>
      </c>
      <c r="X68" s="21">
        <v>136.358002302507</v>
      </c>
      <c r="Y68" s="21">
        <v>143.29230903779799</v>
      </c>
      <c r="Z68" s="21">
        <v>129.63353863256398</v>
      </c>
      <c r="AA68" s="21">
        <v>136.98926344323098</v>
      </c>
      <c r="AB68" s="21">
        <v>138.65569001680799</v>
      </c>
      <c r="AC68" s="21">
        <v>132.26500633164301</v>
      </c>
      <c r="AD68" s="21">
        <v>132.165682887869</v>
      </c>
      <c r="AE68" s="21">
        <v>100.25675360368399</v>
      </c>
      <c r="AF68" s="21">
        <v>118.77930564760599</v>
      </c>
      <c r="AG68" s="21">
        <v>141.41013403498101</v>
      </c>
      <c r="AH68" s="21">
        <v>165.85569938444598</v>
      </c>
      <c r="AI68" s="21"/>
      <c r="AL68" s="65">
        <f t="shared" si="0"/>
        <v>1</v>
      </c>
    </row>
    <row r="69" spans="1:38" ht="14.25" customHeight="1" x14ac:dyDescent="0.25">
      <c r="A69" s="22" t="s">
        <v>82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L69" s="65">
        <f t="shared" si="0"/>
        <v>0</v>
      </c>
    </row>
    <row r="70" spans="1:38" ht="14.25" customHeight="1" x14ac:dyDescent="0.25">
      <c r="A70" s="22" t="s">
        <v>83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L70" s="65">
        <f t="shared" si="0"/>
        <v>0</v>
      </c>
    </row>
    <row r="71" spans="1:38" ht="14.25" customHeight="1" x14ac:dyDescent="0.25">
      <c r="A71" s="22" t="s">
        <v>84</v>
      </c>
      <c r="B71" s="19">
        <v>271.09740711290243</v>
      </c>
      <c r="C71" s="19">
        <v>291.04149533333441</v>
      </c>
      <c r="D71" s="19">
        <v>303.74277872121269</v>
      </c>
      <c r="E71" s="19">
        <v>305.6324864624998</v>
      </c>
      <c r="F71" s="19">
        <v>280.8964051619057</v>
      </c>
      <c r="G71" s="19">
        <v>295.091838314516</v>
      </c>
      <c r="H71" s="19">
        <v>293.54903735909079</v>
      </c>
      <c r="I71" s="19">
        <v>282.64457988281254</v>
      </c>
      <c r="J71" s="19">
        <v>224.76685285714342</v>
      </c>
      <c r="K71" s="19">
        <v>235.27903090322684</v>
      </c>
      <c r="L71" s="19">
        <v>220.10114175000001</v>
      </c>
      <c r="M71" s="19">
        <v>230.1930575692308</v>
      </c>
      <c r="N71" s="19">
        <v>221.16414060000042</v>
      </c>
      <c r="O71" s="19">
        <v>245.37720289999908</v>
      </c>
      <c r="P71" s="19">
        <v>229.86808564393974</v>
      </c>
      <c r="Q71" s="19">
        <v>255.25796097656249</v>
      </c>
      <c r="R71" s="19">
        <v>249.93019858153784</v>
      </c>
      <c r="S71" s="19">
        <v>256.54405240483862</v>
      </c>
      <c r="T71" s="19">
        <v>276.14791924615349</v>
      </c>
      <c r="U71" s="19">
        <v>292.30719651428467</v>
      </c>
      <c r="V71" s="19">
        <v>283.97923035714382</v>
      </c>
      <c r="W71" s="19">
        <v>283.98818052857223</v>
      </c>
      <c r="X71" s="19">
        <v>293.98616052923109</v>
      </c>
      <c r="Y71" s="19">
        <v>313.2675091000001</v>
      </c>
      <c r="Z71" s="19">
        <v>263.37857965714301</v>
      </c>
      <c r="AA71" s="19">
        <v>277.93258690000005</v>
      </c>
      <c r="AB71" s="19">
        <v>268.56522984242577</v>
      </c>
      <c r="AC71" s="19">
        <v>285.50277396249993</v>
      </c>
      <c r="AD71" s="19">
        <v>237.93548507656243</v>
      </c>
      <c r="AE71" s="19">
        <v>232.50936528387169</v>
      </c>
      <c r="AF71" s="19">
        <v>252.04284270000079</v>
      </c>
      <c r="AG71" s="19">
        <v>272.8934165538459</v>
      </c>
      <c r="AH71" s="19">
        <v>326.94985960000008</v>
      </c>
      <c r="AI71" s="19"/>
      <c r="AL71" s="65">
        <f t="shared" ref="AL71:AL134" si="1">IF(AG71="", 0, 1)</f>
        <v>1</v>
      </c>
    </row>
    <row r="72" spans="1:38" ht="14.25" customHeight="1" x14ac:dyDescent="0.25">
      <c r="A72" s="22" t="s">
        <v>85</v>
      </c>
      <c r="B72" s="21">
        <v>9.8625237703485595</v>
      </c>
      <c r="C72" s="21">
        <v>9.4409089168563494</v>
      </c>
      <c r="D72" s="21">
        <v>10.375546088912701</v>
      </c>
      <c r="E72" s="21">
        <v>10.658296664095044</v>
      </c>
      <c r="F72" s="21">
        <v>11.050802398854689</v>
      </c>
      <c r="G72" s="21">
        <v>9.7969894470279275</v>
      </c>
      <c r="H72" s="21">
        <v>10.384102503490844</v>
      </c>
      <c r="I72" s="21">
        <v>10.146231731173231</v>
      </c>
      <c r="J72" s="21">
        <v>3.9946861025178864</v>
      </c>
      <c r="K72" s="21">
        <v>4.6106311970069411</v>
      </c>
      <c r="L72" s="21">
        <v>4.9508570194692645</v>
      </c>
      <c r="M72" s="21">
        <v>5.4218851373826551</v>
      </c>
      <c r="N72" s="21">
        <v>3.9844918379313463</v>
      </c>
      <c r="O72" s="21">
        <v>4.3098932494837463</v>
      </c>
      <c r="P72" s="21">
        <v>5.2597821569523928</v>
      </c>
      <c r="Q72" s="21">
        <v>5.191668647032281</v>
      </c>
      <c r="R72" s="21">
        <v>4.1450846639132841</v>
      </c>
      <c r="S72" s="21">
        <v>4.2692532862230523</v>
      </c>
      <c r="T72" s="21">
        <v>5.724229831215065</v>
      </c>
      <c r="U72" s="21">
        <v>6.001691593169749</v>
      </c>
      <c r="V72" s="21">
        <v>6.5824799718616118</v>
      </c>
      <c r="W72" s="21">
        <v>6.3323408529517682</v>
      </c>
      <c r="X72" s="21">
        <v>7.5022237228748381</v>
      </c>
      <c r="Y72" s="21">
        <v>8.8200144136879057</v>
      </c>
      <c r="Z72" s="21">
        <v>5.5465024197823629</v>
      </c>
      <c r="AA72" s="21">
        <v>5.2446988594734867</v>
      </c>
      <c r="AB72" s="21">
        <v>8.445294022591419</v>
      </c>
      <c r="AC72" s="21">
        <v>7.5109515190397786</v>
      </c>
      <c r="AD72" s="21">
        <v>5.6713436619219397</v>
      </c>
      <c r="AE72" s="21">
        <v>4.8642583885046102</v>
      </c>
      <c r="AF72" s="21">
        <v>5.1716072371003152</v>
      </c>
      <c r="AG72" s="21">
        <v>5.5790396902424897</v>
      </c>
      <c r="AH72" s="21"/>
      <c r="AI72" s="21"/>
      <c r="AL72" s="65">
        <f t="shared" si="1"/>
        <v>1</v>
      </c>
    </row>
    <row r="73" spans="1:38" ht="14.25" customHeight="1" x14ac:dyDescent="0.25">
      <c r="A73" s="22" t="s">
        <v>86</v>
      </c>
      <c r="B73" s="19">
        <v>264.51433665889795</v>
      </c>
      <c r="C73" s="19">
        <v>238.9030218743801</v>
      </c>
      <c r="D73" s="19">
        <v>261.29699226813364</v>
      </c>
      <c r="E73" s="19">
        <v>312.31825370698368</v>
      </c>
      <c r="F73" s="19">
        <v>329.76155632645947</v>
      </c>
      <c r="G73" s="19">
        <v>323.9525179459165</v>
      </c>
      <c r="H73" s="19">
        <v>328.24290643546266</v>
      </c>
      <c r="I73" s="19">
        <v>392.2468258333144</v>
      </c>
      <c r="J73" s="19">
        <v>375.45589765801788</v>
      </c>
      <c r="K73" s="19">
        <v>377.0972119798904</v>
      </c>
      <c r="L73" s="19">
        <v>369.50077399773096</v>
      </c>
      <c r="M73" s="19">
        <v>372.79977576383914</v>
      </c>
      <c r="N73" s="19">
        <v>390.88167496165175</v>
      </c>
      <c r="O73" s="19">
        <v>363.72584014701482</v>
      </c>
      <c r="P73" s="19">
        <v>362.64849360569815</v>
      </c>
      <c r="Q73" s="19">
        <v>352.76081273196445</v>
      </c>
      <c r="R73" s="19">
        <v>332.94802937889648</v>
      </c>
      <c r="S73" s="19">
        <v>365.98309704883462</v>
      </c>
      <c r="T73" s="19">
        <v>361.1211955682424</v>
      </c>
      <c r="U73" s="19">
        <v>360.85620750529785</v>
      </c>
      <c r="V73" s="19">
        <v>317.37107082154427</v>
      </c>
      <c r="W73" s="19">
        <v>326.00543666503995</v>
      </c>
      <c r="X73" s="19">
        <v>329.54464809150033</v>
      </c>
      <c r="Y73" s="19">
        <v>397.05183133311738</v>
      </c>
      <c r="Z73" s="19">
        <v>319.07057588580909</v>
      </c>
      <c r="AA73" s="19">
        <v>306.85894023973435</v>
      </c>
      <c r="AB73" s="19">
        <v>335.28002394652543</v>
      </c>
      <c r="AC73" s="19">
        <v>341.94420132826667</v>
      </c>
      <c r="AD73" s="19">
        <v>324.5567172941399</v>
      </c>
      <c r="AE73" s="19">
        <v>240.63427495082681</v>
      </c>
      <c r="AF73" s="19">
        <v>311.48955584168363</v>
      </c>
      <c r="AG73" s="19">
        <v>297.2931176544289</v>
      </c>
      <c r="AH73" s="19"/>
      <c r="AI73" s="19"/>
      <c r="AL73" s="65">
        <f t="shared" si="1"/>
        <v>1</v>
      </c>
    </row>
    <row r="74" spans="1:38" ht="14.25" customHeight="1" x14ac:dyDescent="0.25">
      <c r="A74" s="22" t="s">
        <v>87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L74" s="66">
        <v>0</v>
      </c>
    </row>
    <row r="75" spans="1:38" ht="14.25" customHeight="1" x14ac:dyDescent="0.25">
      <c r="A75" s="22" t="s">
        <v>88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L75" s="65">
        <f t="shared" si="1"/>
        <v>0</v>
      </c>
    </row>
    <row r="76" spans="1:38" ht="14.25" customHeight="1" x14ac:dyDescent="0.25">
      <c r="A76" s="22" t="s">
        <v>89</v>
      </c>
      <c r="B76" s="21">
        <v>55.649143671767803</v>
      </c>
      <c r="C76" s="21">
        <v>92.442113423562191</v>
      </c>
      <c r="D76" s="21">
        <v>69.491643243280549</v>
      </c>
      <c r="E76" s="21">
        <v>84.343739123737734</v>
      </c>
      <c r="F76" s="21">
        <v>57.061103183853412</v>
      </c>
      <c r="G76" s="21">
        <v>70.468507050637584</v>
      </c>
      <c r="H76" s="21">
        <v>81.440997613732662</v>
      </c>
      <c r="I76" s="21">
        <v>72.432509468552752</v>
      </c>
      <c r="J76" s="21">
        <v>53.234634047016378</v>
      </c>
      <c r="K76" s="21">
        <v>57.278660951575795</v>
      </c>
      <c r="L76" s="21">
        <v>66.914603314580418</v>
      </c>
      <c r="M76" s="21">
        <v>62.846465563695567</v>
      </c>
      <c r="N76" s="21">
        <v>45.532403894104696</v>
      </c>
      <c r="O76" s="21">
        <v>61.241263561098073</v>
      </c>
      <c r="P76" s="21">
        <v>72.836439639563068</v>
      </c>
      <c r="Q76" s="21">
        <v>64.080713779433751</v>
      </c>
      <c r="R76" s="21">
        <v>58.038174057315999</v>
      </c>
      <c r="S76" s="21">
        <v>56.890739431076099</v>
      </c>
      <c r="T76" s="21">
        <v>66.237292368636162</v>
      </c>
      <c r="U76" s="21">
        <v>70.804457544212511</v>
      </c>
      <c r="V76" s="21">
        <v>67.85362140671721</v>
      </c>
      <c r="W76" s="21">
        <v>68.154464117399684</v>
      </c>
      <c r="X76" s="21">
        <v>74.180226884510432</v>
      </c>
      <c r="Y76" s="21">
        <v>80.285659856800024</v>
      </c>
      <c r="Z76" s="21">
        <v>67.441018614005856</v>
      </c>
      <c r="AA76" s="21">
        <v>61.892154953860363</v>
      </c>
      <c r="AB76" s="21">
        <v>65.136480456241216</v>
      </c>
      <c r="AC76" s="21">
        <v>98.757471947444614</v>
      </c>
      <c r="AD76" s="21">
        <v>52.157349205187138</v>
      </c>
      <c r="AE76" s="21">
        <v>37.10183938986092</v>
      </c>
      <c r="AF76" s="21">
        <v>41.112586920853133</v>
      </c>
      <c r="AG76" s="21">
        <v>43.219289049842757</v>
      </c>
      <c r="AH76" s="21">
        <v>49.02922141596391</v>
      </c>
      <c r="AI76" s="21"/>
      <c r="AL76" s="65">
        <f t="shared" si="1"/>
        <v>1</v>
      </c>
    </row>
    <row r="77" spans="1:38" ht="14.25" customHeight="1" x14ac:dyDescent="0.25">
      <c r="A77" s="22" t="s">
        <v>90</v>
      </c>
      <c r="B77" s="19">
        <v>1258.5594677419317</v>
      </c>
      <c r="C77" s="19">
        <v>1186.0584253968298</v>
      </c>
      <c r="D77" s="19">
        <v>1248.7005969696991</v>
      </c>
      <c r="E77" s="19">
        <v>1224.8817187499992</v>
      </c>
      <c r="F77" s="19">
        <v>1240.8863619047661</v>
      </c>
      <c r="G77" s="19">
        <v>1328.5693306451606</v>
      </c>
      <c r="H77" s="19">
        <v>1255.3044590909085</v>
      </c>
      <c r="I77" s="19">
        <v>1201.0623046875003</v>
      </c>
      <c r="J77" s="19">
        <v>940.32928571428829</v>
      </c>
      <c r="K77" s="19">
        <v>853.26918709677796</v>
      </c>
      <c r="L77" s="19">
        <v>902.65980000000002</v>
      </c>
      <c r="M77" s="19">
        <v>958.36192307692329</v>
      </c>
      <c r="N77" s="19">
        <v>876.0874354838727</v>
      </c>
      <c r="O77" s="19">
        <v>920.32683846153498</v>
      </c>
      <c r="P77" s="19">
        <v>892.18640151515285</v>
      </c>
      <c r="Q77" s="19">
        <v>941.91925781249995</v>
      </c>
      <c r="R77" s="19">
        <v>963.64121538461302</v>
      </c>
      <c r="S77" s="19">
        <v>1019.4708467741933</v>
      </c>
      <c r="T77" s="19">
        <v>1059.4961384615369</v>
      </c>
      <c r="U77" s="19">
        <v>1140.886757142853</v>
      </c>
      <c r="V77" s="19">
        <v>1272.2367857142901</v>
      </c>
      <c r="W77" s="19">
        <v>1265.3628857142892</v>
      </c>
      <c r="X77" s="19">
        <v>1221.0466153846166</v>
      </c>
      <c r="Y77" s="19">
        <v>1270.3921125000002</v>
      </c>
      <c r="Z77" s="19">
        <v>1164.165714285715</v>
      </c>
      <c r="AA77" s="19">
        <v>1186.6272000000001</v>
      </c>
      <c r="AB77" s="19">
        <v>1133.0693303030366</v>
      </c>
      <c r="AC77" s="19">
        <v>1115.9630999999997</v>
      </c>
      <c r="AD77" s="19">
        <v>1089.4290062499997</v>
      </c>
      <c r="AE77" s="19">
        <v>951.62074838709975</v>
      </c>
      <c r="AF77" s="19">
        <v>1082.4112212121245</v>
      </c>
      <c r="AG77" s="19">
        <v>1194.0913599999988</v>
      </c>
      <c r="AH77" s="19">
        <v>1175.9312761904764</v>
      </c>
      <c r="AI77" s="19"/>
      <c r="AL77" s="65">
        <f t="shared" si="1"/>
        <v>1</v>
      </c>
    </row>
    <row r="78" spans="1:38" ht="14.25" customHeight="1" x14ac:dyDescent="0.25">
      <c r="A78" s="22" t="s">
        <v>91</v>
      </c>
      <c r="B78" s="21">
        <v>5986.4114032257885</v>
      </c>
      <c r="C78" s="21">
        <v>5964.2541523809741</v>
      </c>
      <c r="D78" s="21">
        <v>6011.7716969697076</v>
      </c>
      <c r="E78" s="21">
        <v>6359.8580796874958</v>
      </c>
      <c r="F78" s="21">
        <v>6287.9793460317669</v>
      </c>
      <c r="G78" s="21">
        <v>6290.480999999997</v>
      </c>
      <c r="H78" s="21">
        <v>5995.5037681818158</v>
      </c>
      <c r="I78" s="21">
        <v>5941.571484375002</v>
      </c>
      <c r="J78" s="21">
        <v>5184.7617142857271</v>
      </c>
      <c r="K78" s="21">
        <v>5311.9322709677654</v>
      </c>
      <c r="L78" s="21">
        <v>5219.1967500000001</v>
      </c>
      <c r="M78" s="21">
        <v>5202.5361538461539</v>
      </c>
      <c r="N78" s="21">
        <v>5450.6964445161393</v>
      </c>
      <c r="O78" s="21">
        <v>5404.8593213845952</v>
      </c>
      <c r="P78" s="21">
        <v>5227.1626818181894</v>
      </c>
      <c r="Q78" s="21">
        <v>5395.2660351562499</v>
      </c>
      <c r="R78" s="21">
        <v>5295.5545375384481</v>
      </c>
      <c r="S78" s="21">
        <v>5532.5856256451598</v>
      </c>
      <c r="T78" s="21">
        <v>5756.869760769222</v>
      </c>
      <c r="U78" s="21">
        <v>6141.8325785714069</v>
      </c>
      <c r="V78" s="21">
        <v>6841.8067142857381</v>
      </c>
      <c r="W78" s="21">
        <v>6910.7639109523998</v>
      </c>
      <c r="X78" s="21">
        <v>6623.1894221538523</v>
      </c>
      <c r="Y78" s="21">
        <v>7064.5443862500015</v>
      </c>
      <c r="Z78" s="21">
        <v>7309.5977600000051</v>
      </c>
      <c r="AA78" s="21">
        <v>7316.7478100000017</v>
      </c>
      <c r="AB78" s="21">
        <v>6879.9213615151903</v>
      </c>
      <c r="AC78" s="21">
        <v>6922.7353812499978</v>
      </c>
      <c r="AD78" s="21">
        <v>6606.5930070312479</v>
      </c>
      <c r="AE78" s="21">
        <v>6483.90762000002</v>
      </c>
      <c r="AF78" s="21">
        <v>6907.4434443939608</v>
      </c>
      <c r="AG78" s="21">
        <v>7616.4180972307604</v>
      </c>
      <c r="AH78" s="21">
        <v>8238.627534285717</v>
      </c>
      <c r="AI78" s="21"/>
      <c r="AL78" s="65">
        <f t="shared" si="1"/>
        <v>1</v>
      </c>
    </row>
    <row r="79" spans="1:38" ht="14.25" customHeight="1" x14ac:dyDescent="0.25">
      <c r="A79" s="22" t="s">
        <v>92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L79" s="65">
        <f t="shared" si="1"/>
        <v>0</v>
      </c>
    </row>
    <row r="80" spans="1:38" ht="14.25" customHeight="1" x14ac:dyDescent="0.25">
      <c r="A80" s="22" t="s">
        <v>93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L80" s="65">
        <f t="shared" si="1"/>
        <v>0</v>
      </c>
    </row>
    <row r="81" spans="1:38" ht="14.25" customHeight="1" x14ac:dyDescent="0.25">
      <c r="A81" s="22" t="s">
        <v>94</v>
      </c>
      <c r="B81" s="19">
        <v>9.6233336986937434</v>
      </c>
      <c r="C81" s="19">
        <v>13.01525850113598</v>
      </c>
      <c r="D81" s="19">
        <v>10.100179397626762</v>
      </c>
      <c r="E81" s="19">
        <v>10.420830173902493</v>
      </c>
      <c r="F81" s="19">
        <v>11.723524849076643</v>
      </c>
      <c r="G81" s="19">
        <v>13.104068588577883</v>
      </c>
      <c r="H81" s="19">
        <v>12.493143389319757</v>
      </c>
      <c r="I81" s="19">
        <v>10.487849553222375</v>
      </c>
      <c r="J81" s="19">
        <v>11.370871545023611</v>
      </c>
      <c r="K81" s="19">
        <v>15.266589597592093</v>
      </c>
      <c r="L81" s="19">
        <v>10.46432582130473</v>
      </c>
      <c r="M81" s="19">
        <v>11.849910177356605</v>
      </c>
      <c r="N81" s="19">
        <v>9.8588408785173698</v>
      </c>
      <c r="O81" s="19">
        <v>12.454354371946399</v>
      </c>
      <c r="P81" s="19">
        <v>10.157698064147201</v>
      </c>
      <c r="Q81" s="19">
        <v>12.806773224129001</v>
      </c>
      <c r="R81" s="19">
        <v>11.475863387650101</v>
      </c>
      <c r="S81" s="19">
        <v>17.272475501638201</v>
      </c>
      <c r="T81" s="19">
        <v>13.9798737488022</v>
      </c>
      <c r="U81" s="19">
        <v>19.3831332617813</v>
      </c>
      <c r="V81" s="19">
        <v>14.7499991551342</v>
      </c>
      <c r="W81" s="19">
        <v>16.431612592680199</v>
      </c>
      <c r="X81" s="19">
        <v>21.878621220027203</v>
      </c>
      <c r="Y81" s="19">
        <v>22.629833820510001</v>
      </c>
      <c r="Z81" s="19">
        <v>18.2289121642224</v>
      </c>
      <c r="AA81" s="19"/>
      <c r="AB81" s="19"/>
      <c r="AC81" s="19"/>
      <c r="AD81" s="19"/>
      <c r="AE81" s="19"/>
      <c r="AF81" s="19"/>
      <c r="AG81" s="19"/>
      <c r="AH81" s="19"/>
      <c r="AI81" s="19"/>
      <c r="AL81" s="65">
        <f t="shared" si="1"/>
        <v>0</v>
      </c>
    </row>
    <row r="82" spans="1:38" ht="14.25" customHeight="1" x14ac:dyDescent="0.25">
      <c r="A82" s="22" t="s">
        <v>95</v>
      </c>
      <c r="B82" s="21">
        <v>132.80288609000002</v>
      </c>
      <c r="C82" s="21">
        <v>131.02552179</v>
      </c>
      <c r="D82" s="21">
        <v>168.53299874000001</v>
      </c>
      <c r="E82" s="21">
        <v>173.53861815000002</v>
      </c>
      <c r="F82" s="21">
        <v>151.15122661000001</v>
      </c>
      <c r="G82" s="21">
        <v>154.34972458000001</v>
      </c>
      <c r="H82" s="21">
        <v>156.03907786000002</v>
      </c>
      <c r="I82" s="21">
        <v>173.85052163</v>
      </c>
      <c r="J82" s="21">
        <v>160.41353497999998</v>
      </c>
      <c r="K82" s="21">
        <v>151.46442805999999</v>
      </c>
      <c r="L82" s="21">
        <v>159.3094936</v>
      </c>
      <c r="M82" s="21">
        <v>170.97419403999999</v>
      </c>
      <c r="N82" s="21">
        <v>128.14587983999999</v>
      </c>
      <c r="O82" s="21">
        <v>144.84524769000001</v>
      </c>
      <c r="P82" s="21">
        <v>157.43750584</v>
      </c>
      <c r="Q82" s="21">
        <v>172.17681218000001</v>
      </c>
      <c r="R82" s="21">
        <v>135.47071828</v>
      </c>
      <c r="S82" s="21">
        <v>152.27048640000001</v>
      </c>
      <c r="T82" s="21">
        <v>186.86385921999999</v>
      </c>
      <c r="U82" s="21">
        <v>180.0226682</v>
      </c>
      <c r="V82" s="21">
        <v>160.77119544999999</v>
      </c>
      <c r="W82" s="21">
        <v>200.72032630999999</v>
      </c>
      <c r="X82" s="21">
        <v>220.18495081</v>
      </c>
      <c r="Y82" s="21">
        <v>202.60287916999999</v>
      </c>
      <c r="Z82" s="21">
        <v>157.75574483000003</v>
      </c>
      <c r="AA82" s="21">
        <v>184.57656374999999</v>
      </c>
      <c r="AB82" s="21">
        <v>207.25201989999999</v>
      </c>
      <c r="AC82" s="21">
        <v>218.17997797999999</v>
      </c>
      <c r="AD82" s="21">
        <v>158.57612134000001</v>
      </c>
      <c r="AE82" s="21">
        <v>133.69895631</v>
      </c>
      <c r="AF82" s="21">
        <v>193.14296261999999</v>
      </c>
      <c r="AG82" s="21">
        <v>190.65346688</v>
      </c>
      <c r="AH82" s="21">
        <v>150.80972428000001</v>
      </c>
      <c r="AI82" s="21"/>
      <c r="AL82" s="65">
        <f t="shared" si="1"/>
        <v>1</v>
      </c>
    </row>
    <row r="83" spans="1:38" ht="14.25" customHeight="1" x14ac:dyDescent="0.25">
      <c r="A83" s="22" t="s">
        <v>96</v>
      </c>
      <c r="B83" s="19">
        <v>8214.3125806451371</v>
      </c>
      <c r="C83" s="19">
        <v>8186.1543523809823</v>
      </c>
      <c r="D83" s="19">
        <v>8387.3484424242579</v>
      </c>
      <c r="E83" s="19">
        <v>9251.9399156249947</v>
      </c>
      <c r="F83" s="19">
        <v>9340.8885079365391</v>
      </c>
      <c r="G83" s="19">
        <v>9297.2431693548333</v>
      </c>
      <c r="H83" s="19">
        <v>9270.9602818181775</v>
      </c>
      <c r="I83" s="19">
        <v>8783.6273437500022</v>
      </c>
      <c r="J83" s="19">
        <v>7806.4222857143059</v>
      </c>
      <c r="K83" s="19">
        <v>7468.315929032291</v>
      </c>
      <c r="L83" s="19">
        <v>7860.4771499999997</v>
      </c>
      <c r="M83" s="19">
        <v>7554.0824953846168</v>
      </c>
      <c r="N83" s="19">
        <v>7899.1128774193694</v>
      </c>
      <c r="O83" s="19">
        <v>7919.3277523076622</v>
      </c>
      <c r="P83" s="19">
        <v>7733.7709848484965</v>
      </c>
      <c r="Q83" s="19">
        <v>7770.5641406249997</v>
      </c>
      <c r="R83" s="19">
        <v>7955.0978123076729</v>
      </c>
      <c r="S83" s="19">
        <v>7851.57871612903</v>
      </c>
      <c r="T83" s="19">
        <v>8522.9534153846034</v>
      </c>
      <c r="U83" s="19">
        <v>8795.0712857142553</v>
      </c>
      <c r="V83" s="19">
        <v>9178.5430714286031</v>
      </c>
      <c r="W83" s="19">
        <v>8974.3062666666901</v>
      </c>
      <c r="X83" s="19">
        <v>8756.6485846153919</v>
      </c>
      <c r="Y83" s="19">
        <v>8764.9065875000015</v>
      </c>
      <c r="Z83" s="19">
        <v>9066.8633142857216</v>
      </c>
      <c r="AA83" s="19">
        <v>8470.4506000000019</v>
      </c>
      <c r="AB83" s="19">
        <v>8379.5981090909572</v>
      </c>
      <c r="AC83" s="19">
        <v>8036.4842687499977</v>
      </c>
      <c r="AD83" s="19">
        <v>8208.2080187499978</v>
      </c>
      <c r="AE83" s="19">
        <v>7447.7540516129266</v>
      </c>
      <c r="AF83" s="19">
        <v>8765.6606348485129</v>
      </c>
      <c r="AG83" s="19">
        <v>9440.598424615373</v>
      </c>
      <c r="AH83" s="19">
        <v>9682.1554666666707</v>
      </c>
      <c r="AI83" s="19"/>
      <c r="AL83" s="65">
        <f t="shared" si="1"/>
        <v>1</v>
      </c>
    </row>
    <row r="84" spans="1:38" ht="14.25" customHeight="1" x14ac:dyDescent="0.25">
      <c r="A84" s="22" t="s">
        <v>97</v>
      </c>
      <c r="B84" s="21">
        <v>276.36612795077701</v>
      </c>
      <c r="C84" s="21">
        <v>303.06213680913402</v>
      </c>
      <c r="D84" s="21">
        <v>296.394722257539</v>
      </c>
      <c r="E84" s="21">
        <v>301.37813451922398</v>
      </c>
      <c r="F84" s="21">
        <v>241.40927620186298</v>
      </c>
      <c r="G84" s="21">
        <v>230.58722994540199</v>
      </c>
      <c r="H84" s="21">
        <v>218.13634321226701</v>
      </c>
      <c r="I84" s="21">
        <v>243.29714091019898</v>
      </c>
      <c r="J84" s="21">
        <v>229.876427548197</v>
      </c>
      <c r="K84" s="21">
        <v>222.51544739901399</v>
      </c>
      <c r="L84" s="21">
        <v>238.05698424164598</v>
      </c>
      <c r="M84" s="21">
        <v>248.71149184749601</v>
      </c>
      <c r="N84" s="21">
        <v>234.46269646851502</v>
      </c>
      <c r="O84" s="21">
        <v>226.99673812364901</v>
      </c>
      <c r="P84" s="21">
        <v>227.58790172714902</v>
      </c>
      <c r="Q84" s="21">
        <v>219.32209186513901</v>
      </c>
      <c r="R84" s="21">
        <v>206.03</v>
      </c>
      <c r="S84" s="21">
        <v>208.81</v>
      </c>
      <c r="T84" s="21">
        <v>227.34</v>
      </c>
      <c r="U84" s="21">
        <v>235.96</v>
      </c>
      <c r="V84" s="21">
        <v>223.73187298294198</v>
      </c>
      <c r="W84" s="21">
        <v>219.00056172386599</v>
      </c>
      <c r="X84" s="21">
        <v>214.715430200187</v>
      </c>
      <c r="Y84" s="21">
        <v>224.98055559828799</v>
      </c>
      <c r="Z84" s="21">
        <v>226.02868328637499</v>
      </c>
      <c r="AA84" s="21">
        <v>225.96239691784098</v>
      </c>
      <c r="AB84" s="21">
        <v>239.19251894705098</v>
      </c>
      <c r="AC84" s="21">
        <v>222.20674378926199</v>
      </c>
      <c r="AD84" s="21">
        <v>207.01554951217801</v>
      </c>
      <c r="AE84" s="21">
        <v>241.85630728243399</v>
      </c>
      <c r="AF84" s="21">
        <v>199.465601274562</v>
      </c>
      <c r="AG84" s="21">
        <v>218.45040237635402</v>
      </c>
      <c r="AH84" s="21"/>
      <c r="AI84" s="21"/>
      <c r="AL84" s="65">
        <f t="shared" si="1"/>
        <v>1</v>
      </c>
    </row>
    <row r="85" spans="1:38" ht="14.25" customHeight="1" x14ac:dyDescent="0.25">
      <c r="A85" s="22" t="s">
        <v>98</v>
      </c>
      <c r="B85" s="19">
        <v>91.006115024957396</v>
      </c>
      <c r="C85" s="19">
        <v>102.36065981894264</v>
      </c>
      <c r="D85" s="19">
        <v>107.23053136681992</v>
      </c>
      <c r="E85" s="19">
        <v>110.95833324095939</v>
      </c>
      <c r="F85" s="19">
        <v>96.487388310022709</v>
      </c>
      <c r="G85" s="19">
        <v>98.606979985404394</v>
      </c>
      <c r="H85" s="19">
        <v>115.11611654749859</v>
      </c>
      <c r="I85" s="19">
        <v>116.65060597883061</v>
      </c>
      <c r="J85" s="19">
        <v>112.46015645367886</v>
      </c>
      <c r="K85" s="19">
        <v>123.97026999066063</v>
      </c>
      <c r="L85" s="19">
        <v>55.038978255853124</v>
      </c>
      <c r="M85" s="19">
        <v>72.688587765041163</v>
      </c>
      <c r="N85" s="19">
        <v>81.614269619512058</v>
      </c>
      <c r="O85" s="19">
        <v>90.214300356637224</v>
      </c>
      <c r="P85" s="19">
        <v>97.506637985004417</v>
      </c>
      <c r="Q85" s="19">
        <v>94.634646120544929</v>
      </c>
      <c r="R85" s="19">
        <v>81.537155589698102</v>
      </c>
      <c r="S85" s="19">
        <v>82.389852618919605</v>
      </c>
      <c r="T85" s="19">
        <v>97.157954444113898</v>
      </c>
      <c r="U85" s="19">
        <v>99.326328200839299</v>
      </c>
      <c r="V85" s="19">
        <v>114.0735430980254</v>
      </c>
      <c r="W85" s="19">
        <v>112.66429223635976</v>
      </c>
      <c r="X85" s="19">
        <v>115.21833850401622</v>
      </c>
      <c r="Y85" s="19">
        <v>107.36500291242017</v>
      </c>
      <c r="Z85" s="19">
        <v>108.63755389963723</v>
      </c>
      <c r="AA85" s="19">
        <v>119.09873939434752</v>
      </c>
      <c r="AB85" s="19">
        <v>97.26544884809347</v>
      </c>
      <c r="AC85" s="19">
        <v>123.31457139729544</v>
      </c>
      <c r="AD85" s="19">
        <v>117.08781798720999</v>
      </c>
      <c r="AE85" s="19">
        <v>103.03995346958264</v>
      </c>
      <c r="AF85" s="19">
        <v>115.87299053496427</v>
      </c>
      <c r="AG85" s="19">
        <v>117.13403896563388</v>
      </c>
      <c r="AH85" s="19">
        <v>134.38642691417706</v>
      </c>
      <c r="AI85" s="19"/>
      <c r="AL85" s="65">
        <f t="shared" si="1"/>
        <v>1</v>
      </c>
    </row>
    <row r="86" spans="1:38" ht="14.25" customHeight="1" x14ac:dyDescent="0.25">
      <c r="A86" s="22" t="s">
        <v>99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L86" s="65">
        <f t="shared" si="1"/>
        <v>0</v>
      </c>
    </row>
    <row r="87" spans="1:38" ht="14.25" customHeight="1" x14ac:dyDescent="0.25">
      <c r="A87" s="22" t="s">
        <v>100</v>
      </c>
      <c r="B87" s="19">
        <v>223.15135000000001</v>
      </c>
      <c r="C87" s="19">
        <v>248.75887</v>
      </c>
      <c r="D87" s="19">
        <v>246.22278</v>
      </c>
      <c r="E87" s="19">
        <v>242.20661000000001</v>
      </c>
      <c r="F87" s="19">
        <v>231.00667000000001</v>
      </c>
      <c r="G87" s="19">
        <v>245.40342999999999</v>
      </c>
      <c r="H87" s="19">
        <v>251.70929000000001</v>
      </c>
      <c r="I87" s="19">
        <v>259.58168999999998</v>
      </c>
      <c r="J87" s="19">
        <v>228.4247</v>
      </c>
      <c r="K87" s="19">
        <v>253.1113</v>
      </c>
      <c r="L87" s="19">
        <v>261.71273000000002</v>
      </c>
      <c r="M87" s="19">
        <v>260.10669999999999</v>
      </c>
      <c r="N87" s="19">
        <v>243.50470000000001</v>
      </c>
      <c r="O87" s="19">
        <v>259.85115000000002</v>
      </c>
      <c r="P87" s="19">
        <v>267.02569999999997</v>
      </c>
      <c r="Q87" s="19">
        <v>272.72651000000002</v>
      </c>
      <c r="R87" s="19">
        <v>257.96960000000001</v>
      </c>
      <c r="S87" s="19">
        <v>259.99718999999999</v>
      </c>
      <c r="T87" s="19">
        <v>270.40649999999999</v>
      </c>
      <c r="U87" s="19">
        <v>288.67567000000003</v>
      </c>
      <c r="V87" s="19">
        <v>261.29732999999999</v>
      </c>
      <c r="W87" s="19">
        <v>293.36464000000001</v>
      </c>
      <c r="X87" s="19">
        <v>295.02857999999998</v>
      </c>
      <c r="Y87" s="19">
        <v>305.22541999999999</v>
      </c>
      <c r="Z87" s="19">
        <v>282.59321999999997</v>
      </c>
      <c r="AA87" s="19">
        <v>298.42241000000001</v>
      </c>
      <c r="AB87" s="19">
        <v>312.10568000000001</v>
      </c>
      <c r="AC87" s="19">
        <v>324.90510999999998</v>
      </c>
      <c r="AD87" s="19">
        <v>314.92603000000003</v>
      </c>
      <c r="AE87" s="19">
        <v>269.66212999999999</v>
      </c>
      <c r="AF87" s="19">
        <v>286.41931</v>
      </c>
      <c r="AG87" s="19">
        <v>336.84336999999999</v>
      </c>
      <c r="AH87" s="19">
        <v>248.83643000000001</v>
      </c>
      <c r="AI87" s="19"/>
      <c r="AL87" s="65">
        <f t="shared" si="1"/>
        <v>1</v>
      </c>
    </row>
    <row r="88" spans="1:38" ht="14.25" customHeight="1" x14ac:dyDescent="0.25">
      <c r="A88" s="22" t="s">
        <v>101</v>
      </c>
      <c r="B88" s="21">
        <v>42.49</v>
      </c>
      <c r="C88" s="21">
        <v>53.33</v>
      </c>
      <c r="D88" s="21">
        <v>58.79</v>
      </c>
      <c r="E88" s="21">
        <v>100.19</v>
      </c>
      <c r="F88" s="21">
        <v>64.240090458642001</v>
      </c>
      <c r="G88" s="21">
        <v>79.111901077443406</v>
      </c>
      <c r="H88" s="21">
        <v>70.452773763682501</v>
      </c>
      <c r="I88" s="21">
        <v>58.380381213733706</v>
      </c>
      <c r="J88" s="21">
        <v>60.286847238432699</v>
      </c>
      <c r="K88" s="21">
        <v>63.037940310179103</v>
      </c>
      <c r="L88" s="21">
        <v>64.338920481942608</v>
      </c>
      <c r="M88" s="21">
        <v>54.180326992204598</v>
      </c>
      <c r="N88" s="21">
        <v>46.112414150084696</v>
      </c>
      <c r="O88" s="21">
        <v>117.93432675768899</v>
      </c>
      <c r="P88" s="21">
        <v>42.445131573636601</v>
      </c>
      <c r="Q88" s="21">
        <v>280.26</v>
      </c>
      <c r="R88" s="21">
        <v>72.36</v>
      </c>
      <c r="S88" s="21">
        <v>77.75</v>
      </c>
      <c r="T88" s="21">
        <v>146.47</v>
      </c>
      <c r="U88" s="21">
        <v>86.29</v>
      </c>
      <c r="V88" s="21">
        <v>108.05</v>
      </c>
      <c r="W88" s="21">
        <v>91.65</v>
      </c>
      <c r="X88" s="21">
        <v>81.34</v>
      </c>
      <c r="Y88" s="21">
        <v>91.02</v>
      </c>
      <c r="Z88" s="21">
        <v>86.7</v>
      </c>
      <c r="AA88" s="21">
        <v>97.19</v>
      </c>
      <c r="AB88" s="21">
        <v>99.15</v>
      </c>
      <c r="AC88" s="21">
        <v>98.28</v>
      </c>
      <c r="AD88" s="21"/>
      <c r="AE88" s="21"/>
      <c r="AF88" s="21"/>
      <c r="AG88" s="21"/>
      <c r="AH88" s="21"/>
      <c r="AI88" s="21"/>
      <c r="AL88" s="65">
        <f t="shared" si="1"/>
        <v>0</v>
      </c>
    </row>
    <row r="89" spans="1:38" ht="14.25" customHeight="1" x14ac:dyDescent="0.25">
      <c r="A89" s="22" t="s">
        <v>102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L89" s="65">
        <f t="shared" si="1"/>
        <v>0</v>
      </c>
    </row>
    <row r="90" spans="1:38" ht="14.25" customHeight="1" x14ac:dyDescent="0.25">
      <c r="A90" s="22" t="s">
        <v>103</v>
      </c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>
        <v>26.569516933032798</v>
      </c>
      <c r="O90" s="21">
        <v>33.062822595693298</v>
      </c>
      <c r="P90" s="21">
        <v>29.706305366647001</v>
      </c>
      <c r="Q90" s="21">
        <v>35.200287124079303</v>
      </c>
      <c r="R90" s="21">
        <v>50.877955895475601</v>
      </c>
      <c r="S90" s="21">
        <v>54.6029413174507</v>
      </c>
      <c r="T90" s="21">
        <v>52.5353739626173</v>
      </c>
      <c r="U90" s="21">
        <v>59.298833370968602</v>
      </c>
      <c r="V90" s="21">
        <v>55.7162732097554</v>
      </c>
      <c r="W90" s="21">
        <v>82.987695223061209</v>
      </c>
      <c r="X90" s="21">
        <v>87.379263692881594</v>
      </c>
      <c r="Y90" s="21">
        <v>96.763462480608197</v>
      </c>
      <c r="Z90" s="21">
        <v>87.852358616232095</v>
      </c>
      <c r="AA90" s="21">
        <v>104.671603682596</v>
      </c>
      <c r="AB90" s="21">
        <v>87.691166266429505</v>
      </c>
      <c r="AC90" s="21">
        <v>149.97983043021802</v>
      </c>
      <c r="AD90" s="21">
        <v>88.755961480873594</v>
      </c>
      <c r="AE90" s="21">
        <v>76.304581800340799</v>
      </c>
      <c r="AF90" s="21"/>
      <c r="AG90" s="21"/>
      <c r="AH90" s="21"/>
      <c r="AI90" s="21"/>
      <c r="AL90" s="65">
        <f t="shared" si="1"/>
        <v>0</v>
      </c>
    </row>
    <row r="91" spans="1:38" ht="14.25" customHeight="1" x14ac:dyDescent="0.25">
      <c r="A91" s="22" t="s">
        <v>104</v>
      </c>
      <c r="B91" s="19">
        <v>65.16561406739919</v>
      </c>
      <c r="C91" s="19">
        <v>66.738633853307405</v>
      </c>
      <c r="D91" s="19">
        <v>55.254491960377401</v>
      </c>
      <c r="E91" s="19">
        <v>70.435899031618192</v>
      </c>
      <c r="F91" s="19">
        <v>63.730512570974199</v>
      </c>
      <c r="G91" s="19">
        <v>68.260081223143104</v>
      </c>
      <c r="H91" s="19">
        <v>73.520436799118499</v>
      </c>
      <c r="I91" s="19">
        <v>67.864539909025595</v>
      </c>
      <c r="J91" s="19">
        <v>66.5506921457701</v>
      </c>
      <c r="K91" s="19">
        <v>66.236510530497597</v>
      </c>
      <c r="L91" s="19">
        <v>58.978780631452906</v>
      </c>
      <c r="M91" s="19">
        <v>56.647567857127299</v>
      </c>
      <c r="N91" s="19">
        <v>51.7586916813908</v>
      </c>
      <c r="O91" s="19">
        <v>66.413862817837995</v>
      </c>
      <c r="P91" s="19">
        <v>64.785195846767792</v>
      </c>
      <c r="Q91" s="19">
        <v>60.4</v>
      </c>
      <c r="R91" s="19">
        <v>66.459999999999994</v>
      </c>
      <c r="S91" s="19">
        <v>70.23</v>
      </c>
      <c r="T91" s="19">
        <v>75.2</v>
      </c>
      <c r="U91" s="19">
        <v>81.451955142803399</v>
      </c>
      <c r="V91" s="19">
        <v>80.576330348543706</v>
      </c>
      <c r="W91" s="19">
        <v>86.126363981753201</v>
      </c>
      <c r="X91" s="19">
        <v>89.374654391639496</v>
      </c>
      <c r="Y91" s="19">
        <v>89.0938961179328</v>
      </c>
      <c r="Z91" s="19">
        <v>72.525137869811303</v>
      </c>
      <c r="AA91" s="19">
        <v>87.05</v>
      </c>
      <c r="AB91" s="19">
        <v>67.28</v>
      </c>
      <c r="AC91" s="19">
        <v>57.24</v>
      </c>
      <c r="AD91" s="19">
        <v>66.959999999999994</v>
      </c>
      <c r="AE91" s="19"/>
      <c r="AF91" s="19"/>
      <c r="AG91" s="19"/>
      <c r="AH91" s="19"/>
      <c r="AI91" s="19"/>
      <c r="AL91" s="65">
        <f t="shared" si="1"/>
        <v>0</v>
      </c>
    </row>
    <row r="92" spans="1:38" ht="14.25" customHeight="1" x14ac:dyDescent="0.25">
      <c r="A92" s="22" t="s">
        <v>105</v>
      </c>
      <c r="B92" s="21">
        <v>190.15834360843201</v>
      </c>
      <c r="C92" s="21">
        <v>212.64187905750501</v>
      </c>
      <c r="D92" s="21">
        <v>196.62755407263202</v>
      </c>
      <c r="E92" s="21">
        <v>201.19417637916101</v>
      </c>
      <c r="F92" s="21">
        <v>198.64808061952399</v>
      </c>
      <c r="G92" s="21">
        <v>219.30816584456701</v>
      </c>
      <c r="H92" s="21">
        <v>206.535435071873</v>
      </c>
      <c r="I92" s="21">
        <v>206.51812716850998</v>
      </c>
      <c r="J92" s="21">
        <v>201.54304849429602</v>
      </c>
      <c r="K92" s="21">
        <v>219.52277968021198</v>
      </c>
      <c r="L92" s="21">
        <v>195.46500665113101</v>
      </c>
      <c r="M92" s="21">
        <v>201.02372291893499</v>
      </c>
      <c r="N92" s="21">
        <v>172.43219293960402</v>
      </c>
      <c r="O92" s="21">
        <v>193.580566254464</v>
      </c>
      <c r="P92" s="21">
        <v>218.644241494846</v>
      </c>
      <c r="Q92" s="21">
        <v>217.97484027492601</v>
      </c>
      <c r="R92" s="21">
        <v>198.77487978945197</v>
      </c>
      <c r="S92" s="21">
        <v>211.21230266964599</v>
      </c>
      <c r="T92" s="21">
        <v>236.71454305122799</v>
      </c>
      <c r="U92" s="21">
        <v>221.27807377130401</v>
      </c>
      <c r="V92" s="21">
        <v>252.51579397408301</v>
      </c>
      <c r="W92" s="21">
        <v>265.74473181333002</v>
      </c>
      <c r="X92" s="21">
        <v>268.88068003449399</v>
      </c>
      <c r="Y92" s="21">
        <v>262.735402664096</v>
      </c>
      <c r="Z92" s="21">
        <v>240.76997045023302</v>
      </c>
      <c r="AA92" s="21">
        <v>258.07448999328699</v>
      </c>
      <c r="AB92" s="21">
        <v>265.33615400895599</v>
      </c>
      <c r="AC92" s="21">
        <v>242.03760144221999</v>
      </c>
      <c r="AD92" s="21">
        <v>230.347568754419</v>
      </c>
      <c r="AE92" s="21">
        <v>175.09799066417699</v>
      </c>
      <c r="AF92" s="21">
        <v>242.49233050424598</v>
      </c>
      <c r="AG92" s="21">
        <v>213.044562749976</v>
      </c>
      <c r="AH92" s="21">
        <v>258.99621916633498</v>
      </c>
      <c r="AI92" s="21"/>
      <c r="AL92" s="65">
        <f t="shared" si="1"/>
        <v>1</v>
      </c>
    </row>
    <row r="93" spans="1:38" ht="14.25" customHeight="1" x14ac:dyDescent="0.25">
      <c r="A93" s="22" t="s">
        <v>106</v>
      </c>
      <c r="B93" s="19">
        <v>385.71730803828513</v>
      </c>
      <c r="C93" s="19">
        <v>413.5971350238558</v>
      </c>
      <c r="D93" s="19">
        <v>413.12729575461213</v>
      </c>
      <c r="E93" s="19">
        <v>481.78553532619384</v>
      </c>
      <c r="F93" s="19">
        <v>467.45283819944848</v>
      </c>
      <c r="G93" s="19">
        <v>500.4870410360225</v>
      </c>
      <c r="H93" s="19">
        <v>473.96869681877405</v>
      </c>
      <c r="I93" s="19">
        <v>465.88858969764016</v>
      </c>
      <c r="J93" s="19">
        <v>408.98882490432624</v>
      </c>
      <c r="K93" s="19">
        <v>426.05592481008341</v>
      </c>
      <c r="L93" s="19">
        <v>428.14761456582914</v>
      </c>
      <c r="M93" s="19">
        <v>448.87049621480878</v>
      </c>
      <c r="N93" s="19">
        <v>401.3590038985804</v>
      </c>
      <c r="O93" s="19">
        <v>435.68438406777682</v>
      </c>
      <c r="P93" s="19">
        <v>427.07890951993932</v>
      </c>
      <c r="Q93" s="19">
        <v>430.69378931897671</v>
      </c>
      <c r="R93" s="19">
        <v>420.98015140740739</v>
      </c>
      <c r="S93" s="19">
        <v>484.14235122418563</v>
      </c>
      <c r="T93" s="19">
        <v>527.93586725630871</v>
      </c>
      <c r="U93" s="19">
        <v>554.66372080651797</v>
      </c>
      <c r="V93" s="19">
        <v>545.7683643332316</v>
      </c>
      <c r="W93" s="19">
        <v>565.14899466723557</v>
      </c>
      <c r="X93" s="19">
        <v>515.39871860976837</v>
      </c>
      <c r="Y93" s="19">
        <v>530.03056531073446</v>
      </c>
      <c r="Z93" s="19">
        <v>587.912656987736</v>
      </c>
      <c r="AA93" s="19">
        <v>600.47046846188641</v>
      </c>
      <c r="AB93" s="19">
        <v>548.51923424983977</v>
      </c>
      <c r="AC93" s="19">
        <v>560.04201757765622</v>
      </c>
      <c r="AD93" s="19">
        <v>545.32720035336126</v>
      </c>
      <c r="AE93" s="19">
        <v>449.44610331250806</v>
      </c>
      <c r="AF93" s="19">
        <v>554.73275891841308</v>
      </c>
      <c r="AG93" s="19">
        <v>574.80572071176789</v>
      </c>
      <c r="AH93" s="19">
        <v>559.63337692050766</v>
      </c>
      <c r="AI93" s="19"/>
      <c r="AL93" s="65">
        <f t="shared" si="1"/>
        <v>1</v>
      </c>
    </row>
    <row r="94" spans="1:38" ht="14.25" customHeight="1" x14ac:dyDescent="0.25">
      <c r="A94" s="22" t="s">
        <v>107</v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L94" s="65">
        <f t="shared" si="1"/>
        <v>0</v>
      </c>
    </row>
    <row r="95" spans="1:38" ht="14.25" customHeight="1" x14ac:dyDescent="0.25">
      <c r="A95" s="22" t="s">
        <v>108</v>
      </c>
      <c r="B95" s="19">
        <v>2569.9895968924616</v>
      </c>
      <c r="C95" s="19">
        <v>2717.1082143210506</v>
      </c>
      <c r="D95" s="19">
        <v>2490.7850120982084</v>
      </c>
      <c r="E95" s="19">
        <v>2455.9589387184806</v>
      </c>
      <c r="F95" s="19">
        <v>3025.7597283052073</v>
      </c>
      <c r="G95" s="19">
        <v>2873.8493063708211</v>
      </c>
      <c r="H95" s="19">
        <v>2796.4845716749719</v>
      </c>
      <c r="I95" s="19">
        <v>2824.4034766413088</v>
      </c>
      <c r="J95" s="19">
        <v>2879.0531903974743</v>
      </c>
      <c r="K95" s="19">
        <v>2816.941153892185</v>
      </c>
      <c r="L95" s="19">
        <v>2661.9798231625032</v>
      </c>
      <c r="M95" s="19">
        <v>2324.7878332335249</v>
      </c>
      <c r="N95" s="19">
        <v>2505.0304723005229</v>
      </c>
      <c r="O95" s="19">
        <v>2306.541567289566</v>
      </c>
      <c r="P95" s="19">
        <v>2092.0793356548616</v>
      </c>
      <c r="Q95" s="19">
        <v>2032.4692933855863</v>
      </c>
      <c r="R95" s="19">
        <v>2411.7344976731374</v>
      </c>
      <c r="S95" s="19">
        <v>2651.899963118196</v>
      </c>
      <c r="T95" s="19">
        <v>2705.0579856993327</v>
      </c>
      <c r="U95" s="19">
        <v>2863.0283403513458</v>
      </c>
      <c r="V95" s="19">
        <v>3258.5854949245854</v>
      </c>
      <c r="W95" s="19">
        <v>3099.3286499505675</v>
      </c>
      <c r="X95" s="19">
        <v>3134.210874326016</v>
      </c>
      <c r="Y95" s="19">
        <v>3359.4528039243928</v>
      </c>
      <c r="Z95" s="19">
        <v>3510.5413821898601</v>
      </c>
      <c r="AA95" s="19">
        <v>3854.5007219001814</v>
      </c>
      <c r="AB95" s="19">
        <v>3835.8499443362221</v>
      </c>
      <c r="AC95" s="19">
        <v>4193.7001071352079</v>
      </c>
      <c r="AD95" s="19">
        <v>3957.0079998498586</v>
      </c>
      <c r="AE95" s="19">
        <v>3159.9586143544952</v>
      </c>
      <c r="AF95" s="19">
        <v>3324.705605108481</v>
      </c>
      <c r="AG95" s="19">
        <v>3553.612549630112</v>
      </c>
      <c r="AH95" s="19">
        <v>4308.6726458674384</v>
      </c>
      <c r="AI95" s="19"/>
      <c r="AL95" s="65">
        <f t="shared" si="1"/>
        <v>1</v>
      </c>
    </row>
    <row r="96" spans="1:38" ht="14.25" customHeight="1" x14ac:dyDescent="0.25">
      <c r="A96" s="22" t="s">
        <v>109</v>
      </c>
      <c r="B96" s="21">
        <v>2241.8750671254602</v>
      </c>
      <c r="C96" s="21">
        <v>2356.1085069856099</v>
      </c>
      <c r="D96" s="21">
        <v>2178.0716309746999</v>
      </c>
      <c r="E96" s="21">
        <v>2258.0889254246804</v>
      </c>
      <c r="F96" s="21">
        <v>2080.6446564102698</v>
      </c>
      <c r="G96" s="21">
        <v>2233.6067985823001</v>
      </c>
      <c r="H96" s="21">
        <v>2081.4097844674798</v>
      </c>
      <c r="I96" s="21">
        <v>2062.1347237712798</v>
      </c>
      <c r="J96" s="21">
        <v>1721.08462030637</v>
      </c>
      <c r="K96" s="21">
        <v>1734.43328980659</v>
      </c>
      <c r="L96" s="21">
        <v>1588.0031523697901</v>
      </c>
      <c r="M96" s="21">
        <v>1566.2432300937701</v>
      </c>
      <c r="N96" s="21">
        <v>1501.5974735457899</v>
      </c>
      <c r="O96" s="21">
        <v>1531.6398812222399</v>
      </c>
      <c r="P96" s="21">
        <v>1387.2669528645401</v>
      </c>
      <c r="Q96" s="21">
        <v>1643.2743349821999</v>
      </c>
      <c r="R96" s="21">
        <v>1584.32760517318</v>
      </c>
      <c r="S96" s="21">
        <v>1580.35199409339</v>
      </c>
      <c r="T96" s="21">
        <v>1714.4933564390799</v>
      </c>
      <c r="U96" s="21">
        <v>1985.5961332606398</v>
      </c>
      <c r="V96" s="21">
        <v>1936.54727358844</v>
      </c>
      <c r="W96" s="21">
        <v>2025.7200532056702</v>
      </c>
      <c r="X96" s="21">
        <v>2207.6168008652903</v>
      </c>
      <c r="Y96" s="21">
        <v>2276.8054809087803</v>
      </c>
      <c r="Z96" s="21">
        <v>1952.53037918369</v>
      </c>
      <c r="AA96" s="21">
        <v>1845.2528690219601</v>
      </c>
      <c r="AB96" s="21">
        <v>1931.6168178518601</v>
      </c>
      <c r="AC96" s="21">
        <v>2002.2489042667999</v>
      </c>
      <c r="AD96" s="21">
        <v>1731.37042330947</v>
      </c>
      <c r="AE96" s="21">
        <v>1427.7545278315001</v>
      </c>
      <c r="AF96" s="21">
        <v>1448.17249665339</v>
      </c>
      <c r="AG96" s="21">
        <v>1722.53786121192</v>
      </c>
      <c r="AH96" s="21">
        <v>1923.49128753889</v>
      </c>
      <c r="AI96" s="21"/>
      <c r="AL96" s="65">
        <f t="shared" si="1"/>
        <v>1</v>
      </c>
    </row>
    <row r="97" spans="1:38" ht="14.25" customHeight="1" x14ac:dyDescent="0.25">
      <c r="A97" s="22" t="s">
        <v>110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L97" s="65">
        <f t="shared" si="1"/>
        <v>0</v>
      </c>
    </row>
    <row r="98" spans="1:38" ht="14.25" customHeight="1" x14ac:dyDescent="0.25">
      <c r="A98" s="22" t="s">
        <v>111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L98" s="65">
        <f t="shared" si="1"/>
        <v>0</v>
      </c>
    </row>
    <row r="99" spans="1:38" ht="14.25" customHeight="1" x14ac:dyDescent="0.25">
      <c r="A99" s="22" t="s">
        <v>112</v>
      </c>
      <c r="B99" s="19">
        <v>442.41072580645027</v>
      </c>
      <c r="C99" s="19">
        <v>363.13242539682676</v>
      </c>
      <c r="D99" s="19">
        <v>356.20409393939457</v>
      </c>
      <c r="E99" s="19">
        <v>371.54745468749974</v>
      </c>
      <c r="F99" s="19">
        <v>550.6</v>
      </c>
      <c r="G99" s="19">
        <v>560.76868548387074</v>
      </c>
      <c r="H99" s="19">
        <v>576.61820454545432</v>
      </c>
      <c r="I99" s="19">
        <v>612.40429687500011</v>
      </c>
      <c r="J99" s="19">
        <v>617.12628571428729</v>
      </c>
      <c r="K99" s="19">
        <v>621.16228387097044</v>
      </c>
      <c r="L99" s="19">
        <v>623.63565000000006</v>
      </c>
      <c r="M99" s="19">
        <v>672.49625230769243</v>
      </c>
      <c r="N99" s="19">
        <v>619.32218709677545</v>
      </c>
      <c r="O99" s="19">
        <v>700.12593846153584</v>
      </c>
      <c r="P99" s="19">
        <v>586.23011363636454</v>
      </c>
      <c r="Q99" s="19">
        <v>590.18308593749998</v>
      </c>
      <c r="R99" s="19">
        <v>578.18472923076786</v>
      </c>
      <c r="S99" s="19">
        <v>621.60168387096758</v>
      </c>
      <c r="T99" s="19">
        <v>583.78002307692225</v>
      </c>
      <c r="U99" s="19">
        <v>661.69077142856906</v>
      </c>
      <c r="V99" s="19">
        <v>683.44314285714518</v>
      </c>
      <c r="W99" s="19">
        <v>724.42620952381151</v>
      </c>
      <c r="X99" s="19">
        <v>738.44247692307772</v>
      </c>
      <c r="Y99" s="19">
        <v>951.93802500000027</v>
      </c>
      <c r="Z99" s="19">
        <v>775.73188571428625</v>
      </c>
      <c r="AA99" s="19">
        <v>778.72410000000013</v>
      </c>
      <c r="AB99" s="19">
        <v>763.90444545454977</v>
      </c>
      <c r="AC99" s="19">
        <v>867.97129999999981</v>
      </c>
      <c r="AD99" s="19">
        <v>706.80566093749985</v>
      </c>
      <c r="AE99" s="19">
        <v>674.06469677419568</v>
      </c>
      <c r="AF99" s="19">
        <v>720.04893333333553</v>
      </c>
      <c r="AG99" s="19"/>
      <c r="AH99" s="19"/>
      <c r="AI99" s="19"/>
      <c r="AL99" s="65">
        <f t="shared" si="1"/>
        <v>0</v>
      </c>
    </row>
    <row r="100" spans="1:38" ht="14.25" customHeight="1" x14ac:dyDescent="0.25">
      <c r="A100" s="22" t="s">
        <v>113</v>
      </c>
      <c r="B100" s="21">
        <v>560</v>
      </c>
      <c r="C100" s="21">
        <v>592.1</v>
      </c>
      <c r="D100" s="21">
        <v>579.5</v>
      </c>
      <c r="E100" s="21">
        <v>590</v>
      </c>
      <c r="F100" s="21">
        <v>603.5</v>
      </c>
      <c r="G100" s="21">
        <v>575.79999999999995</v>
      </c>
      <c r="H100" s="21">
        <v>569.29999999999995</v>
      </c>
      <c r="I100" s="21">
        <v>571.79999999999995</v>
      </c>
      <c r="J100" s="21">
        <v>540.20000000000005</v>
      </c>
      <c r="K100" s="21">
        <v>525</v>
      </c>
      <c r="L100" s="21">
        <v>530.9</v>
      </c>
      <c r="M100" s="21">
        <v>568.4</v>
      </c>
      <c r="N100" s="21">
        <v>568.5</v>
      </c>
      <c r="O100" s="21">
        <v>595</v>
      </c>
      <c r="P100" s="21">
        <v>639.20000000000005</v>
      </c>
      <c r="Q100" s="21">
        <v>601</v>
      </c>
      <c r="R100" s="21">
        <v>612.70000000000005</v>
      </c>
      <c r="S100" s="21">
        <v>591.79999999999995</v>
      </c>
      <c r="T100" s="21">
        <v>659.4</v>
      </c>
      <c r="U100" s="21">
        <v>688.1</v>
      </c>
      <c r="V100" s="21">
        <v>711.5</v>
      </c>
      <c r="W100" s="21">
        <v>693.9</v>
      </c>
      <c r="X100" s="21">
        <v>667.6</v>
      </c>
      <c r="Y100" s="21">
        <v>744.6</v>
      </c>
      <c r="Z100" s="21">
        <v>741.6</v>
      </c>
      <c r="AA100" s="21">
        <v>684.3</v>
      </c>
      <c r="AB100" s="21">
        <v>688.1</v>
      </c>
      <c r="AC100" s="21">
        <v>743.4</v>
      </c>
      <c r="AD100" s="21">
        <v>693.3</v>
      </c>
      <c r="AE100" s="21">
        <v>542.9</v>
      </c>
      <c r="AF100" s="21">
        <v>677.4</v>
      </c>
      <c r="AG100" s="21">
        <v>756.9</v>
      </c>
      <c r="AH100" s="21">
        <v>749.5</v>
      </c>
      <c r="AI100" s="21"/>
      <c r="AL100" s="65">
        <f t="shared" si="1"/>
        <v>1</v>
      </c>
    </row>
    <row r="101" spans="1:38" ht="14.25" customHeight="1" x14ac:dyDescent="0.25">
      <c r="A101" s="22" t="s">
        <v>114</v>
      </c>
      <c r="B101" s="19">
        <v>2661.0674999999919</v>
      </c>
      <c r="C101" s="19">
        <v>2773.129996825407</v>
      </c>
      <c r="D101" s="19">
        <v>2766.209487878793</v>
      </c>
      <c r="E101" s="19">
        <v>2975.101596874998</v>
      </c>
      <c r="F101" s="19">
        <v>2872.1177714285809</v>
      </c>
      <c r="G101" s="19">
        <v>2945.063903225805</v>
      </c>
      <c r="H101" s="19">
        <v>2714.7450181818172</v>
      </c>
      <c r="I101" s="19">
        <v>2679.5812500000006</v>
      </c>
      <c r="J101" s="19">
        <v>2477.5142857142919</v>
      </c>
      <c r="K101" s="19">
        <v>2537.7021419354951</v>
      </c>
      <c r="L101" s="19">
        <v>1122.7665</v>
      </c>
      <c r="M101" s="19">
        <v>1181.7971600000003</v>
      </c>
      <c r="N101" s="19">
        <v>2419.9849161290367</v>
      </c>
      <c r="O101" s="19">
        <v>1029.862670769227</v>
      </c>
      <c r="P101" s="19">
        <v>2298.0220454545488</v>
      </c>
      <c r="Q101" s="19">
        <v>2462.1532031249999</v>
      </c>
      <c r="R101" s="19">
        <v>2482.041627692302</v>
      </c>
      <c r="S101" s="19">
        <v>2601.0283225806447</v>
      </c>
      <c r="T101" s="19">
        <v>2530.1049692307656</v>
      </c>
      <c r="U101" s="19">
        <v>2612.6188999999908</v>
      </c>
      <c r="V101" s="19">
        <v>2916.9255000000098</v>
      </c>
      <c r="W101" s="19">
        <v>2901.2793095238176</v>
      </c>
      <c r="X101" s="19">
        <v>2635.1348861538486</v>
      </c>
      <c r="Y101" s="19">
        <v>2654.9254750000005</v>
      </c>
      <c r="Z101" s="19">
        <v>2687.2352000000019</v>
      </c>
      <c r="AA101" s="19">
        <v>2678.9008000000003</v>
      </c>
      <c r="AB101" s="19">
        <v>2558.579518181833</v>
      </c>
      <c r="AC101" s="19">
        <v>2531.9519937499995</v>
      </c>
      <c r="AD101" s="19">
        <v>2533.9148343749994</v>
      </c>
      <c r="AE101" s="19">
        <v>2168.6820064516196</v>
      </c>
      <c r="AF101" s="19">
        <v>2393.9289212121284</v>
      </c>
      <c r="AG101" s="19">
        <v>2506.2796676923049</v>
      </c>
      <c r="AH101" s="19">
        <v>3028.9869142857151</v>
      </c>
      <c r="AI101" s="19"/>
      <c r="AL101" s="65">
        <f t="shared" si="1"/>
        <v>1</v>
      </c>
    </row>
    <row r="102" spans="1:38" ht="14.25" customHeight="1" x14ac:dyDescent="0.25">
      <c r="A102" s="22" t="s">
        <v>115</v>
      </c>
      <c r="B102" s="21">
        <v>185.989431942826</v>
      </c>
      <c r="C102" s="21">
        <v>148.07623573747199</v>
      </c>
      <c r="D102" s="21">
        <v>166.41077068088902</v>
      </c>
      <c r="E102" s="21">
        <v>183.864158152107</v>
      </c>
      <c r="F102" s="21">
        <v>155.53644029046401</v>
      </c>
      <c r="G102" s="21">
        <v>162.46100308664199</v>
      </c>
      <c r="H102" s="21">
        <v>167.338922723791</v>
      </c>
      <c r="I102" s="21">
        <v>162.16318692667801</v>
      </c>
      <c r="J102" s="21">
        <v>139.175122519453</v>
      </c>
      <c r="K102" s="21">
        <v>144.70549728044998</v>
      </c>
      <c r="L102" s="21">
        <v>138.62507119852</v>
      </c>
      <c r="M102" s="21">
        <v>146.96919695989999</v>
      </c>
      <c r="N102" s="21">
        <v>127.55770906969801</v>
      </c>
      <c r="O102" s="21">
        <v>136.55294399901803</v>
      </c>
      <c r="P102" s="21">
        <v>136.856314777422</v>
      </c>
      <c r="Q102" s="21">
        <v>144.10611012125099</v>
      </c>
      <c r="R102" s="21">
        <v>148.69126656564399</v>
      </c>
      <c r="S102" s="21">
        <v>148.69126656564399</v>
      </c>
      <c r="T102" s="21">
        <v>161.76617401193602</v>
      </c>
      <c r="U102" s="21">
        <v>169.54243783005001</v>
      </c>
      <c r="V102" s="21">
        <v>161.50621530432798</v>
      </c>
      <c r="W102" s="21">
        <v>157.27852937954501</v>
      </c>
      <c r="X102" s="21">
        <v>182.130044825879</v>
      </c>
      <c r="Y102" s="21">
        <v>181.81437241095298</v>
      </c>
      <c r="Z102" s="21">
        <v>178.50992014578</v>
      </c>
      <c r="AA102" s="21">
        <v>179.47144169557899</v>
      </c>
      <c r="AB102" s="21">
        <v>169.91430076737601</v>
      </c>
      <c r="AC102" s="21">
        <v>171.32067583442802</v>
      </c>
      <c r="AD102" s="21">
        <v>152.87895463281001</v>
      </c>
      <c r="AE102" s="21">
        <v>119.17143166693801</v>
      </c>
      <c r="AF102" s="21">
        <v>129.07533823980799</v>
      </c>
      <c r="AG102" s="21">
        <v>149.91821143752102</v>
      </c>
      <c r="AH102" s="21"/>
      <c r="AI102" s="21"/>
      <c r="AL102" s="65">
        <f t="shared" si="1"/>
        <v>1</v>
      </c>
    </row>
    <row r="103" spans="1:38" ht="14.25" customHeight="1" x14ac:dyDescent="0.25">
      <c r="A103" s="22" t="s">
        <v>116</v>
      </c>
      <c r="B103" s="19">
        <v>7675.467810105597</v>
      </c>
      <c r="C103" s="19">
        <v>5744.5249505588281</v>
      </c>
      <c r="D103" s="19">
        <v>5878.8830864197444</v>
      </c>
      <c r="E103" s="19">
        <v>6142.5683301344998</v>
      </c>
      <c r="F103" s="19">
        <v>6385.1772956119903</v>
      </c>
      <c r="G103" s="19">
        <v>6047.9365612210522</v>
      </c>
      <c r="H103" s="19">
        <v>6181.1403115793346</v>
      </c>
      <c r="I103" s="19">
        <v>6209.9815464784115</v>
      </c>
      <c r="J103" s="19"/>
      <c r="K103" s="19"/>
      <c r="L103" s="19"/>
      <c r="M103" s="19"/>
      <c r="N103" s="19">
        <v>4883.5382537747919</v>
      </c>
      <c r="O103" s="19">
        <v>4717.8745311242174</v>
      </c>
      <c r="P103" s="19">
        <v>4910.4513992861048</v>
      </c>
      <c r="Q103" s="19">
        <v>5044.9023780255166</v>
      </c>
      <c r="R103" s="19">
        <v>4905.5264870637429</v>
      </c>
      <c r="S103" s="19">
        <v>5083.7938132312056</v>
      </c>
      <c r="T103" s="19">
        <v>5105.6605052155028</v>
      </c>
      <c r="U103" s="19">
        <v>5622.3214013345196</v>
      </c>
      <c r="V103" s="19">
        <v>5509.1724603248558</v>
      </c>
      <c r="W103" s="19">
        <v>5828.3101070569473</v>
      </c>
      <c r="X103" s="19">
        <v>5976.5849926138571</v>
      </c>
      <c r="Y103" s="19">
        <v>6179.1956485756655</v>
      </c>
      <c r="Z103" s="19">
        <v>5827.8108037932607</v>
      </c>
      <c r="AA103" s="19">
        <v>5263.2771028418683</v>
      </c>
      <c r="AB103" s="19">
        <v>5534.71246112463</v>
      </c>
      <c r="AC103" s="19">
        <v>5619.7469698592913</v>
      </c>
      <c r="AD103" s="19">
        <v>5180.1935100249011</v>
      </c>
      <c r="AE103" s="19">
        <v>5716.9424476552076</v>
      </c>
      <c r="AF103" s="19">
        <v>5532.4223896885078</v>
      </c>
      <c r="AG103" s="19">
        <v>5879.9983401800355</v>
      </c>
      <c r="AH103" s="19">
        <v>5971.5635579552118</v>
      </c>
      <c r="AI103" s="19"/>
      <c r="AL103" s="65">
        <f t="shared" si="1"/>
        <v>1</v>
      </c>
    </row>
    <row r="104" spans="1:38" ht="14.25" customHeight="1" x14ac:dyDescent="0.25">
      <c r="A104" s="22" t="s">
        <v>117</v>
      </c>
      <c r="B104" s="21">
        <v>476.76056338028167</v>
      </c>
      <c r="C104" s="21">
        <v>482.11267605633805</v>
      </c>
      <c r="D104" s="21">
        <v>516.61971830985919</v>
      </c>
      <c r="E104" s="21">
        <v>502.67605633802822</v>
      </c>
      <c r="F104" s="21">
        <v>479.43661971830988</v>
      </c>
      <c r="G104" s="21">
        <v>554.36619718309862</v>
      </c>
      <c r="H104" s="21">
        <v>504.92957746478874</v>
      </c>
      <c r="I104" s="21">
        <v>519.29577464788736</v>
      </c>
      <c r="J104" s="21">
        <v>435.49295774647891</v>
      </c>
      <c r="K104" s="21">
        <v>459.57746478873241</v>
      </c>
      <c r="L104" s="21">
        <v>486.47887323943661</v>
      </c>
      <c r="M104" s="21">
        <v>455.49295774647891</v>
      </c>
      <c r="N104" s="21">
        <v>434.64788732394368</v>
      </c>
      <c r="O104" s="21">
        <v>425.07042253521126</v>
      </c>
      <c r="P104" s="21">
        <v>408.59154929577466</v>
      </c>
      <c r="Q104" s="21">
        <v>464.50704225352115</v>
      </c>
      <c r="R104" s="21">
        <v>435.77464788732397</v>
      </c>
      <c r="S104" s="21">
        <v>452.67605633802822</v>
      </c>
      <c r="T104" s="21">
        <v>453.52112676056339</v>
      </c>
      <c r="U104" s="21">
        <v>499.15492957746483</v>
      </c>
      <c r="V104" s="21">
        <v>427.60563380281695</v>
      </c>
      <c r="W104" s="21">
        <v>440.42253521126764</v>
      </c>
      <c r="X104" s="21">
        <v>477.88732394366201</v>
      </c>
      <c r="Y104" s="21">
        <v>475.77464788732397</v>
      </c>
      <c r="Z104" s="21">
        <v>413.38028169014086</v>
      </c>
      <c r="AA104" s="21">
        <v>422.53521126760569</v>
      </c>
      <c r="AB104" s="21">
        <v>443.66197183098598</v>
      </c>
      <c r="AC104" s="21">
        <v>460</v>
      </c>
      <c r="AD104" s="21">
        <v>380</v>
      </c>
      <c r="AE104" s="21"/>
      <c r="AF104" s="21"/>
      <c r="AG104" s="21"/>
      <c r="AH104" s="21"/>
      <c r="AI104" s="21"/>
      <c r="AL104" s="65">
        <f t="shared" si="1"/>
        <v>0</v>
      </c>
    </row>
    <row r="105" spans="1:38" ht="14.25" customHeight="1" x14ac:dyDescent="0.25">
      <c r="A105" s="22" t="s">
        <v>118</v>
      </c>
      <c r="B105" s="19">
        <v>455.37012380780101</v>
      </c>
      <c r="C105" s="19">
        <v>574.41728007840004</v>
      </c>
      <c r="D105" s="19">
        <v>579.06463269860103</v>
      </c>
      <c r="E105" s="19">
        <v>625.38655189540009</v>
      </c>
      <c r="F105" s="19">
        <v>406.41783385680003</v>
      </c>
      <c r="G105" s="19">
        <v>511.50648364160003</v>
      </c>
      <c r="H105" s="19">
        <v>511.36224336360004</v>
      </c>
      <c r="I105" s="19">
        <v>517.90848637920101</v>
      </c>
      <c r="J105" s="19">
        <v>343.52753411959998</v>
      </c>
      <c r="K105" s="19">
        <v>401.96819718620003</v>
      </c>
      <c r="L105" s="19">
        <v>366.95656170060096</v>
      </c>
      <c r="M105" s="19">
        <v>340.66343738820001</v>
      </c>
      <c r="N105" s="19">
        <v>265.40814143399996</v>
      </c>
      <c r="O105" s="19">
        <v>295.26763657520002</v>
      </c>
      <c r="P105" s="19">
        <v>300.42887455279998</v>
      </c>
      <c r="Q105" s="19">
        <v>333.85425630440005</v>
      </c>
      <c r="R105" s="19">
        <v>275.71459629540004</v>
      </c>
      <c r="S105" s="19">
        <v>351.12183043059997</v>
      </c>
      <c r="T105" s="19">
        <v>334.3731876846</v>
      </c>
      <c r="U105" s="19">
        <v>375.62830904280003</v>
      </c>
      <c r="V105" s="19">
        <v>342.48071680813996</v>
      </c>
      <c r="W105" s="19">
        <v>378.40145073276102</v>
      </c>
      <c r="X105" s="19">
        <v>407.05876070226401</v>
      </c>
      <c r="Y105" s="19">
        <v>424.58563905112396</v>
      </c>
      <c r="Z105" s="19">
        <v>327.84644853380001</v>
      </c>
      <c r="AA105" s="19">
        <v>497.0223377488</v>
      </c>
      <c r="AB105" s="19">
        <v>555.47256159760002</v>
      </c>
      <c r="AC105" s="19">
        <v>476.99420506280103</v>
      </c>
      <c r="AD105" s="19">
        <v>338.53902871859998</v>
      </c>
      <c r="AE105" s="19">
        <v>468.93232589719997</v>
      </c>
      <c r="AF105" s="19">
        <v>572.12203349160006</v>
      </c>
      <c r="AG105" s="19">
        <v>466.43868536379898</v>
      </c>
      <c r="AH105" s="19">
        <v>343.80721739799998</v>
      </c>
      <c r="AI105" s="19"/>
      <c r="AL105" s="65">
        <f t="shared" si="1"/>
        <v>1</v>
      </c>
    </row>
    <row r="106" spans="1:38" ht="14.25" customHeight="1" x14ac:dyDescent="0.25">
      <c r="A106" s="22" t="s">
        <v>119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L106" s="65">
        <f t="shared" si="1"/>
        <v>0</v>
      </c>
    </row>
    <row r="107" spans="1:38" ht="14.25" customHeight="1" x14ac:dyDescent="0.25">
      <c r="A107" s="22" t="s">
        <v>120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>
        <v>4.2427908434292592</v>
      </c>
      <c r="S107" s="19">
        <v>4.5460004271587087</v>
      </c>
      <c r="T107" s="19">
        <v>5.2430631007186967</v>
      </c>
      <c r="U107" s="19">
        <v>7.8705385401393455</v>
      </c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L107" s="65">
        <f t="shared" si="1"/>
        <v>0</v>
      </c>
    </row>
    <row r="108" spans="1:38" ht="14.25" customHeight="1" x14ac:dyDescent="0.25">
      <c r="A108" s="22" t="s">
        <v>121</v>
      </c>
      <c r="B108" s="21">
        <v>3262.8</v>
      </c>
      <c r="C108" s="21">
        <v>2946.5</v>
      </c>
      <c r="D108" s="21">
        <v>2839</v>
      </c>
      <c r="E108" s="21">
        <v>3135.8</v>
      </c>
      <c r="F108" s="21">
        <v>3370.2</v>
      </c>
      <c r="G108" s="21">
        <v>3349.5</v>
      </c>
      <c r="H108" s="21">
        <v>3398.3</v>
      </c>
      <c r="I108" s="21">
        <v>3768.6</v>
      </c>
      <c r="J108" s="21">
        <v>3529.8</v>
      </c>
      <c r="K108" s="21">
        <v>3035.9</v>
      </c>
      <c r="L108" s="21">
        <v>3291.6</v>
      </c>
      <c r="M108" s="21">
        <v>2960.2</v>
      </c>
      <c r="N108" s="21">
        <v>3044</v>
      </c>
      <c r="O108" s="21">
        <v>3134.7</v>
      </c>
      <c r="P108" s="21">
        <v>3240.9</v>
      </c>
      <c r="Q108" s="21">
        <v>3484.4</v>
      </c>
      <c r="R108" s="21">
        <v>3488.5</v>
      </c>
      <c r="S108" s="21">
        <v>3847.2</v>
      </c>
      <c r="T108" s="21">
        <v>3987.2</v>
      </c>
      <c r="U108" s="21">
        <v>4227.3999999999996</v>
      </c>
      <c r="V108" s="21">
        <v>3833.4</v>
      </c>
      <c r="W108" s="21">
        <v>4022</v>
      </c>
      <c r="X108" s="21">
        <v>3912.8</v>
      </c>
      <c r="Y108" s="21">
        <v>3675.4</v>
      </c>
      <c r="Z108" s="21">
        <v>3538.9</v>
      </c>
      <c r="AA108" s="21">
        <v>3458.3</v>
      </c>
      <c r="AB108" s="21">
        <v>3485.1</v>
      </c>
      <c r="AC108" s="21">
        <v>3361.8</v>
      </c>
      <c r="AD108" s="21">
        <v>2907.7</v>
      </c>
      <c r="AE108" s="21">
        <v>3043.8</v>
      </c>
      <c r="AF108" s="21">
        <v>2795.6</v>
      </c>
      <c r="AG108" s="21">
        <v>3309.5</v>
      </c>
      <c r="AH108" s="21">
        <v>3500.4</v>
      </c>
      <c r="AI108" s="21"/>
      <c r="AL108" s="65">
        <f t="shared" si="1"/>
        <v>1</v>
      </c>
    </row>
    <row r="109" spans="1:38" ht="14.25" customHeight="1" x14ac:dyDescent="0.25">
      <c r="A109" s="22" t="s">
        <v>122</v>
      </c>
      <c r="B109" s="19">
        <v>0</v>
      </c>
      <c r="C109" s="1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2.3990236492127583</v>
      </c>
      <c r="AE109" s="19">
        <v>3.3492208590308925</v>
      </c>
      <c r="AF109" s="19">
        <v>3.4558459111344462</v>
      </c>
      <c r="AG109" s="19">
        <v>3.0645296045292616</v>
      </c>
      <c r="AH109" s="19">
        <v>3.900041626201237</v>
      </c>
      <c r="AI109" s="19"/>
      <c r="AL109" s="65">
        <f t="shared" si="1"/>
        <v>1</v>
      </c>
    </row>
    <row r="110" spans="1:38" ht="14.25" customHeight="1" x14ac:dyDescent="0.25">
      <c r="A110" s="22" t="s">
        <v>123</v>
      </c>
      <c r="B110" s="21"/>
      <c r="C110" s="21"/>
      <c r="D110" s="21"/>
      <c r="E110" s="21"/>
      <c r="F110" s="21"/>
      <c r="G110" s="21"/>
      <c r="H110" s="21"/>
      <c r="I110" s="21"/>
      <c r="J110" s="21">
        <v>1073.8343195133052</v>
      </c>
      <c r="K110" s="21">
        <v>1085.3581950514979</v>
      </c>
      <c r="L110" s="21">
        <v>1037.0977908198279</v>
      </c>
      <c r="M110" s="21">
        <v>1103.1568190808869</v>
      </c>
      <c r="N110" s="21">
        <v>1037.3509036927292</v>
      </c>
      <c r="O110" s="21">
        <v>1051.5260660907354</v>
      </c>
      <c r="P110" s="21">
        <v>986.77933208682089</v>
      </c>
      <c r="Q110" s="21">
        <v>910.21159763967898</v>
      </c>
      <c r="R110" s="21">
        <v>950.04111508029075</v>
      </c>
      <c r="S110" s="21">
        <v>912.70540560628422</v>
      </c>
      <c r="T110" s="21">
        <v>951.95821945328646</v>
      </c>
      <c r="U110" s="21">
        <v>1019.0188367811817</v>
      </c>
      <c r="V110" s="21">
        <v>999.13051711901471</v>
      </c>
      <c r="W110" s="21">
        <v>1036.4803426905978</v>
      </c>
      <c r="X110" s="21">
        <v>1057.7082607298119</v>
      </c>
      <c r="Y110" s="21">
        <v>984.94665808196658</v>
      </c>
      <c r="Z110" s="21">
        <v>969.4082348997739</v>
      </c>
      <c r="AA110" s="21">
        <v>954.89030718572428</v>
      </c>
      <c r="AB110" s="21">
        <v>937.17788615707207</v>
      </c>
      <c r="AC110" s="21">
        <v>974.2267028365377</v>
      </c>
      <c r="AD110" s="21">
        <v>841.38699737604645</v>
      </c>
      <c r="AE110" s="21">
        <v>700.29300485694444</v>
      </c>
      <c r="AF110" s="21">
        <v>761.46882968114039</v>
      </c>
      <c r="AG110" s="21">
        <v>867.30396502378358</v>
      </c>
      <c r="AH110" s="21"/>
      <c r="AI110" s="21"/>
      <c r="AL110" s="65">
        <f t="shared" si="1"/>
        <v>1</v>
      </c>
    </row>
    <row r="111" spans="1:38" ht="14.25" customHeight="1" x14ac:dyDescent="0.25">
      <c r="A111" s="22" t="s">
        <v>124</v>
      </c>
      <c r="B111" s="19">
        <v>44.877232800800002</v>
      </c>
      <c r="C111" s="19">
        <v>50.5313436016</v>
      </c>
      <c r="D111" s="19">
        <v>63.559655040000003</v>
      </c>
      <c r="E111" s="19">
        <v>21.614228011999998</v>
      </c>
      <c r="F111" s="19">
        <v>41.868276778399995</v>
      </c>
      <c r="G111" s="19">
        <v>45.461442047200002</v>
      </c>
      <c r="H111" s="19">
        <v>53.242001184799996</v>
      </c>
      <c r="I111" s="19">
        <v>51.451980985600002</v>
      </c>
      <c r="J111" s="19">
        <v>32.1507227456</v>
      </c>
      <c r="K111" s="19">
        <v>36.385962473600003</v>
      </c>
      <c r="L111" s="19">
        <v>37.275271117599999</v>
      </c>
      <c r="M111" s="19">
        <v>34.530089709599999</v>
      </c>
      <c r="N111" s="19">
        <v>23.625076379199999</v>
      </c>
      <c r="O111" s="19">
        <v>36.050020536799998</v>
      </c>
      <c r="P111" s="19">
        <v>41.330102784000005</v>
      </c>
      <c r="Q111" s="19">
        <v>33.7623669376</v>
      </c>
      <c r="R111" s="19">
        <v>29.158649539999999</v>
      </c>
      <c r="S111" s="19">
        <v>35.256869723199998</v>
      </c>
      <c r="T111" s="19">
        <v>43.522359678400001</v>
      </c>
      <c r="U111" s="19">
        <v>39.1186442136</v>
      </c>
      <c r="V111" s="19">
        <v>36.518002748000001</v>
      </c>
      <c r="W111" s="19">
        <v>70.582548592800009</v>
      </c>
      <c r="X111" s="19">
        <v>41.751306749599998</v>
      </c>
      <c r="Y111" s="19">
        <v>43.293536027199998</v>
      </c>
      <c r="Z111" s="19">
        <v>37.076830205600004</v>
      </c>
      <c r="AA111" s="19">
        <v>38.550306471199995</v>
      </c>
      <c r="AB111" s="19">
        <v>40.883421056800003</v>
      </c>
      <c r="AC111" s="19">
        <v>42.188675099200005</v>
      </c>
      <c r="AD111" s="19">
        <v>26.413814728799998</v>
      </c>
      <c r="AE111" s="19">
        <v>25.661960798399999</v>
      </c>
      <c r="AF111" s="19">
        <v>33.207383573600005</v>
      </c>
      <c r="AG111" s="19"/>
      <c r="AH111" s="19"/>
      <c r="AI111" s="19"/>
      <c r="AL111" s="65">
        <f t="shared" si="1"/>
        <v>0</v>
      </c>
    </row>
    <row r="112" spans="1:38" ht="14.25" customHeight="1" x14ac:dyDescent="0.25">
      <c r="A112" s="22" t="s">
        <v>125</v>
      </c>
      <c r="B112" s="21">
        <v>3.5467375299999997</v>
      </c>
      <c r="C112" s="21">
        <v>4.8568727899999997</v>
      </c>
      <c r="D112" s="21">
        <v>5.4702605999999996</v>
      </c>
      <c r="E112" s="21">
        <v>4.19077316</v>
      </c>
      <c r="F112" s="21">
        <v>4.9143299100000002</v>
      </c>
      <c r="G112" s="21">
        <v>5.3103105362999994</v>
      </c>
      <c r="H112" s="21">
        <v>3.1008509413000001</v>
      </c>
      <c r="I112" s="21">
        <v>0</v>
      </c>
      <c r="J112" s="21">
        <v>4.5631899243000005</v>
      </c>
      <c r="K112" s="21">
        <v>4.2382202576000001</v>
      </c>
      <c r="L112" s="21">
        <v>3.8957603824999998</v>
      </c>
      <c r="M112" s="21">
        <v>3.9547874201000002</v>
      </c>
      <c r="N112" s="21">
        <v>10.251837463199999</v>
      </c>
      <c r="O112" s="21">
        <v>10.73134422</v>
      </c>
      <c r="P112" s="21">
        <v>9.0330703400000001</v>
      </c>
      <c r="Q112" s="21">
        <v>10.652802429999999</v>
      </c>
      <c r="R112" s="21">
        <v>12.522812424197999</v>
      </c>
      <c r="S112" s="21">
        <v>14.340977350883898</v>
      </c>
      <c r="T112" s="21">
        <v>15.08714936</v>
      </c>
      <c r="U112" s="21">
        <v>15.210069410000001</v>
      </c>
      <c r="V112" s="21">
        <v>12.9172159638723</v>
      </c>
      <c r="W112" s="21">
        <v>13.7519568782962</v>
      </c>
      <c r="X112" s="21">
        <v>17.268759794459999</v>
      </c>
      <c r="Y112" s="21">
        <v>11.736226970000001</v>
      </c>
      <c r="Z112" s="21">
        <v>7.4522564000000004</v>
      </c>
      <c r="AA112" s="21">
        <v>8.5458743399999992</v>
      </c>
      <c r="AB112" s="21">
        <v>15.874915720000001</v>
      </c>
      <c r="AC112" s="21">
        <v>13.8507132</v>
      </c>
      <c r="AD112" s="21">
        <v>17.52488327</v>
      </c>
      <c r="AE112" s="21">
        <v>7.6337449800000003</v>
      </c>
      <c r="AF112" s="21"/>
      <c r="AG112" s="21"/>
      <c r="AH112" s="21"/>
      <c r="AI112" s="21"/>
      <c r="AL112" s="65">
        <f t="shared" si="1"/>
        <v>0</v>
      </c>
    </row>
    <row r="113" spans="1:38" ht="14.25" customHeight="1" x14ac:dyDescent="0.25">
      <c r="A113" s="22" t="s">
        <v>126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L113" s="65">
        <f t="shared" si="1"/>
        <v>0</v>
      </c>
    </row>
    <row r="114" spans="1:38" ht="14.25" customHeight="1" x14ac:dyDescent="0.25">
      <c r="A114" s="22" t="s">
        <v>127</v>
      </c>
      <c r="B114" s="21">
        <v>414.79765310000005</v>
      </c>
      <c r="C114" s="21">
        <v>396.6611714</v>
      </c>
      <c r="D114" s="21">
        <v>392.0687193</v>
      </c>
      <c r="E114" s="21">
        <v>393.54773749999998</v>
      </c>
      <c r="F114" s="21">
        <v>412.99431339999995</v>
      </c>
      <c r="G114" s="21">
        <v>361.77394950000001</v>
      </c>
      <c r="H114" s="21">
        <v>414.29227500000002</v>
      </c>
      <c r="I114" s="21">
        <v>356.61428839999996</v>
      </c>
      <c r="J114" s="21">
        <v>306.9886879</v>
      </c>
      <c r="K114" s="21">
        <v>337.7859315</v>
      </c>
      <c r="L114" s="21">
        <v>326.7097498</v>
      </c>
      <c r="M114" s="21">
        <v>356.06958380000003</v>
      </c>
      <c r="N114" s="21">
        <v>336.696685</v>
      </c>
      <c r="O114" s="21">
        <v>340.41807829999999</v>
      </c>
      <c r="P114" s="21">
        <v>353.23260210000001</v>
      </c>
      <c r="Q114" s="21">
        <v>325.42888169999998</v>
      </c>
      <c r="R114" s="21">
        <v>369.1406887</v>
      </c>
      <c r="S114" s="21">
        <v>323.44307760000004</v>
      </c>
      <c r="T114" s="21">
        <v>334.3115482</v>
      </c>
      <c r="U114" s="21">
        <v>366.8937123</v>
      </c>
      <c r="V114" s="21">
        <v>343.12668516000002</v>
      </c>
      <c r="W114" s="21">
        <v>341.50865980020001</v>
      </c>
      <c r="X114" s="21">
        <v>395.88694024110004</v>
      </c>
      <c r="Y114" s="21">
        <v>347.24779911080003</v>
      </c>
      <c r="Z114" s="21">
        <v>355.6402289216</v>
      </c>
      <c r="AA114" s="21">
        <v>370.11468480970001</v>
      </c>
      <c r="AB114" s="21">
        <v>367.9912814214</v>
      </c>
      <c r="AC114" s="21">
        <v>281.10443235909997</v>
      </c>
      <c r="AD114" s="21"/>
      <c r="AE114" s="21"/>
      <c r="AF114" s="21"/>
      <c r="AG114" s="21"/>
      <c r="AH114" s="21"/>
      <c r="AI114" s="21"/>
      <c r="AL114" s="65">
        <f t="shared" si="1"/>
        <v>0</v>
      </c>
    </row>
    <row r="115" spans="1:38" ht="14.25" customHeight="1" x14ac:dyDescent="0.25">
      <c r="A115" s="22" t="s">
        <v>128</v>
      </c>
      <c r="B115" s="19">
        <v>15.317851924941939</v>
      </c>
      <c r="C115" s="19">
        <v>13.930735948838224</v>
      </c>
      <c r="D115" s="19">
        <v>13.024414133565189</v>
      </c>
      <c r="E115" s="19">
        <v>12.592895411774485</v>
      </c>
      <c r="F115" s="19">
        <v>12.568189580960887</v>
      </c>
      <c r="G115" s="19">
        <v>13.75513342898266</v>
      </c>
      <c r="H115" s="19">
        <v>13.032402328201801</v>
      </c>
      <c r="I115" s="19">
        <v>13.503569414097688</v>
      </c>
      <c r="J115" s="19">
        <v>12.727930637349864</v>
      </c>
      <c r="K115" s="19">
        <v>12.10989186210645</v>
      </c>
      <c r="L115" s="19">
        <v>12.56038747712431</v>
      </c>
      <c r="M115" s="19">
        <v>12.783767904732771</v>
      </c>
      <c r="N115" s="19">
        <v>11.730271478116492</v>
      </c>
      <c r="O115" s="19">
        <v>11.008020912955299</v>
      </c>
      <c r="P115" s="19">
        <v>12.229743997234362</v>
      </c>
      <c r="Q115" s="19">
        <v>11.795381233820279</v>
      </c>
      <c r="R115" s="19">
        <v>12.236777028460656</v>
      </c>
      <c r="S115" s="19">
        <v>13.575591138916424</v>
      </c>
      <c r="T115" s="19">
        <v>13.632194158610099</v>
      </c>
      <c r="U115" s="19">
        <v>13.5512099200986</v>
      </c>
      <c r="V115" s="19">
        <v>15.257316338457052</v>
      </c>
      <c r="W115" s="19">
        <v>14.820767242724436</v>
      </c>
      <c r="X115" s="19">
        <v>12.978540641158759</v>
      </c>
      <c r="Y115" s="19">
        <v>12.961554909870353</v>
      </c>
      <c r="Z115" s="19">
        <v>12.39912146534683</v>
      </c>
      <c r="AA115" s="19">
        <v>13.114937875769897</v>
      </c>
      <c r="AB115" s="19">
        <v>13.14919880372114</v>
      </c>
      <c r="AC115" s="19">
        <v>13.035431035328317</v>
      </c>
      <c r="AD115" s="19">
        <v>12.268254439042739</v>
      </c>
      <c r="AE115" s="19">
        <v>7.5903556421845053</v>
      </c>
      <c r="AF115" s="19">
        <v>12.978957543379314</v>
      </c>
      <c r="AG115" s="19">
        <v>13.582914722430523</v>
      </c>
      <c r="AH115" s="19"/>
      <c r="AI115" s="19"/>
      <c r="AL115" s="65">
        <f t="shared" si="1"/>
        <v>1</v>
      </c>
    </row>
    <row r="116" spans="1:38" ht="14.25" customHeight="1" x14ac:dyDescent="0.25">
      <c r="A116" s="22" t="s">
        <v>129</v>
      </c>
      <c r="B116" s="21">
        <v>26.498658512800002</v>
      </c>
      <c r="C116" s="21">
        <v>21.932992456000001</v>
      </c>
      <c r="D116" s="21">
        <v>21.449538270399998</v>
      </c>
      <c r="E116" s="21">
        <v>14.5779178632</v>
      </c>
      <c r="F116" s="21">
        <v>37.778829629600004</v>
      </c>
      <c r="G116" s="21">
        <v>41.038461602640005</v>
      </c>
      <c r="H116" s="21">
        <v>35.112614730400004</v>
      </c>
      <c r="I116" s="21">
        <v>29.595632168000002</v>
      </c>
      <c r="J116" s="21">
        <v>29.101505230399898</v>
      </c>
      <c r="K116" s="21">
        <v>27.273866328</v>
      </c>
      <c r="L116" s="21">
        <v>24.57567714</v>
      </c>
      <c r="M116" s="21">
        <v>27.228547337599998</v>
      </c>
      <c r="N116" s="21">
        <v>20.3803457993507</v>
      </c>
      <c r="O116" s="21">
        <v>21.703450012800001</v>
      </c>
      <c r="P116" s="21">
        <v>20.1684706912</v>
      </c>
      <c r="Q116" s="21">
        <v>18.1578584992</v>
      </c>
      <c r="R116" s="21">
        <v>17.167427445599998</v>
      </c>
      <c r="S116" s="21">
        <v>19.3937258224</v>
      </c>
      <c r="T116" s="21">
        <v>28.4141249065</v>
      </c>
      <c r="U116" s="21">
        <v>19.594593144800001</v>
      </c>
      <c r="V116" s="21">
        <v>22.2871120925379</v>
      </c>
      <c r="W116" s="21">
        <v>22.929266019727098</v>
      </c>
      <c r="X116" s="21">
        <v>18.377340649999997</v>
      </c>
      <c r="Y116" s="21">
        <v>24.33398403</v>
      </c>
      <c r="Z116" s="21">
        <v>23.588296370000002</v>
      </c>
      <c r="AA116" s="21">
        <v>25.195939879999997</v>
      </c>
      <c r="AB116" s="21">
        <v>23.014449750000001</v>
      </c>
      <c r="AC116" s="21">
        <v>20.707626010000002</v>
      </c>
      <c r="AD116" s="21"/>
      <c r="AE116" s="21"/>
      <c r="AF116" s="21"/>
      <c r="AG116" s="21"/>
      <c r="AH116" s="21"/>
      <c r="AI116" s="21"/>
      <c r="AL116" s="65">
        <f t="shared" si="1"/>
        <v>0</v>
      </c>
    </row>
    <row r="117" spans="1:38" ht="14.25" customHeight="1" x14ac:dyDescent="0.25">
      <c r="A117" s="22" t="s">
        <v>130</v>
      </c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L117" s="65">
        <f t="shared" si="1"/>
        <v>0</v>
      </c>
    </row>
    <row r="118" spans="1:38" ht="14.25" customHeight="1" x14ac:dyDescent="0.25">
      <c r="A118" s="22" t="s">
        <v>131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L118" s="65">
        <f t="shared" si="1"/>
        <v>0</v>
      </c>
    </row>
    <row r="119" spans="1:38" ht="14.25" customHeight="1" x14ac:dyDescent="0.25">
      <c r="A119" s="22" t="s">
        <v>132</v>
      </c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L119" s="65">
        <f t="shared" si="1"/>
        <v>0</v>
      </c>
    </row>
    <row r="120" spans="1:38" ht="14.25" customHeight="1" x14ac:dyDescent="0.25">
      <c r="A120" s="22" t="s">
        <v>133</v>
      </c>
      <c r="B120" s="21">
        <v>101.41392244461795</v>
      </c>
      <c r="C120" s="21">
        <v>97.15721537569685</v>
      </c>
      <c r="D120" s="21">
        <v>97.621152322637315</v>
      </c>
      <c r="E120" s="21">
        <v>103.24636143721685</v>
      </c>
      <c r="F120" s="21">
        <v>101.24703110060895</v>
      </c>
      <c r="G120" s="21">
        <v>101.15992454394863</v>
      </c>
      <c r="H120" s="21">
        <v>88.476495439290119</v>
      </c>
      <c r="I120" s="21">
        <v>104.77451854747683</v>
      </c>
      <c r="J120" s="21">
        <v>87.86985478591599</v>
      </c>
      <c r="K120" s="21">
        <v>85.310492725464215</v>
      </c>
      <c r="L120" s="21">
        <v>83.321005506971957</v>
      </c>
      <c r="M120" s="21">
        <v>86.396381651505394</v>
      </c>
      <c r="N120" s="21">
        <v>77.077529637876424</v>
      </c>
      <c r="O120" s="21">
        <v>87.862277155728052</v>
      </c>
      <c r="P120" s="21">
        <v>90.23564017339244</v>
      </c>
      <c r="Q120" s="21">
        <v>95.103076069000423</v>
      </c>
      <c r="R120" s="21">
        <v>74.462386092954731</v>
      </c>
      <c r="S120" s="21">
        <v>73.570988068189152</v>
      </c>
      <c r="T120" s="21">
        <v>88.199832453238074</v>
      </c>
      <c r="U120" s="21">
        <v>89.331138108118708</v>
      </c>
      <c r="V120" s="21">
        <v>77.197316375639673</v>
      </c>
      <c r="W120" s="21">
        <v>81.424735378939801</v>
      </c>
      <c r="X120" s="21">
        <v>83.033265971590694</v>
      </c>
      <c r="Y120" s="21">
        <v>81.449027013597032</v>
      </c>
      <c r="Z120" s="21">
        <v>82.826055586784108</v>
      </c>
      <c r="AA120" s="21">
        <v>78.898316469129455</v>
      </c>
      <c r="AB120" s="21">
        <v>85.981245358638262</v>
      </c>
      <c r="AC120" s="21">
        <v>83.381474149957839</v>
      </c>
      <c r="AD120" s="21">
        <v>77.985270453510125</v>
      </c>
      <c r="AE120" s="21">
        <v>80.4018443705978</v>
      </c>
      <c r="AF120" s="21"/>
      <c r="AG120" s="21"/>
      <c r="AH120" s="21"/>
      <c r="AI120" s="21"/>
      <c r="AL120" s="65">
        <f t="shared" si="1"/>
        <v>0</v>
      </c>
    </row>
    <row r="121" spans="1:38" ht="14.25" customHeight="1" x14ac:dyDescent="0.25">
      <c r="A121" s="22" t="s">
        <v>134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L121" s="65">
        <f t="shared" si="1"/>
        <v>0</v>
      </c>
    </row>
    <row r="122" spans="1:38" ht="14.25" customHeight="1" x14ac:dyDescent="0.25">
      <c r="A122" s="22" t="s">
        <v>135</v>
      </c>
      <c r="B122" s="21">
        <v>2217.7319255477723</v>
      </c>
      <c r="C122" s="21">
        <v>2361.0589220965535</v>
      </c>
      <c r="D122" s="21">
        <v>2339.8903907585436</v>
      </c>
      <c r="E122" s="21">
        <v>2350.0640714948026</v>
      </c>
      <c r="F122" s="21">
        <v>2234.65878806712</v>
      </c>
      <c r="G122" s="21">
        <v>2450.9211654795663</v>
      </c>
      <c r="H122" s="21">
        <v>2489.7972119329152</v>
      </c>
      <c r="I122" s="21">
        <v>2390.9433362594978</v>
      </c>
      <c r="J122" s="21">
        <v>2065.1300678963566</v>
      </c>
      <c r="K122" s="21">
        <v>2093.2148456229811</v>
      </c>
      <c r="L122" s="21">
        <v>2012.915543544606</v>
      </c>
      <c r="M122" s="21">
        <v>1954.8658874577018</v>
      </c>
      <c r="N122" s="21">
        <v>1782.4526426257448</v>
      </c>
      <c r="O122" s="21">
        <v>1909.2202275016552</v>
      </c>
      <c r="P122" s="21">
        <v>1932.3717878447965</v>
      </c>
      <c r="Q122" s="21">
        <v>1951.3826799130393</v>
      </c>
      <c r="R122" s="21">
        <v>2030.2793589312703</v>
      </c>
      <c r="S122" s="21">
        <v>2075.8025141286334</v>
      </c>
      <c r="T122" s="21">
        <v>2187.375034139116</v>
      </c>
      <c r="U122" s="21">
        <v>2285.7557344445036</v>
      </c>
      <c r="V122" s="21">
        <v>2352.7130200674665</v>
      </c>
      <c r="W122" s="21">
        <v>2364.1229940033031</v>
      </c>
      <c r="X122" s="21">
        <v>2351.8239810323239</v>
      </c>
      <c r="Y122" s="21">
        <v>2337.6368483913848</v>
      </c>
      <c r="Z122" s="21">
        <v>2112.8990612598204</v>
      </c>
      <c r="AA122" s="21">
        <v>2222.1284082192319</v>
      </c>
      <c r="AB122" s="21">
        <v>2195.2809716672105</v>
      </c>
      <c r="AC122" s="21">
        <v>2259.1790354404384</v>
      </c>
      <c r="AD122" s="21">
        <v>2052.9289721107925</v>
      </c>
      <c r="AE122" s="21">
        <v>1811.6954589060683</v>
      </c>
      <c r="AF122" s="21">
        <v>2062.4774667970823</v>
      </c>
      <c r="AG122" s="21">
        <v>2262.7301598048034</v>
      </c>
      <c r="AH122" s="21">
        <v>2362.6468058160926</v>
      </c>
      <c r="AI122" s="21"/>
      <c r="AL122" s="65">
        <f t="shared" si="1"/>
        <v>1</v>
      </c>
    </row>
    <row r="123" spans="1:38" ht="14.25" customHeight="1" x14ac:dyDescent="0.25">
      <c r="A123" s="22" t="s">
        <v>136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L123" s="65">
        <f t="shared" si="1"/>
        <v>0</v>
      </c>
    </row>
    <row r="124" spans="1:38" ht="14.25" customHeight="1" x14ac:dyDescent="0.25">
      <c r="A124" s="22" t="s">
        <v>137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L124" s="65">
        <f t="shared" si="1"/>
        <v>0</v>
      </c>
    </row>
    <row r="125" spans="1:38" ht="14.25" customHeight="1" x14ac:dyDescent="0.25">
      <c r="A125" s="22" t="s">
        <v>138</v>
      </c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L125" s="65">
        <f t="shared" si="1"/>
        <v>0</v>
      </c>
    </row>
    <row r="126" spans="1:38" ht="14.25" customHeight="1" x14ac:dyDescent="0.25">
      <c r="A126" s="22" t="s">
        <v>139</v>
      </c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L126" s="65">
        <f t="shared" si="1"/>
        <v>0</v>
      </c>
    </row>
    <row r="127" spans="1:38" ht="14.25" customHeight="1" x14ac:dyDescent="0.25">
      <c r="A127" s="22" t="s">
        <v>140</v>
      </c>
      <c r="B127" s="19">
        <v>57.602891569952369</v>
      </c>
      <c r="C127" s="19">
        <v>66.483654574304609</v>
      </c>
      <c r="D127" s="19">
        <v>66.970544593879197</v>
      </c>
      <c r="E127" s="19">
        <v>91.034222033509323</v>
      </c>
      <c r="F127" s="19">
        <v>73.726170712605295</v>
      </c>
      <c r="G127" s="19">
        <v>82.033825359229027</v>
      </c>
      <c r="H127" s="19">
        <v>59.045126281126571</v>
      </c>
      <c r="I127" s="19">
        <v>62.763100501845344</v>
      </c>
      <c r="J127" s="19">
        <v>51.620092908760263</v>
      </c>
      <c r="K127" s="19">
        <v>53.548891573410735</v>
      </c>
      <c r="L127" s="19">
        <v>49.909371961423815</v>
      </c>
      <c r="M127" s="19">
        <v>45.145894141389014</v>
      </c>
      <c r="N127" s="19">
        <v>39.054691325087276</v>
      </c>
      <c r="O127" s="19">
        <v>45.927330871817077</v>
      </c>
      <c r="P127" s="19">
        <v>33.804685029517131</v>
      </c>
      <c r="Q127" s="19">
        <v>34.143601514235861</v>
      </c>
      <c r="R127" s="19">
        <v>35.6</v>
      </c>
      <c r="S127" s="19">
        <v>37.013953207035058</v>
      </c>
      <c r="T127" s="19">
        <v>45.385726089208447</v>
      </c>
      <c r="U127" s="19">
        <v>33.680751306612251</v>
      </c>
      <c r="V127" s="19">
        <v>38.149688050872697</v>
      </c>
      <c r="W127" s="19">
        <v>54.480011212605703</v>
      </c>
      <c r="X127" s="19">
        <v>52.030893551102494</v>
      </c>
      <c r="Y127" s="19">
        <v>45.709756794674796</v>
      </c>
      <c r="Z127" s="19">
        <v>51.715015892479101</v>
      </c>
      <c r="AA127" s="19">
        <v>59.637977591354598</v>
      </c>
      <c r="AB127" s="19">
        <v>70.660768252498002</v>
      </c>
      <c r="AC127" s="19">
        <v>79.736909925471608</v>
      </c>
      <c r="AD127" s="19"/>
      <c r="AE127" s="19"/>
      <c r="AF127" s="19"/>
      <c r="AG127" s="19"/>
      <c r="AH127" s="19"/>
      <c r="AI127" s="19"/>
      <c r="AL127" s="65">
        <f t="shared" si="1"/>
        <v>0</v>
      </c>
    </row>
    <row r="128" spans="1:38" ht="14.25" customHeight="1" x14ac:dyDescent="0.25">
      <c r="A128" s="22" t="s">
        <v>141</v>
      </c>
      <c r="B128" s="21">
        <v>72.5</v>
      </c>
      <c r="C128" s="21">
        <v>76.974384904198971</v>
      </c>
      <c r="D128" s="21">
        <v>84.412258578995477</v>
      </c>
      <c r="E128" s="21">
        <v>88.792735559769397</v>
      </c>
      <c r="F128" s="21">
        <v>69.72048814287561</v>
      </c>
      <c r="G128" s="21">
        <v>79.371221602593209</v>
      </c>
      <c r="H128" s="21">
        <v>81.984478213474603</v>
      </c>
      <c r="I128" s="21">
        <v>91.285269910599851</v>
      </c>
      <c r="J128" s="21">
        <v>72.180262982815435</v>
      </c>
      <c r="K128" s="21">
        <v>71.95362423653448</v>
      </c>
      <c r="L128" s="21">
        <v>76.748465737393033</v>
      </c>
      <c r="M128" s="21">
        <v>73.902813527298733</v>
      </c>
      <c r="N128" s="21">
        <v>62.152168994308134</v>
      </c>
      <c r="O128" s="21">
        <v>64.278660052444565</v>
      </c>
      <c r="P128" s="21">
        <v>70.717423547393338</v>
      </c>
      <c r="Q128" s="21">
        <v>70.040824540188297</v>
      </c>
      <c r="R128" s="21">
        <v>62.41012043861226</v>
      </c>
      <c r="S128" s="21">
        <v>70.06261828614295</v>
      </c>
      <c r="T128" s="21">
        <v>72.728757079977683</v>
      </c>
      <c r="U128" s="21">
        <v>79.638007270911658</v>
      </c>
      <c r="V128" s="21">
        <v>62.528385129436131</v>
      </c>
      <c r="W128" s="21">
        <v>75.397003212652592</v>
      </c>
      <c r="X128" s="21">
        <v>79.054842473745609</v>
      </c>
      <c r="Y128" s="21">
        <v>98.84199251796764</v>
      </c>
      <c r="Z128" s="21">
        <v>78.021358127954173</v>
      </c>
      <c r="AA128" s="21">
        <v>76.565187184656224</v>
      </c>
      <c r="AB128" s="21">
        <v>81.26571442864801</v>
      </c>
      <c r="AC128" s="21">
        <v>83.7069462800563</v>
      </c>
      <c r="AD128" s="21">
        <v>71.002816765860842</v>
      </c>
      <c r="AE128" s="21">
        <v>60.837388187989816</v>
      </c>
      <c r="AF128" s="21">
        <v>64.99397925929884</v>
      </c>
      <c r="AG128" s="21"/>
      <c r="AH128" s="21"/>
      <c r="AI128" s="21"/>
      <c r="AL128" s="65">
        <f t="shared" si="1"/>
        <v>0</v>
      </c>
    </row>
    <row r="129" spans="1:38" ht="14.25" customHeight="1" x14ac:dyDescent="0.25">
      <c r="A129" s="22" t="s">
        <v>142</v>
      </c>
      <c r="B129" s="19">
        <v>2274.6699239999998</v>
      </c>
      <c r="C129" s="19">
        <v>2437.2185119999999</v>
      </c>
      <c r="D129" s="19">
        <v>2449.7546309999998</v>
      </c>
      <c r="E129" s="19">
        <v>2396.4768239999999</v>
      </c>
      <c r="F129" s="19">
        <v>2617.230575</v>
      </c>
      <c r="G129" s="19">
        <v>2910.5061479999999</v>
      </c>
      <c r="H129" s="19">
        <v>2944.0466769999998</v>
      </c>
      <c r="I129" s="19">
        <v>2920.9196619999998</v>
      </c>
      <c r="J129" s="19">
        <v>2336.3871789999998</v>
      </c>
      <c r="K129" s="19">
        <v>2510.516451</v>
      </c>
      <c r="L129" s="19">
        <v>2576.4155820000001</v>
      </c>
      <c r="M129" s="19">
        <v>2447.5908030000001</v>
      </c>
      <c r="N129" s="19">
        <v>2292.1013050000001</v>
      </c>
      <c r="O129" s="19">
        <v>2554.5386440000002</v>
      </c>
      <c r="P129" s="19">
        <v>2663.6809710000002</v>
      </c>
      <c r="Q129" s="19">
        <v>2729.7472269999998</v>
      </c>
      <c r="R129" s="19">
        <v>2675.9722870000001</v>
      </c>
      <c r="S129" s="19">
        <v>2763.0300569999999</v>
      </c>
      <c r="T129" s="19">
        <v>3008.036392</v>
      </c>
      <c r="U129" s="19">
        <v>3094.603055</v>
      </c>
      <c r="V129" s="19">
        <v>2816.4933890000002</v>
      </c>
      <c r="W129" s="19">
        <v>3065.1801959999998</v>
      </c>
      <c r="X129" s="19">
        <v>3220.7559740000002</v>
      </c>
      <c r="Y129" s="19">
        <v>3213.0674170000002</v>
      </c>
      <c r="Z129" s="19">
        <v>2937.8607900000002</v>
      </c>
      <c r="AA129" s="19">
        <v>2945.630431</v>
      </c>
      <c r="AB129" s="19">
        <v>3027.7665459999998</v>
      </c>
      <c r="AC129" s="19">
        <v>2929.4283620000001</v>
      </c>
      <c r="AD129" s="19">
        <v>2647.737345</v>
      </c>
      <c r="AE129" s="19">
        <v>2090.5538409999999</v>
      </c>
      <c r="AF129" s="19">
        <v>2412.404309</v>
      </c>
      <c r="AG129" s="19">
        <v>2851.6888300000001</v>
      </c>
      <c r="AH129" s="19">
        <v>3776.3544750000001</v>
      </c>
      <c r="AI129" s="19"/>
      <c r="AL129" s="65">
        <f t="shared" si="1"/>
        <v>1</v>
      </c>
    </row>
    <row r="130" spans="1:38" ht="14.25" customHeight="1" x14ac:dyDescent="0.25">
      <c r="A130" s="22" t="s">
        <v>143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L130" s="65">
        <f t="shared" si="1"/>
        <v>0</v>
      </c>
    </row>
    <row r="131" spans="1:38" ht="14.25" customHeight="1" x14ac:dyDescent="0.25">
      <c r="A131" s="22" t="s">
        <v>144</v>
      </c>
      <c r="B131" s="19">
        <v>61.62</v>
      </c>
      <c r="C131" s="19">
        <v>54.94</v>
      </c>
      <c r="D131" s="19">
        <v>55.51</v>
      </c>
      <c r="E131" s="19">
        <v>65.98</v>
      </c>
      <c r="F131" s="19">
        <v>59.63</v>
      </c>
      <c r="G131" s="19">
        <v>53.42</v>
      </c>
      <c r="H131" s="19">
        <v>52.23</v>
      </c>
      <c r="I131" s="19">
        <v>68.95</v>
      </c>
      <c r="J131" s="19">
        <v>49.35</v>
      </c>
      <c r="K131" s="19">
        <v>41.34</v>
      </c>
      <c r="L131" s="19">
        <v>39.81</v>
      </c>
      <c r="M131" s="19">
        <v>47.2</v>
      </c>
      <c r="N131" s="19">
        <v>40.43</v>
      </c>
      <c r="O131" s="19">
        <v>40.950000000000003</v>
      </c>
      <c r="P131" s="19">
        <v>42.77</v>
      </c>
      <c r="Q131" s="19">
        <v>50.38</v>
      </c>
      <c r="R131" s="19">
        <v>46.26</v>
      </c>
      <c r="S131" s="19">
        <v>45.17</v>
      </c>
      <c r="T131" s="19">
        <v>50.83</v>
      </c>
      <c r="U131" s="19">
        <v>60.35</v>
      </c>
      <c r="V131" s="19">
        <v>58.7</v>
      </c>
      <c r="W131" s="19">
        <v>55.36</v>
      </c>
      <c r="X131" s="19">
        <v>59.05</v>
      </c>
      <c r="Y131" s="19">
        <v>70.959999999999994</v>
      </c>
      <c r="Z131" s="19">
        <v>61.41</v>
      </c>
      <c r="AA131" s="19">
        <v>58.28</v>
      </c>
      <c r="AB131" s="19">
        <v>60.1</v>
      </c>
      <c r="AC131" s="19">
        <v>69.290000000000006</v>
      </c>
      <c r="AD131" s="19">
        <v>59.54</v>
      </c>
      <c r="AE131" s="19">
        <v>44.2</v>
      </c>
      <c r="AF131" s="19">
        <v>63.42</v>
      </c>
      <c r="AG131" s="19">
        <v>70.400000000000006</v>
      </c>
      <c r="AH131" s="19">
        <v>68.36</v>
      </c>
      <c r="AI131" s="19"/>
      <c r="AL131" s="65">
        <f t="shared" si="1"/>
        <v>1</v>
      </c>
    </row>
    <row r="132" spans="1:38" ht="14.25" customHeight="1" x14ac:dyDescent="0.25">
      <c r="A132" s="22" t="s">
        <v>145</v>
      </c>
      <c r="B132" s="21">
        <v>67.4420906396508</v>
      </c>
      <c r="C132" s="21">
        <v>91.345626402985005</v>
      </c>
      <c r="D132" s="21">
        <v>78.923780441333292</v>
      </c>
      <c r="E132" s="21">
        <v>79.436452348177596</v>
      </c>
      <c r="F132" s="21">
        <v>57.087608398013195</v>
      </c>
      <c r="G132" s="21">
        <v>75.998769616113606</v>
      </c>
      <c r="H132" s="21">
        <v>57.433223973155698</v>
      </c>
      <c r="I132" s="21">
        <v>61.639230753774498</v>
      </c>
      <c r="J132" s="21">
        <v>52.7459776240498</v>
      </c>
      <c r="K132" s="21">
        <v>65.158502760790199</v>
      </c>
      <c r="L132" s="21">
        <v>53.630046165716003</v>
      </c>
      <c r="M132" s="21">
        <v>52.343770080472098</v>
      </c>
      <c r="N132" s="21">
        <v>62.843663845170497</v>
      </c>
      <c r="O132" s="21">
        <v>87.689454526116407</v>
      </c>
      <c r="P132" s="21">
        <v>79.878123552040392</v>
      </c>
      <c r="Q132" s="21">
        <v>85.465534576043609</v>
      </c>
      <c r="R132" s="21">
        <v>98.460644461637003</v>
      </c>
      <c r="S132" s="21">
        <v>135.250758719798</v>
      </c>
      <c r="T132" s="21">
        <v>111.26551032604999</v>
      </c>
      <c r="U132" s="21">
        <v>123.56996499890799</v>
      </c>
      <c r="V132" s="21">
        <v>116.196366610328</v>
      </c>
      <c r="W132" s="21">
        <v>181.06990347240702</v>
      </c>
      <c r="X132" s="21">
        <v>161.794748862305</v>
      </c>
      <c r="Y132" s="21">
        <v>179.49253760787099</v>
      </c>
      <c r="Z132" s="21">
        <v>164.92034586353799</v>
      </c>
      <c r="AA132" s="21">
        <v>237.42463382979</v>
      </c>
      <c r="AB132" s="21">
        <v>223.99492245314102</v>
      </c>
      <c r="AC132" s="21">
        <v>193.804863112205</v>
      </c>
      <c r="AD132" s="21">
        <v>119.60411578063599</v>
      </c>
      <c r="AE132" s="21">
        <v>109.63106853933</v>
      </c>
      <c r="AF132" s="21">
        <v>145.59278205048702</v>
      </c>
      <c r="AG132" s="21">
        <v>148.12021783849701</v>
      </c>
      <c r="AH132" s="21">
        <v>124.806032637961</v>
      </c>
      <c r="AI132" s="21"/>
      <c r="AL132" s="65">
        <f t="shared" si="1"/>
        <v>1</v>
      </c>
    </row>
    <row r="133" spans="1:38" ht="14.25" customHeight="1" x14ac:dyDescent="0.25">
      <c r="A133" s="22" t="s">
        <v>146</v>
      </c>
      <c r="B133" s="19">
        <v>19.109599821074283</v>
      </c>
      <c r="C133" s="19">
        <v>24.689206988640418</v>
      </c>
      <c r="D133" s="19">
        <v>26.42328800752945</v>
      </c>
      <c r="E133" s="19">
        <v>26.077684429491718</v>
      </c>
      <c r="F133" s="19">
        <v>18.960332842054168</v>
      </c>
      <c r="G133" s="19">
        <v>26.319970361770302</v>
      </c>
      <c r="H133" s="19">
        <v>26.372873413051355</v>
      </c>
      <c r="I133" s="19">
        <v>25.71128134275315</v>
      </c>
      <c r="J133" s="19">
        <v>21.533984478923649</v>
      </c>
      <c r="K133" s="19">
        <v>23.744294555199861</v>
      </c>
      <c r="L133" s="19">
        <v>23.833659448422885</v>
      </c>
      <c r="M133" s="19">
        <v>29.339843354849478</v>
      </c>
      <c r="N133" s="19">
        <v>28.384521006419028</v>
      </c>
      <c r="O133" s="19">
        <v>34.785141756576273</v>
      </c>
      <c r="P133" s="19">
        <v>37.75023407630448</v>
      </c>
      <c r="Q133" s="19">
        <v>35.715902536615758</v>
      </c>
      <c r="R133" s="19">
        <v>32.097669284330763</v>
      </c>
      <c r="S133" s="19">
        <v>38.68971765305308</v>
      </c>
      <c r="T133" s="19">
        <v>42.998764513479159</v>
      </c>
      <c r="U133" s="19">
        <v>43.020299456266926</v>
      </c>
      <c r="V133" s="19">
        <v>41.769222218490221</v>
      </c>
      <c r="W133" s="19">
        <v>55.00081628341777</v>
      </c>
      <c r="X133" s="19">
        <v>52.974465941200435</v>
      </c>
      <c r="Y133" s="19">
        <v>59.599076584381763</v>
      </c>
      <c r="Z133" s="19">
        <v>53.018220145879532</v>
      </c>
      <c r="AA133" s="19">
        <v>62.30549004678722</v>
      </c>
      <c r="AB133" s="19">
        <v>60.663322432494084</v>
      </c>
      <c r="AC133" s="19">
        <v>49.837821424639664</v>
      </c>
      <c r="AD133" s="19">
        <v>49.407208446193678</v>
      </c>
      <c r="AE133" s="19">
        <v>38.526428204738934</v>
      </c>
      <c r="AF133" s="19">
        <v>40.453411534831069</v>
      </c>
      <c r="AG133" s="19">
        <v>44.578283460407022</v>
      </c>
      <c r="AH133" s="19">
        <v>42.804855201759544</v>
      </c>
      <c r="AI133" s="19"/>
      <c r="AL133" s="65">
        <f t="shared" si="1"/>
        <v>1</v>
      </c>
    </row>
    <row r="134" spans="1:38" ht="14.25" customHeight="1" x14ac:dyDescent="0.25">
      <c r="A134" s="22" t="s">
        <v>147</v>
      </c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L134" s="65">
        <f t="shared" si="1"/>
        <v>0</v>
      </c>
    </row>
    <row r="135" spans="1:38" ht="14.25" customHeight="1" x14ac:dyDescent="0.25">
      <c r="A135" s="22" t="s">
        <v>148</v>
      </c>
      <c r="B135" s="19">
        <v>567.74587746598945</v>
      </c>
      <c r="C135" s="19">
        <v>581.05941448863609</v>
      </c>
      <c r="D135" s="19">
        <v>554.1304334045725</v>
      </c>
      <c r="E135" s="19">
        <v>550.86799190930765</v>
      </c>
      <c r="F135" s="19">
        <v>697.8</v>
      </c>
      <c r="G135" s="19">
        <v>708.04911389104291</v>
      </c>
      <c r="H135" s="19">
        <v>723.52753839321065</v>
      </c>
      <c r="I135" s="19">
        <v>687.52995011877601</v>
      </c>
      <c r="J135" s="19">
        <v>559.02236114072343</v>
      </c>
      <c r="K135" s="19">
        <v>581.65740684362959</v>
      </c>
      <c r="L135" s="19">
        <v>548.94673676896184</v>
      </c>
      <c r="M135" s="19">
        <v>563.62946840542543</v>
      </c>
      <c r="N135" s="19">
        <v>521.59759384266374</v>
      </c>
      <c r="O135" s="19">
        <v>589.73796393091641</v>
      </c>
      <c r="P135" s="19">
        <v>559.26040302371564</v>
      </c>
      <c r="Q135" s="19">
        <v>643.88088695959823</v>
      </c>
      <c r="R135" s="19">
        <v>677.19084618690886</v>
      </c>
      <c r="S135" s="19">
        <v>730.6705651292317</v>
      </c>
      <c r="T135" s="19">
        <v>704.31233746099088</v>
      </c>
      <c r="U135" s="19">
        <v>903.08815523704345</v>
      </c>
      <c r="V135" s="19">
        <v>797.88691022767625</v>
      </c>
      <c r="W135" s="19">
        <v>874.62761067779502</v>
      </c>
      <c r="X135" s="19">
        <v>768.73359367348087</v>
      </c>
      <c r="Y135" s="19">
        <v>986.84132628040538</v>
      </c>
      <c r="Z135" s="19">
        <v>742.88383808391063</v>
      </c>
      <c r="AA135" s="19">
        <v>708.18844172991396</v>
      </c>
      <c r="AB135" s="19">
        <v>705.8031390012045</v>
      </c>
      <c r="AC135" s="19">
        <v>705.07103459168525</v>
      </c>
      <c r="AD135" s="19">
        <v>605.33825767018243</v>
      </c>
      <c r="AE135" s="19">
        <v>559.09637441321354</v>
      </c>
      <c r="AF135" s="19">
        <v>588.77200286561049</v>
      </c>
      <c r="AG135" s="19">
        <v>630.75695345005761</v>
      </c>
      <c r="AH135" s="19">
        <v>708.89406020553031</v>
      </c>
      <c r="AI135" s="19"/>
      <c r="AL135" s="65">
        <f t="shared" ref="AL135:AL198" si="2">IF(AG135="", 0, 1)</f>
        <v>1</v>
      </c>
    </row>
    <row r="136" spans="1:38" ht="14.25" customHeight="1" x14ac:dyDescent="0.25">
      <c r="A136" s="22" t="s">
        <v>149</v>
      </c>
      <c r="B136" s="21">
        <v>166.46782883888798</v>
      </c>
      <c r="C136" s="21">
        <v>194.06788723635199</v>
      </c>
      <c r="D136" s="21">
        <v>197.667373841282</v>
      </c>
      <c r="E136" s="21">
        <v>176.480002638185</v>
      </c>
      <c r="F136" s="21">
        <v>138.08346545454401</v>
      </c>
      <c r="G136" s="21">
        <v>188.894232000004</v>
      </c>
      <c r="H136" s="21">
        <v>198.94948340891099</v>
      </c>
      <c r="I136" s="21">
        <v>189.72185903063601</v>
      </c>
      <c r="J136" s="21">
        <v>146.94700541285499</v>
      </c>
      <c r="K136" s="21">
        <v>171.23500612672402</v>
      </c>
      <c r="L136" s="21">
        <v>191.341154328377</v>
      </c>
      <c r="M136" s="21">
        <v>172.36764332140402</v>
      </c>
      <c r="N136" s="21">
        <v>111.439894523761</v>
      </c>
      <c r="O136" s="21">
        <v>115.179483587314</v>
      </c>
      <c r="P136" s="21">
        <v>110.49345772782999</v>
      </c>
      <c r="Q136" s="21">
        <v>88.847873321399192</v>
      </c>
      <c r="R136" s="21">
        <v>122.51137529822699</v>
      </c>
      <c r="S136" s="21">
        <v>107.33221089806101</v>
      </c>
      <c r="T136" s="21">
        <v>108.13310979929101</v>
      </c>
      <c r="U136" s="21">
        <v>132.631938739709</v>
      </c>
      <c r="V136" s="21">
        <v>130.111043901399</v>
      </c>
      <c r="W136" s="21">
        <v>136.47339977529401</v>
      </c>
      <c r="X136" s="21">
        <v>138.257296526544</v>
      </c>
      <c r="Y136" s="21">
        <v>150.34078680725</v>
      </c>
      <c r="Z136" s="21">
        <v>130.73957719400201</v>
      </c>
      <c r="AA136" s="21">
        <v>144.30830216720102</v>
      </c>
      <c r="AB136" s="21">
        <v>161.264339637619</v>
      </c>
      <c r="AC136" s="21">
        <v>171.41783791925499</v>
      </c>
      <c r="AD136" s="21">
        <v>160.53205558962</v>
      </c>
      <c r="AE136" s="21">
        <v>114.20697145820201</v>
      </c>
      <c r="AF136" s="21">
        <v>122.52928080811199</v>
      </c>
      <c r="AG136" s="21">
        <v>132.17468292038899</v>
      </c>
      <c r="AH136" s="21">
        <v>128.81752882701599</v>
      </c>
      <c r="AI136" s="21"/>
      <c r="AL136" s="65">
        <f t="shared" si="2"/>
        <v>1</v>
      </c>
    </row>
    <row r="137" spans="1:38" ht="14.25" customHeight="1" x14ac:dyDescent="0.25">
      <c r="A137" s="22" t="s">
        <v>150</v>
      </c>
      <c r="B137" s="19">
        <v>159.80000000000001</v>
      </c>
      <c r="C137" s="19">
        <v>193.01440272256602</v>
      </c>
      <c r="D137" s="19">
        <v>179.62519636226634</v>
      </c>
      <c r="E137" s="19">
        <v>305.82618528281643</v>
      </c>
      <c r="F137" s="19">
        <v>316.77698578038411</v>
      </c>
      <c r="G137" s="19">
        <v>298.93236013267426</v>
      </c>
      <c r="H137" s="19">
        <v>345.69144951176457</v>
      </c>
      <c r="I137" s="19">
        <v>296.2555492405221</v>
      </c>
      <c r="J137" s="19">
        <v>324.80305145658338</v>
      </c>
      <c r="K137" s="19">
        <v>265.42564459894157</v>
      </c>
      <c r="L137" s="19">
        <v>338.68046619080502</v>
      </c>
      <c r="M137" s="19">
        <v>341.85996902094791</v>
      </c>
      <c r="N137" s="19">
        <v>315.48040459457093</v>
      </c>
      <c r="O137" s="19">
        <v>288.60516979719915</v>
      </c>
      <c r="P137" s="19">
        <v>260.75000292494576</v>
      </c>
      <c r="Q137" s="19">
        <v>312.41172279762287</v>
      </c>
      <c r="R137" s="19">
        <v>431.39936051738079</v>
      </c>
      <c r="S137" s="19">
        <v>345.54749504798303</v>
      </c>
      <c r="T137" s="19">
        <v>337.38404238449715</v>
      </c>
      <c r="U137" s="19">
        <v>350.33702335636656</v>
      </c>
      <c r="V137" s="19">
        <v>370.7418176890954</v>
      </c>
      <c r="W137" s="19">
        <v>386.15749345724788</v>
      </c>
      <c r="X137" s="19">
        <v>366.38704593862917</v>
      </c>
      <c r="Y137" s="19">
        <v>340.78544518265966</v>
      </c>
      <c r="Z137" s="19">
        <v>321.8553931037132</v>
      </c>
      <c r="AA137" s="19">
        <v>356.02812727522974</v>
      </c>
      <c r="AB137" s="19">
        <v>419.1382113094341</v>
      </c>
      <c r="AC137" s="19">
        <v>385.209907127289</v>
      </c>
      <c r="AD137" s="19">
        <v>438.73434110143143</v>
      </c>
      <c r="AE137" s="19">
        <v>318.7575950977178</v>
      </c>
      <c r="AF137" s="19">
        <v>309.30523819264869</v>
      </c>
      <c r="AG137" s="19"/>
      <c r="AH137" s="19"/>
      <c r="AI137" s="19"/>
      <c r="AL137" s="65">
        <f t="shared" si="2"/>
        <v>0</v>
      </c>
    </row>
    <row r="138" spans="1:38" ht="14.25" customHeight="1" x14ac:dyDescent="0.25">
      <c r="A138" s="22" t="s">
        <v>151</v>
      </c>
      <c r="B138" s="21">
        <v>34.546890268134263</v>
      </c>
      <c r="C138" s="21">
        <v>31.473265287962636</v>
      </c>
      <c r="D138" s="21">
        <v>40.701386094186951</v>
      </c>
      <c r="E138" s="21">
        <v>36.313737190373473</v>
      </c>
      <c r="F138" s="21">
        <v>35.847427402775395</v>
      </c>
      <c r="G138" s="21">
        <v>36.950457731758114</v>
      </c>
      <c r="H138" s="21">
        <v>44.609111098331446</v>
      </c>
      <c r="I138" s="21">
        <v>40.762907053551999</v>
      </c>
      <c r="J138" s="21">
        <v>36.924965972609719</v>
      </c>
      <c r="K138" s="21">
        <v>39.171993056029621</v>
      </c>
      <c r="L138" s="21">
        <v>37.875454353769804</v>
      </c>
      <c r="M138" s="21">
        <v>34.603306284755242</v>
      </c>
      <c r="N138" s="21">
        <v>28.201835001527815</v>
      </c>
      <c r="O138" s="21">
        <v>31.895368974964754</v>
      </c>
      <c r="P138" s="21">
        <v>34.849152886752684</v>
      </c>
      <c r="Q138" s="21">
        <v>36.29520222285656</v>
      </c>
      <c r="R138" s="21">
        <v>30.750687539250919</v>
      </c>
      <c r="S138" s="21">
        <v>30.966245324438695</v>
      </c>
      <c r="T138" s="21">
        <v>33.487629784696004</v>
      </c>
      <c r="U138" s="21">
        <v>34.734633922920196</v>
      </c>
      <c r="V138" s="21">
        <v>35.223169542341573</v>
      </c>
      <c r="W138" s="21">
        <v>31.321046850740601</v>
      </c>
      <c r="X138" s="21">
        <v>35.002303562175896</v>
      </c>
      <c r="Y138" s="21">
        <v>32.86458144516223</v>
      </c>
      <c r="Z138" s="21">
        <v>29.539876771464815</v>
      </c>
      <c r="AA138" s="21">
        <v>30.215224012240551</v>
      </c>
      <c r="AB138" s="21">
        <v>31.720072543139469</v>
      </c>
      <c r="AC138" s="21">
        <v>29.742301166838729</v>
      </c>
      <c r="AD138" s="21">
        <v>25.402237649166302</v>
      </c>
      <c r="AE138" s="21">
        <v>17.068677074786802</v>
      </c>
      <c r="AF138" s="21">
        <v>24.136678284568323</v>
      </c>
      <c r="AG138" s="21">
        <v>28.644240205947462</v>
      </c>
      <c r="AH138" s="21">
        <v>27.060024299304445</v>
      </c>
      <c r="AI138" s="21"/>
      <c r="AL138" s="65">
        <f t="shared" si="2"/>
        <v>1</v>
      </c>
    </row>
    <row r="139" spans="1:38" ht="14.25" customHeight="1" x14ac:dyDescent="0.25">
      <c r="A139" s="22" t="s">
        <v>152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L139" s="65">
        <f t="shared" si="2"/>
        <v>0</v>
      </c>
    </row>
    <row r="140" spans="1:38" ht="14.25" customHeight="1" x14ac:dyDescent="0.25">
      <c r="A140" s="22" t="s">
        <v>153</v>
      </c>
      <c r="B140" s="21">
        <v>35.608894486061224</v>
      </c>
      <c r="C140" s="21">
        <v>43.16075930020083</v>
      </c>
      <c r="D140" s="21">
        <v>41.005992946673182</v>
      </c>
      <c r="E140" s="21">
        <v>46.617596115032946</v>
      </c>
      <c r="F140" s="21">
        <v>46.562535705404386</v>
      </c>
      <c r="G140" s="21">
        <v>49.79563052462693</v>
      </c>
      <c r="H140" s="21">
        <v>58.438700403179901</v>
      </c>
      <c r="I140" s="21">
        <v>59.121464522721865</v>
      </c>
      <c r="J140" s="21">
        <v>58.541146715765592</v>
      </c>
      <c r="K140" s="21">
        <v>52.236114666361942</v>
      </c>
      <c r="L140" s="21">
        <v>35.953485124002171</v>
      </c>
      <c r="M140" s="21">
        <v>53.82972185752633</v>
      </c>
      <c r="N140" s="21">
        <v>76.667482033519136</v>
      </c>
      <c r="O140" s="21">
        <v>74.861397720980719</v>
      </c>
      <c r="P140" s="21">
        <v>61.540579086568343</v>
      </c>
      <c r="Q140" s="21">
        <v>58.227645334777534</v>
      </c>
      <c r="R140" s="21">
        <v>58.902950214841134</v>
      </c>
      <c r="S140" s="21">
        <v>77.29065377087484</v>
      </c>
      <c r="T140" s="21">
        <v>65.012091172929132</v>
      </c>
      <c r="U140" s="21">
        <v>81.106645153025454</v>
      </c>
      <c r="V140" s="21">
        <v>83.981661434760568</v>
      </c>
      <c r="W140" s="21">
        <v>84.260916906579283</v>
      </c>
      <c r="X140" s="21">
        <v>103.09036108130577</v>
      </c>
      <c r="Y140" s="21">
        <v>82.440458989259682</v>
      </c>
      <c r="Z140" s="21">
        <v>90.40327096945434</v>
      </c>
      <c r="AA140" s="21">
        <v>94.700776482239519</v>
      </c>
      <c r="AB140" s="21">
        <v>107.94180560048758</v>
      </c>
      <c r="AC140" s="21">
        <v>114.65547077478575</v>
      </c>
      <c r="AD140" s="21">
        <v>99.037205544719953</v>
      </c>
      <c r="AE140" s="21">
        <v>70.717381285065329</v>
      </c>
      <c r="AF140" s="21">
        <v>86.886393227748528</v>
      </c>
      <c r="AG140" s="21">
        <v>105.41011605922921</v>
      </c>
      <c r="AH140" s="21">
        <v>128.99962212904276</v>
      </c>
      <c r="AI140" s="21"/>
      <c r="AL140" s="65">
        <f t="shared" si="2"/>
        <v>1</v>
      </c>
    </row>
    <row r="141" spans="1:38" ht="14.25" customHeight="1" x14ac:dyDescent="0.25">
      <c r="A141" s="22" t="s">
        <v>154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L141" s="65">
        <f t="shared" si="2"/>
        <v>0</v>
      </c>
    </row>
    <row r="142" spans="1:38" ht="14.25" customHeight="1" x14ac:dyDescent="0.25">
      <c r="A142" s="22" t="s">
        <v>155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L142" s="65">
        <f t="shared" si="2"/>
        <v>0</v>
      </c>
    </row>
    <row r="143" spans="1:38" ht="14.25" customHeight="1" x14ac:dyDescent="0.25">
      <c r="A143" s="22" t="s">
        <v>156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L143" s="65">
        <f t="shared" si="2"/>
        <v>0</v>
      </c>
    </row>
    <row r="144" spans="1:38" ht="14.25" customHeight="1" x14ac:dyDescent="0.25">
      <c r="A144" s="22" t="s">
        <v>157</v>
      </c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L144" s="65">
        <f t="shared" si="2"/>
        <v>0</v>
      </c>
    </row>
    <row r="145" spans="1:38" ht="14.25" customHeight="1" x14ac:dyDescent="0.25">
      <c r="A145" s="22" t="s">
        <v>158</v>
      </c>
      <c r="B145" s="19">
        <v>66.3</v>
      </c>
      <c r="C145" s="19">
        <v>76.400000000000006</v>
      </c>
      <c r="D145" s="19">
        <v>78.099999999999994</v>
      </c>
      <c r="E145" s="19">
        <v>107.1</v>
      </c>
      <c r="F145" s="19">
        <v>71</v>
      </c>
      <c r="G145" s="19">
        <v>76.400000000000006</v>
      </c>
      <c r="H145" s="19">
        <v>75.5</v>
      </c>
      <c r="I145" s="19">
        <v>94.9</v>
      </c>
      <c r="J145" s="19">
        <v>92</v>
      </c>
      <c r="K145" s="19">
        <v>86.4</v>
      </c>
      <c r="L145" s="19">
        <v>92</v>
      </c>
      <c r="M145" s="19">
        <v>93.4</v>
      </c>
      <c r="N145" s="19">
        <v>79.8</v>
      </c>
      <c r="O145" s="19">
        <v>78</v>
      </c>
      <c r="P145" s="19">
        <v>86</v>
      </c>
      <c r="Q145" s="19">
        <v>84.6</v>
      </c>
      <c r="R145" s="19">
        <v>75.7</v>
      </c>
      <c r="S145" s="19">
        <v>81.099999999999994</v>
      </c>
      <c r="T145" s="19">
        <v>86.9</v>
      </c>
      <c r="U145" s="19">
        <v>87.8</v>
      </c>
      <c r="V145" s="19">
        <v>79</v>
      </c>
      <c r="W145" s="19">
        <v>74.7</v>
      </c>
      <c r="X145" s="19">
        <v>62.8</v>
      </c>
      <c r="Y145" s="19">
        <v>69.599999999999994</v>
      </c>
      <c r="Z145" s="19">
        <v>63.7</v>
      </c>
      <c r="AA145" s="19">
        <v>61.9</v>
      </c>
      <c r="AB145" s="19">
        <v>65.3</v>
      </c>
      <c r="AC145" s="19">
        <v>68.5</v>
      </c>
      <c r="AD145" s="19">
        <v>73.2</v>
      </c>
      <c r="AE145" s="19">
        <v>62.5</v>
      </c>
      <c r="AF145" s="19">
        <v>65.900000000000006</v>
      </c>
      <c r="AG145" s="19">
        <v>83.2</v>
      </c>
      <c r="AH145" s="19"/>
      <c r="AI145" s="19"/>
      <c r="AL145" s="65">
        <f t="shared" si="2"/>
        <v>1</v>
      </c>
    </row>
    <row r="146" spans="1:38" ht="14.25" customHeight="1" x14ac:dyDescent="0.25">
      <c r="A146" s="22" t="s">
        <v>159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L146" s="65">
        <f t="shared" si="2"/>
        <v>0</v>
      </c>
    </row>
    <row r="147" spans="1:38" ht="14.25" customHeight="1" x14ac:dyDescent="0.25">
      <c r="A147" s="22" t="s">
        <v>160</v>
      </c>
      <c r="B147" s="19"/>
      <c r="C147" s="19"/>
      <c r="D147" s="19"/>
      <c r="E147" s="19"/>
      <c r="F147" s="19">
        <v>1112</v>
      </c>
      <c r="G147" s="19">
        <v>1240.2911644871499</v>
      </c>
      <c r="H147" s="19">
        <v>1169.3011670915898</v>
      </c>
      <c r="I147" s="19">
        <v>1480.59513445689</v>
      </c>
      <c r="J147" s="19">
        <v>1246.71106797585</v>
      </c>
      <c r="K147" s="19">
        <v>942.51134935790208</v>
      </c>
      <c r="L147" s="19">
        <v>1087.1401575287</v>
      </c>
      <c r="M147" s="19">
        <v>890.98973254860198</v>
      </c>
      <c r="N147" s="19">
        <v>667.58536753804503</v>
      </c>
      <c r="O147" s="19">
        <v>731.686343979414</v>
      </c>
      <c r="P147" s="19">
        <v>490.98936849350901</v>
      </c>
      <c r="Q147" s="19">
        <v>517.62760932398805</v>
      </c>
      <c r="R147" s="19">
        <v>515.98568816067302</v>
      </c>
      <c r="S147" s="19">
        <v>532.42998546121703</v>
      </c>
      <c r="T147" s="19">
        <v>589.00939100354594</v>
      </c>
      <c r="U147" s="19">
        <v>524.008044006869</v>
      </c>
      <c r="V147" s="19">
        <v>603.20000701888796</v>
      </c>
      <c r="W147" s="19">
        <v>541.00053790886295</v>
      </c>
      <c r="X147" s="19">
        <v>804.25680946634702</v>
      </c>
      <c r="Y147" s="19">
        <v>597.062408878822</v>
      </c>
      <c r="Z147" s="19">
        <v>771.17277766277698</v>
      </c>
      <c r="AA147" s="19">
        <v>800.22039176524402</v>
      </c>
      <c r="AB147" s="19">
        <v>952.859048012313</v>
      </c>
      <c r="AC147" s="19">
        <v>999.95930625311701</v>
      </c>
      <c r="AD147" s="19">
        <v>957.86683784151603</v>
      </c>
      <c r="AE147" s="19">
        <v>970.57547123072004</v>
      </c>
      <c r="AF147" s="19">
        <v>1184.36186673613</v>
      </c>
      <c r="AG147" s="19">
        <v>1131.5461466889999</v>
      </c>
      <c r="AH147" s="19">
        <v>814.937504371979</v>
      </c>
      <c r="AI147" s="19"/>
      <c r="AL147" s="65">
        <f t="shared" si="2"/>
        <v>1</v>
      </c>
    </row>
    <row r="148" spans="1:38" ht="14.25" customHeight="1" x14ac:dyDescent="0.25">
      <c r="A148" s="22" t="s">
        <v>161</v>
      </c>
      <c r="B148" s="21">
        <v>42.728474299999995</v>
      </c>
      <c r="C148" s="21">
        <v>53.331409000000001</v>
      </c>
      <c r="D148" s="21">
        <v>47.311484</v>
      </c>
      <c r="E148" s="21">
        <v>55.310777999999999</v>
      </c>
      <c r="F148" s="21">
        <v>54.308205000000001</v>
      </c>
      <c r="G148" s="21">
        <v>61.184249999999999</v>
      </c>
      <c r="H148" s="21">
        <v>55.563146000000003</v>
      </c>
      <c r="I148" s="21">
        <v>62.630263999999997</v>
      </c>
      <c r="J148" s="21">
        <v>44.174123000000002</v>
      </c>
      <c r="K148" s="21">
        <v>45.627592999999997</v>
      </c>
      <c r="L148" s="21">
        <v>42.632916999999999</v>
      </c>
      <c r="M148" s="21">
        <v>46.715772000000001</v>
      </c>
      <c r="N148" s="21">
        <v>39.010710000000003</v>
      </c>
      <c r="O148" s="21">
        <v>45.973526999999997</v>
      </c>
      <c r="P148" s="21">
        <v>44.721529400000001</v>
      </c>
      <c r="Q148" s="21">
        <v>48.008603799999996</v>
      </c>
      <c r="R148" s="21">
        <v>50.674590000000002</v>
      </c>
      <c r="S148" s="21">
        <v>56.413901500000001</v>
      </c>
      <c r="T148" s="21">
        <v>56.141751399999997</v>
      </c>
      <c r="U148" s="21">
        <v>59.615533399999997</v>
      </c>
      <c r="V148" s="21">
        <v>57.076104999999998</v>
      </c>
      <c r="W148" s="21">
        <v>62.422240000000002</v>
      </c>
      <c r="X148" s="21">
        <v>62.092663000000002</v>
      </c>
      <c r="Y148" s="21">
        <v>68.782422999999994</v>
      </c>
      <c r="Z148" s="21">
        <v>60.597676999999997</v>
      </c>
      <c r="AA148" s="21">
        <v>67.349990000000005</v>
      </c>
      <c r="AB148" s="21">
        <v>68.165459999999996</v>
      </c>
      <c r="AC148" s="21">
        <v>68.070408999999998</v>
      </c>
      <c r="AD148" s="21">
        <v>56.103251999999998</v>
      </c>
      <c r="AE148" s="21">
        <v>47.626725</v>
      </c>
      <c r="AF148" s="21">
        <v>60.858980000000003</v>
      </c>
      <c r="AG148" s="21">
        <v>72.304810000000003</v>
      </c>
      <c r="AH148" s="21">
        <v>70.991230000000002</v>
      </c>
      <c r="AI148" s="21"/>
      <c r="AL148" s="65">
        <f t="shared" si="2"/>
        <v>1</v>
      </c>
    </row>
    <row r="149" spans="1:38" ht="14.25" customHeight="1" x14ac:dyDescent="0.25">
      <c r="A149" s="22" t="s">
        <v>162</v>
      </c>
      <c r="B149" s="19">
        <v>444.93783303730015</v>
      </c>
      <c r="C149" s="19">
        <v>424.42791762013712</v>
      </c>
      <c r="D149" s="19">
        <v>448.83073496659222</v>
      </c>
      <c r="E149" s="19">
        <v>490.3687396807922</v>
      </c>
      <c r="F149" s="19">
        <v>514.05139420448302</v>
      </c>
      <c r="G149" s="19">
        <v>530.13927576601702</v>
      </c>
      <c r="H149" s="19">
        <v>542.20917822838817</v>
      </c>
      <c r="I149" s="19">
        <v>486.62790697674416</v>
      </c>
      <c r="J149" s="19">
        <v>435.16766981943266</v>
      </c>
      <c r="K149" s="19">
        <v>453.41935483870964</v>
      </c>
      <c r="L149" s="19">
        <v>450.30401297122029</v>
      </c>
      <c r="M149" s="19">
        <v>452.6377491207503</v>
      </c>
      <c r="N149" s="19">
        <v>426.86969930609081</v>
      </c>
      <c r="O149" s="19">
        <v>469.5599515542994</v>
      </c>
      <c r="P149" s="19">
        <v>454.80769230769226</v>
      </c>
      <c r="Q149" s="19">
        <v>490.1711102268203</v>
      </c>
      <c r="R149" s="19">
        <v>501.89573459715643</v>
      </c>
      <c r="S149" s="19">
        <v>588.49765258215962</v>
      </c>
      <c r="T149" s="19">
        <v>525.78484721640871</v>
      </c>
      <c r="U149" s="19">
        <v>761.33115557370377</v>
      </c>
      <c r="V149" s="19">
        <v>683.19863887707334</v>
      </c>
      <c r="W149" s="19">
        <v>658.3783783783781</v>
      </c>
      <c r="X149" s="19">
        <v>611.89801699716691</v>
      </c>
      <c r="Y149" s="19">
        <v>651.65876777251185</v>
      </c>
      <c r="Z149" s="19">
        <v>543.801010493587</v>
      </c>
      <c r="AA149" s="19">
        <v>632.72937548188099</v>
      </c>
      <c r="AB149" s="19">
        <v>582.1737495298986</v>
      </c>
      <c r="AC149" s="19">
        <v>566.97147037308002</v>
      </c>
      <c r="AD149" s="19">
        <v>578.39072382290908</v>
      </c>
      <c r="AE149" s="19">
        <v>590.11976047904193</v>
      </c>
      <c r="AF149" s="19">
        <v>584.6659364731654</v>
      </c>
      <c r="AG149" s="19">
        <v>622.82127031019172</v>
      </c>
      <c r="AH149" s="19">
        <v>684.89236790606628</v>
      </c>
      <c r="AI149" s="19"/>
      <c r="AL149" s="65">
        <f t="shared" si="2"/>
        <v>1</v>
      </c>
    </row>
    <row r="150" spans="1:38" ht="14.25" customHeight="1" x14ac:dyDescent="0.25">
      <c r="A150" s="22" t="s">
        <v>163</v>
      </c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L150" s="65">
        <f t="shared" si="2"/>
        <v>0</v>
      </c>
    </row>
    <row r="151" spans="1:38" ht="14.25" customHeight="1" x14ac:dyDescent="0.25">
      <c r="A151" s="22" t="s">
        <v>164</v>
      </c>
      <c r="B151" s="19">
        <v>633</v>
      </c>
      <c r="C151" s="19">
        <v>641</v>
      </c>
      <c r="D151" s="19">
        <v>674</v>
      </c>
      <c r="E151" s="19">
        <v>663</v>
      </c>
      <c r="F151" s="19">
        <v>657</v>
      </c>
      <c r="G151" s="19">
        <v>670</v>
      </c>
      <c r="H151" s="19">
        <v>802</v>
      </c>
      <c r="I151" s="19">
        <v>657</v>
      </c>
      <c r="J151" s="19">
        <v>609</v>
      </c>
      <c r="K151" s="19">
        <v>671</v>
      </c>
      <c r="L151" s="19">
        <v>430</v>
      </c>
      <c r="M151" s="19">
        <v>448</v>
      </c>
      <c r="N151" s="19">
        <v>401</v>
      </c>
      <c r="O151" s="19">
        <v>448.798</v>
      </c>
      <c r="P151" s="19">
        <v>483.08</v>
      </c>
      <c r="Q151" s="19">
        <v>543.93499999999995</v>
      </c>
      <c r="R151" s="19">
        <v>596.649</v>
      </c>
      <c r="S151" s="19">
        <v>658.40200000000004</v>
      </c>
      <c r="T151" s="19">
        <v>634.23</v>
      </c>
      <c r="U151" s="19">
        <v>647.10599999999999</v>
      </c>
      <c r="V151" s="19">
        <v>669.57100000000003</v>
      </c>
      <c r="W151" s="19">
        <v>672.41800000000001</v>
      </c>
      <c r="X151" s="19">
        <v>510.858</v>
      </c>
      <c r="Y151" s="19">
        <v>510.565</v>
      </c>
      <c r="Z151" s="19">
        <v>462.19900000000001</v>
      </c>
      <c r="AA151" s="19">
        <v>502.52600000000001</v>
      </c>
      <c r="AB151" s="19">
        <v>472.762</v>
      </c>
      <c r="AC151" s="19">
        <v>540.41099999999994</v>
      </c>
      <c r="AD151" s="19">
        <v>461.26299999999998</v>
      </c>
      <c r="AE151" s="19">
        <v>375.08199999999999</v>
      </c>
      <c r="AF151" s="19">
        <v>421.30200000000002</v>
      </c>
      <c r="AG151" s="19">
        <v>532.03200000000004</v>
      </c>
      <c r="AH151" s="19">
        <v>623.78200000000004</v>
      </c>
      <c r="AI151" s="19"/>
      <c r="AL151" s="65">
        <f t="shared" si="2"/>
        <v>1</v>
      </c>
    </row>
    <row r="152" spans="1:38" ht="14.25" customHeight="1" x14ac:dyDescent="0.25">
      <c r="A152" s="22" t="s">
        <v>165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L152" s="65">
        <f t="shared" si="2"/>
        <v>0</v>
      </c>
    </row>
    <row r="153" spans="1:38" ht="14.25" customHeight="1" x14ac:dyDescent="0.25">
      <c r="A153" s="22" t="s">
        <v>166</v>
      </c>
      <c r="B153" s="19">
        <v>368</v>
      </c>
      <c r="C153" s="19">
        <v>378.2</v>
      </c>
      <c r="D153" s="19">
        <v>361.1</v>
      </c>
      <c r="E153" s="19">
        <v>360.4</v>
      </c>
      <c r="F153" s="19">
        <v>338.2</v>
      </c>
      <c r="G153" s="19">
        <v>365.9</v>
      </c>
      <c r="H153" s="19">
        <v>391.8</v>
      </c>
      <c r="I153" s="19">
        <v>411.7</v>
      </c>
      <c r="J153" s="19">
        <v>340.5</v>
      </c>
      <c r="K153" s="19">
        <v>294.60000000000002</v>
      </c>
      <c r="L153" s="19">
        <v>330.2</v>
      </c>
      <c r="M153" s="19">
        <v>365.9</v>
      </c>
      <c r="N153" s="19">
        <v>276.19170000000003</v>
      </c>
      <c r="O153" s="19">
        <v>324.47500000000002</v>
      </c>
      <c r="P153" s="19">
        <v>317.22179999999997</v>
      </c>
      <c r="Q153" s="19">
        <v>325.83179999999999</v>
      </c>
      <c r="R153" s="19">
        <v>302.06540000000001</v>
      </c>
      <c r="S153" s="19">
        <v>300.97039999999998</v>
      </c>
      <c r="T153" s="19">
        <v>343.36759999999998</v>
      </c>
      <c r="U153" s="19">
        <v>356.95589999999999</v>
      </c>
      <c r="V153" s="19">
        <v>327.09625</v>
      </c>
      <c r="W153" s="19">
        <v>311.82113199999998</v>
      </c>
      <c r="X153" s="19">
        <v>332.37109400000003</v>
      </c>
      <c r="Y153" s="19">
        <v>363.03188899999998</v>
      </c>
      <c r="Z153" s="19">
        <v>317.980639</v>
      </c>
      <c r="AA153" s="19">
        <v>335.91196600000001</v>
      </c>
      <c r="AB153" s="19">
        <v>333.44703099999998</v>
      </c>
      <c r="AC153" s="19">
        <v>328.55277999999998</v>
      </c>
      <c r="AD153" s="19">
        <v>267.54825799999998</v>
      </c>
      <c r="AE153" s="19">
        <v>172.24897799999999</v>
      </c>
      <c r="AF153" s="19">
        <v>200.10269099999999</v>
      </c>
      <c r="AG153" s="19">
        <v>303.378016</v>
      </c>
      <c r="AH153" s="19"/>
      <c r="AI153" s="19"/>
      <c r="AL153" s="65">
        <f t="shared" si="2"/>
        <v>1</v>
      </c>
    </row>
    <row r="154" spans="1:38" ht="14.25" customHeight="1" x14ac:dyDescent="0.25">
      <c r="A154" s="22" t="s">
        <v>167</v>
      </c>
      <c r="B154" s="21">
        <v>184.50884309180663</v>
      </c>
      <c r="C154" s="21">
        <v>206.11429188722013</v>
      </c>
      <c r="D154" s="21">
        <v>160.7361963190184</v>
      </c>
      <c r="E154" s="21">
        <v>142.27242163279345</v>
      </c>
      <c r="F154" s="21">
        <v>158.53488336875935</v>
      </c>
      <c r="G154" s="21">
        <v>141.06621896845911</v>
      </c>
      <c r="H154" s="21">
        <v>121.36963248466439</v>
      </c>
      <c r="I154" s="21">
        <v>68.621931260229232</v>
      </c>
      <c r="J154" s="21">
        <v>115.38046411225041</v>
      </c>
      <c r="K154" s="21">
        <v>91.503026723756093</v>
      </c>
      <c r="L154" s="21">
        <v>106.04050905180139</v>
      </c>
      <c r="M154" s="21">
        <v>82.980978500882031</v>
      </c>
      <c r="N154" s="21">
        <v>69.779054594896792</v>
      </c>
      <c r="O154" s="21">
        <v>67.655436095693261</v>
      </c>
      <c r="P154" s="21">
        <v>62.928138760602501</v>
      </c>
      <c r="Q154" s="21">
        <v>75.18573943199425</v>
      </c>
      <c r="R154" s="21">
        <v>88.810565752605228</v>
      </c>
      <c r="S154" s="21">
        <v>90.185237601031545</v>
      </c>
      <c r="T154" s="21">
        <v>84.764887987114946</v>
      </c>
      <c r="U154" s="21">
        <v>93.642001430672494</v>
      </c>
      <c r="V154" s="21">
        <v>80.69930262324101</v>
      </c>
      <c r="W154" s="21">
        <v>56.49099550245564</v>
      </c>
      <c r="X154" s="21">
        <v>94.042878454983921</v>
      </c>
      <c r="Y154" s="21">
        <v>63.523184584580555</v>
      </c>
      <c r="Z154" s="21">
        <v>93.876521222914803</v>
      </c>
      <c r="AA154" s="21">
        <v>36.476019113916585</v>
      </c>
      <c r="AB154" s="21"/>
      <c r="AC154" s="21"/>
      <c r="AD154" s="21"/>
      <c r="AE154" s="21"/>
      <c r="AF154" s="21"/>
      <c r="AG154" s="21"/>
      <c r="AH154" s="21"/>
      <c r="AI154" s="21"/>
      <c r="AL154" s="65">
        <f t="shared" si="2"/>
        <v>0</v>
      </c>
    </row>
    <row r="155" spans="1:38" ht="14.25" customHeight="1" x14ac:dyDescent="0.25">
      <c r="A155" s="22" t="s">
        <v>168</v>
      </c>
      <c r="B155" s="19">
        <v>96.335250538444598</v>
      </c>
      <c r="C155" s="19">
        <v>179.762047025204</v>
      </c>
      <c r="D155" s="19">
        <v>97.301255224845804</v>
      </c>
      <c r="E155" s="19">
        <v>62.660237975198498</v>
      </c>
      <c r="F155" s="19">
        <v>107.69243138926201</v>
      </c>
      <c r="G155" s="19">
        <v>173.72026621681201</v>
      </c>
      <c r="H155" s="19">
        <v>103.955296251007</v>
      </c>
      <c r="I155" s="19">
        <v>65.217994978263405</v>
      </c>
      <c r="J155" s="19">
        <v>101.682158982426</v>
      </c>
      <c r="K155" s="19">
        <v>153.55346436130301</v>
      </c>
      <c r="L155" s="19">
        <v>84.8033380266248</v>
      </c>
      <c r="M155" s="19">
        <v>50.1808759094029</v>
      </c>
      <c r="N155" s="19">
        <v>83.363679256557802</v>
      </c>
      <c r="O155" s="19">
        <v>133.835994392598</v>
      </c>
      <c r="P155" s="19">
        <v>82.461910335629199</v>
      </c>
      <c r="Q155" s="19">
        <v>57.124055106401798</v>
      </c>
      <c r="R155" s="19">
        <v>99.140299384221009</v>
      </c>
      <c r="S155" s="19">
        <v>156.345234944438</v>
      </c>
      <c r="T155" s="19">
        <v>96.975396883085693</v>
      </c>
      <c r="U155" s="19">
        <v>69.018534369592899</v>
      </c>
      <c r="V155" s="19">
        <v>115.58377852533201</v>
      </c>
      <c r="W155" s="19">
        <v>180.67602308264603</v>
      </c>
      <c r="X155" s="19">
        <v>106.518955778872</v>
      </c>
      <c r="Y155" s="19">
        <v>73.234912576416804</v>
      </c>
      <c r="Z155" s="19">
        <v>106.97386087900401</v>
      </c>
      <c r="AA155" s="19">
        <v>164.41326946103399</v>
      </c>
      <c r="AB155" s="19">
        <v>104.79231451781</v>
      </c>
      <c r="AC155" s="19">
        <v>69.793220701721694</v>
      </c>
      <c r="AD155" s="19">
        <v>103.25660746032401</v>
      </c>
      <c r="AE155" s="19">
        <v>116.153470209451</v>
      </c>
      <c r="AF155" s="19">
        <v>81.423849073676905</v>
      </c>
      <c r="AG155" s="19">
        <v>57.234049935020401</v>
      </c>
      <c r="AH155" s="19">
        <v>99.8662950712514</v>
      </c>
      <c r="AI155" s="19"/>
      <c r="AL155" s="65">
        <f t="shared" si="2"/>
        <v>1</v>
      </c>
    </row>
    <row r="156" spans="1:38" ht="14.25" customHeight="1" x14ac:dyDescent="0.25">
      <c r="A156" s="22" t="s">
        <v>169</v>
      </c>
      <c r="B156" s="21">
        <v>550.816418</v>
      </c>
      <c r="C156" s="21">
        <v>568.06418471000006</v>
      </c>
      <c r="D156" s="21">
        <v>602.403727</v>
      </c>
      <c r="E156" s="21">
        <v>545.30191970999999</v>
      </c>
      <c r="F156" s="21">
        <v>537.74369799999999</v>
      </c>
      <c r="G156" s="21">
        <v>536.431692</v>
      </c>
      <c r="H156" s="21">
        <v>560.52284199999997</v>
      </c>
      <c r="I156" s="21">
        <v>545.30191970999999</v>
      </c>
      <c r="J156" s="21">
        <v>524.68561799999998</v>
      </c>
      <c r="K156" s="21">
        <v>507.02252900000002</v>
      </c>
      <c r="L156" s="21">
        <v>494.78505100000001</v>
      </c>
      <c r="M156" s="21">
        <v>468.99757170999999</v>
      </c>
      <c r="N156" s="21">
        <v>436.63384200000002</v>
      </c>
      <c r="O156" s="21">
        <v>414.82331199999999</v>
      </c>
      <c r="P156" s="21">
        <v>480.68683600000003</v>
      </c>
      <c r="Q156" s="21">
        <v>453.754503</v>
      </c>
      <c r="R156" s="21">
        <v>447.62210299999998</v>
      </c>
      <c r="S156" s="21">
        <v>447.43305600000002</v>
      </c>
      <c r="T156" s="21">
        <v>496.27892400000002</v>
      </c>
      <c r="U156" s="21">
        <v>516.37752071</v>
      </c>
      <c r="V156" s="21">
        <v>491.70289667753298</v>
      </c>
      <c r="W156" s="21">
        <v>476.50472983916995</v>
      </c>
      <c r="X156" s="21">
        <v>502.08537054284602</v>
      </c>
      <c r="Y156" s="21">
        <v>543.35198686204308</v>
      </c>
      <c r="Z156" s="21">
        <v>517.08933842243596</v>
      </c>
      <c r="AA156" s="21">
        <v>511.05473424103201</v>
      </c>
      <c r="AB156" s="21">
        <v>542.21892402029391</v>
      </c>
      <c r="AC156" s="21">
        <v>577.11557248606391</v>
      </c>
      <c r="AD156" s="21">
        <v>574.89939523692908</v>
      </c>
      <c r="AE156" s="21">
        <v>466.369969732919</v>
      </c>
      <c r="AF156" s="21"/>
      <c r="AG156" s="21"/>
      <c r="AH156" s="21"/>
      <c r="AI156" s="21"/>
      <c r="AL156" s="65">
        <f t="shared" si="2"/>
        <v>0</v>
      </c>
    </row>
    <row r="157" spans="1:38" ht="14.25" customHeight="1" x14ac:dyDescent="0.25">
      <c r="A157" s="22" t="s">
        <v>170</v>
      </c>
      <c r="B157" s="19">
        <v>562.12946199999999</v>
      </c>
      <c r="C157" s="19">
        <v>581.89111400000002</v>
      </c>
      <c r="D157" s="19">
        <v>621.902646</v>
      </c>
      <c r="E157" s="19">
        <v>533.655753</v>
      </c>
      <c r="F157" s="19">
        <v>675.49125000000004</v>
      </c>
      <c r="G157" s="19">
        <v>630.69195000000002</v>
      </c>
      <c r="H157" s="19">
        <v>710.3691</v>
      </c>
      <c r="I157" s="19">
        <v>685.72770000000003</v>
      </c>
      <c r="J157" s="19">
        <v>659.10792953390001</v>
      </c>
      <c r="K157" s="19">
        <v>629.74237596521994</v>
      </c>
      <c r="L157" s="19">
        <v>687.53123788964001</v>
      </c>
      <c r="M157" s="19">
        <v>727.96185512834006</v>
      </c>
      <c r="N157" s="19">
        <v>721.18683169586211</v>
      </c>
      <c r="O157" s="19">
        <v>804.08404639222101</v>
      </c>
      <c r="P157" s="19">
        <v>827.75798263895001</v>
      </c>
      <c r="Q157" s="19">
        <v>841.526088068842</v>
      </c>
      <c r="R157" s="19">
        <v>906.02548999999999</v>
      </c>
      <c r="S157" s="19">
        <v>958.26975600000003</v>
      </c>
      <c r="T157" s="19">
        <v>974.94257800000003</v>
      </c>
      <c r="U157" s="19">
        <v>1035.820559</v>
      </c>
      <c r="V157" s="19">
        <v>882.20175300000005</v>
      </c>
      <c r="W157" s="19">
        <v>1059.331179</v>
      </c>
      <c r="X157" s="19">
        <v>1024.818522</v>
      </c>
      <c r="Y157" s="19">
        <v>1230.8896219999999</v>
      </c>
      <c r="Z157" s="19">
        <v>996.84679400000005</v>
      </c>
      <c r="AA157" s="19">
        <v>955.65650900000003</v>
      </c>
      <c r="AB157" s="19">
        <v>923.69805399999996</v>
      </c>
      <c r="AC157" s="19">
        <v>932.43265299999996</v>
      </c>
      <c r="AD157" s="19">
        <v>1005.662988</v>
      </c>
      <c r="AE157" s="19">
        <v>649.89124800000002</v>
      </c>
      <c r="AF157" s="19">
        <v>915.34386199999994</v>
      </c>
      <c r="AG157" s="19">
        <v>912.80870300000004</v>
      </c>
      <c r="AH157" s="19">
        <v>1002.750938</v>
      </c>
      <c r="AI157" s="19"/>
      <c r="AL157" s="65">
        <f t="shared" si="2"/>
        <v>1</v>
      </c>
    </row>
    <row r="158" spans="1:38" ht="14.25" customHeight="1" x14ac:dyDescent="0.25">
      <c r="A158" s="22" t="s">
        <v>171</v>
      </c>
      <c r="B158" s="21">
        <v>851</v>
      </c>
      <c r="C158" s="21">
        <v>888</v>
      </c>
      <c r="D158" s="21">
        <v>905</v>
      </c>
      <c r="E158" s="21">
        <v>1022</v>
      </c>
      <c r="F158" s="21">
        <v>943</v>
      </c>
      <c r="G158" s="21">
        <v>997</v>
      </c>
      <c r="H158" s="21">
        <v>975</v>
      </c>
      <c r="I158" s="21">
        <v>962</v>
      </c>
      <c r="J158" s="21">
        <v>859</v>
      </c>
      <c r="K158" s="21">
        <v>871</v>
      </c>
      <c r="L158" s="21">
        <v>902</v>
      </c>
      <c r="M158" s="21">
        <v>970</v>
      </c>
      <c r="N158" s="21">
        <v>934</v>
      </c>
      <c r="O158" s="21">
        <v>936</v>
      </c>
      <c r="P158" s="21">
        <v>1003</v>
      </c>
      <c r="Q158" s="21">
        <v>1061</v>
      </c>
      <c r="R158" s="21">
        <v>1052</v>
      </c>
      <c r="S158" s="21">
        <v>1086</v>
      </c>
      <c r="T158" s="21">
        <v>1195</v>
      </c>
      <c r="U158" s="21">
        <v>1265</v>
      </c>
      <c r="V158" s="21">
        <v>1334</v>
      </c>
      <c r="W158" s="21">
        <v>1339</v>
      </c>
      <c r="X158" s="21">
        <v>1318</v>
      </c>
      <c r="Y158" s="21">
        <v>1394</v>
      </c>
      <c r="Z158" s="21">
        <v>1331</v>
      </c>
      <c r="AA158" s="21">
        <v>1378</v>
      </c>
      <c r="AB158" s="21">
        <v>1397</v>
      </c>
      <c r="AC158" s="21">
        <v>1382</v>
      </c>
      <c r="AD158" s="21">
        <v>1370</v>
      </c>
      <c r="AE158" s="21">
        <v>1293</v>
      </c>
      <c r="AF158" s="21">
        <v>1464</v>
      </c>
      <c r="AG158" s="21">
        <v>1718</v>
      </c>
      <c r="AH158" s="21">
        <v>1649</v>
      </c>
      <c r="AI158" s="21"/>
      <c r="AL158" s="65">
        <f t="shared" si="2"/>
        <v>1</v>
      </c>
    </row>
    <row r="159" spans="1:38" ht="14.25" customHeight="1" x14ac:dyDescent="0.25">
      <c r="A159" s="22" t="s">
        <v>172</v>
      </c>
      <c r="B159" s="19">
        <v>536.17538709677251</v>
      </c>
      <c r="C159" s="19">
        <v>557.76095555555764</v>
      </c>
      <c r="D159" s="19">
        <v>589.25956060606165</v>
      </c>
      <c r="E159" s="19">
        <v>521.25522031249966</v>
      </c>
      <c r="F159" s="19">
        <v>468.41405714285867</v>
      </c>
      <c r="G159" s="19">
        <v>483.98862096774172</v>
      </c>
      <c r="H159" s="19">
        <v>487.80574545454527</v>
      </c>
      <c r="I159" s="19">
        <v>436.18183593750013</v>
      </c>
      <c r="J159" s="19">
        <v>340.09514285714374</v>
      </c>
      <c r="K159" s="19">
        <v>421.10823870967931</v>
      </c>
      <c r="L159" s="19">
        <v>387.96584999999999</v>
      </c>
      <c r="M159" s="19">
        <v>354.86772923076927</v>
      </c>
      <c r="N159" s="19">
        <v>336.10901612903291</v>
      </c>
      <c r="O159" s="19">
        <v>346.67526307692174</v>
      </c>
      <c r="P159" s="19">
        <v>368.48750000000052</v>
      </c>
      <c r="Q159" s="19">
        <v>365.76246093750001</v>
      </c>
      <c r="R159" s="19">
        <v>390.78047076922985</v>
      </c>
      <c r="S159" s="19">
        <v>437.54586612903216</v>
      </c>
      <c r="T159" s="19">
        <v>439.30327692307628</v>
      </c>
      <c r="U159" s="19">
        <v>454.47088571428412</v>
      </c>
      <c r="V159" s="19">
        <v>490.45650000000165</v>
      </c>
      <c r="W159" s="19">
        <v>540.93667619047778</v>
      </c>
      <c r="X159" s="19">
        <v>541.91211692307752</v>
      </c>
      <c r="Y159" s="19">
        <v>471.40336250000013</v>
      </c>
      <c r="Z159" s="19">
        <v>520.18331428571457</v>
      </c>
      <c r="AA159" s="19">
        <v>513.53090000000009</v>
      </c>
      <c r="AB159" s="19">
        <v>494.81437878788159</v>
      </c>
      <c r="AC159" s="19">
        <v>474.9485812499999</v>
      </c>
      <c r="AD159" s="19">
        <v>493.99209999999988</v>
      </c>
      <c r="AE159" s="19">
        <v>344.74223870967847</v>
      </c>
      <c r="AF159" s="19">
        <v>425.48346060606195</v>
      </c>
      <c r="AG159" s="19">
        <v>446.14402461538418</v>
      </c>
      <c r="AH159" s="19">
        <v>496.39721904761916</v>
      </c>
      <c r="AI159" s="19"/>
      <c r="AL159" s="65">
        <f t="shared" si="2"/>
        <v>1</v>
      </c>
    </row>
    <row r="160" spans="1:38" ht="14.25" customHeight="1" x14ac:dyDescent="0.25">
      <c r="A160" s="22" t="s">
        <v>173</v>
      </c>
      <c r="B160" s="21">
        <v>773.07692307692298</v>
      </c>
      <c r="C160" s="21">
        <v>809.06593406593402</v>
      </c>
      <c r="D160" s="21">
        <v>760.16483516483504</v>
      </c>
      <c r="E160" s="21">
        <v>807.41758241758237</v>
      </c>
      <c r="F160" s="21">
        <v>778.02197802197804</v>
      </c>
      <c r="G160" s="21">
        <v>791.20879120879113</v>
      </c>
      <c r="H160" s="21">
        <v>717.85714285714278</v>
      </c>
      <c r="I160" s="21">
        <v>656.5934065934066</v>
      </c>
      <c r="J160" s="21">
        <v>697.80219780219784</v>
      </c>
      <c r="K160" s="21">
        <v>646.97802197802196</v>
      </c>
      <c r="L160" s="21">
        <v>586.26373626373629</v>
      </c>
      <c r="M160" s="21">
        <v>651.92307692307691</v>
      </c>
      <c r="N160" s="21">
        <v>654.39560439560432</v>
      </c>
      <c r="O160" s="21">
        <v>744.50549450549443</v>
      </c>
      <c r="P160" s="21">
        <v>686.53846153846155</v>
      </c>
      <c r="Q160" s="21">
        <v>720.87912087912082</v>
      </c>
      <c r="R160" s="21">
        <v>740.1098901098901</v>
      </c>
      <c r="S160" s="21">
        <v>621.15384615384619</v>
      </c>
      <c r="T160" s="21">
        <v>609.8901098901099</v>
      </c>
      <c r="U160" s="21">
        <v>700</v>
      </c>
      <c r="V160" s="21">
        <v>734.61538461538453</v>
      </c>
      <c r="W160" s="21">
        <v>728.57142857142856</v>
      </c>
      <c r="X160" s="21">
        <v>735.98901098901092</v>
      </c>
      <c r="Y160" s="21">
        <v>741.20879120879113</v>
      </c>
      <c r="Z160" s="21">
        <v>734.06593406593402</v>
      </c>
      <c r="AA160" s="21">
        <v>641.20879120879113</v>
      </c>
      <c r="AB160" s="21">
        <v>539.28571428571422</v>
      </c>
      <c r="AC160" s="21">
        <v>535.98901098901104</v>
      </c>
      <c r="AD160" s="21">
        <v>487.91208791208794</v>
      </c>
      <c r="AE160" s="21">
        <v>457.69230769230768</v>
      </c>
      <c r="AF160" s="21">
        <v>437.08791208791206</v>
      </c>
      <c r="AG160" s="21">
        <v>503.84615384615387</v>
      </c>
      <c r="AH160" s="21">
        <v>488.1868131868132</v>
      </c>
      <c r="AI160" s="21"/>
      <c r="AL160" s="65">
        <f t="shared" si="2"/>
        <v>1</v>
      </c>
    </row>
    <row r="161" spans="1:38" ht="14.25" customHeight="1" x14ac:dyDescent="0.25">
      <c r="A161" s="22" t="s">
        <v>174</v>
      </c>
      <c r="B161" s="19">
        <v>260.72819236481854</v>
      </c>
      <c r="C161" s="19">
        <v>311.52555459863987</v>
      </c>
      <c r="D161" s="19">
        <v>339.75659229208929</v>
      </c>
      <c r="E161" s="19">
        <v>361.10686439382357</v>
      </c>
      <c r="F161" s="19">
        <v>314.94705237959965</v>
      </c>
      <c r="G161" s="19">
        <v>335.49146556798121</v>
      </c>
      <c r="H161" s="19">
        <v>350.9000130074146</v>
      </c>
      <c r="I161" s="19">
        <v>322.45346250246416</v>
      </c>
      <c r="J161" s="19">
        <v>305.71476736345221</v>
      </c>
      <c r="K161" s="19">
        <v>303.66639840035822</v>
      </c>
      <c r="L161" s="19">
        <v>303.96663903333587</v>
      </c>
      <c r="M161" s="19">
        <v>293.38531599122001</v>
      </c>
      <c r="N161" s="19">
        <v>290.68341264779474</v>
      </c>
      <c r="O161" s="19">
        <v>307.99738942718005</v>
      </c>
      <c r="P161" s="19">
        <v>314.98950034998865</v>
      </c>
      <c r="Q161" s="19">
        <v>321.10531104832148</v>
      </c>
      <c r="R161" s="19">
        <v>305.24043179587852</v>
      </c>
      <c r="S161" s="19">
        <v>366.94957563654549</v>
      </c>
      <c r="T161" s="19">
        <v>381.65134479341071</v>
      </c>
      <c r="U161" s="19">
        <v>417.77830645572453</v>
      </c>
      <c r="V161" s="19">
        <v>432.91072371896456</v>
      </c>
      <c r="W161" s="19">
        <v>486.15263706411946</v>
      </c>
      <c r="X161" s="19">
        <v>485.36884527772912</v>
      </c>
      <c r="Y161" s="19">
        <v>486.59238398432717</v>
      </c>
      <c r="Z161" s="19">
        <v>497.34493458302717</v>
      </c>
      <c r="AA161" s="19">
        <v>501.55502581184936</v>
      </c>
      <c r="AB161" s="19">
        <v>498.8212811616454</v>
      </c>
      <c r="AC161" s="19">
        <v>507.58866346600547</v>
      </c>
      <c r="AD161" s="19">
        <v>475.50465392423445</v>
      </c>
      <c r="AE161" s="19">
        <v>369.33369743309663</v>
      </c>
      <c r="AF161" s="19">
        <v>451.49977075105136</v>
      </c>
      <c r="AG161" s="19">
        <v>545.70815625688294</v>
      </c>
      <c r="AH161" s="19">
        <v>511.6079814140478</v>
      </c>
      <c r="AI161" s="19"/>
      <c r="AL161" s="65">
        <f t="shared" si="2"/>
        <v>1</v>
      </c>
    </row>
    <row r="162" spans="1:38" ht="14.25" customHeight="1" x14ac:dyDescent="0.25">
      <c r="A162" s="22" t="s">
        <v>175</v>
      </c>
      <c r="B162" s="21">
        <v>1795.71</v>
      </c>
      <c r="C162" s="21">
        <v>2045.69</v>
      </c>
      <c r="D162" s="21">
        <v>2131</v>
      </c>
      <c r="E162" s="21">
        <v>2270.77</v>
      </c>
      <c r="F162" s="21">
        <v>1646.48</v>
      </c>
      <c r="G162" s="21">
        <v>1915.11</v>
      </c>
      <c r="H162" s="21">
        <v>1807.54</v>
      </c>
      <c r="I162" s="21">
        <v>1728.18</v>
      </c>
      <c r="J162" s="21">
        <v>1346.56</v>
      </c>
      <c r="K162" s="21">
        <v>1470</v>
      </c>
      <c r="L162" s="21">
        <v>1435.64</v>
      </c>
      <c r="M162" s="21">
        <v>1457.62</v>
      </c>
      <c r="N162" s="21">
        <v>1136.93</v>
      </c>
      <c r="O162" s="21">
        <v>1414.76</v>
      </c>
      <c r="P162" s="21">
        <v>1450.92</v>
      </c>
      <c r="Q162" s="21">
        <v>1571.72</v>
      </c>
      <c r="R162" s="21">
        <v>1377.63</v>
      </c>
      <c r="S162" s="21">
        <v>1698.16</v>
      </c>
      <c r="T162" s="21">
        <v>1773.08</v>
      </c>
      <c r="U162" s="21">
        <v>1937.26</v>
      </c>
      <c r="V162" s="21">
        <v>1610.25</v>
      </c>
      <c r="W162" s="21">
        <v>1930.42</v>
      </c>
      <c r="X162" s="21">
        <v>1805.6</v>
      </c>
      <c r="Y162" s="21">
        <v>2022.78</v>
      </c>
      <c r="Z162" s="21">
        <v>1627.15</v>
      </c>
      <c r="AA162" s="21">
        <v>1942.46</v>
      </c>
      <c r="AB162" s="21">
        <v>2015.95</v>
      </c>
      <c r="AC162" s="21">
        <v>2095.0500000000002</v>
      </c>
      <c r="AD162" s="21">
        <v>1594.81</v>
      </c>
      <c r="AE162" s="21">
        <v>1593.56</v>
      </c>
      <c r="AF162" s="21">
        <v>1707.92</v>
      </c>
      <c r="AG162" s="21">
        <v>2046.65</v>
      </c>
      <c r="AH162" s="21">
        <v>1514.61</v>
      </c>
      <c r="AI162" s="21"/>
      <c r="AL162" s="65">
        <f t="shared" si="2"/>
        <v>1</v>
      </c>
    </row>
    <row r="163" spans="1:38" ht="14.25" customHeight="1" x14ac:dyDescent="0.25">
      <c r="A163" s="22" t="s">
        <v>176</v>
      </c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>
        <v>80.260682529073804</v>
      </c>
      <c r="S163" s="19">
        <v>85.973694537378705</v>
      </c>
      <c r="T163" s="19">
        <v>93.420085771439489</v>
      </c>
      <c r="U163" s="19">
        <v>90.205260690899109</v>
      </c>
      <c r="V163" s="19">
        <v>91.292636555392505</v>
      </c>
      <c r="W163" s="19">
        <v>99.618670878169695</v>
      </c>
      <c r="X163" s="19">
        <v>95.470953369350099</v>
      </c>
      <c r="Y163" s="19">
        <v>106.58807629895499</v>
      </c>
      <c r="Z163" s="19">
        <v>77.102491981996295</v>
      </c>
      <c r="AA163" s="19">
        <v>90.098087334044095</v>
      </c>
      <c r="AB163" s="19">
        <v>88.341475153183097</v>
      </c>
      <c r="AC163" s="19">
        <v>88.221121044240803</v>
      </c>
      <c r="AD163" s="19">
        <v>76.668050579838692</v>
      </c>
      <c r="AE163" s="19">
        <v>52.174227386883494</v>
      </c>
      <c r="AF163" s="19"/>
      <c r="AG163" s="19"/>
      <c r="AH163" s="19"/>
      <c r="AI163" s="19"/>
      <c r="AL163" s="65">
        <f t="shared" si="2"/>
        <v>0</v>
      </c>
    </row>
    <row r="164" spans="1:38" ht="14.25" customHeight="1" x14ac:dyDescent="0.25">
      <c r="A164" s="22" t="s">
        <v>177</v>
      </c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L164" s="65">
        <f t="shared" si="2"/>
        <v>0</v>
      </c>
    </row>
    <row r="165" spans="1:38" ht="14.25" customHeight="1" x14ac:dyDescent="0.25">
      <c r="A165" s="22" t="s">
        <v>178</v>
      </c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L165" s="65">
        <f t="shared" si="2"/>
        <v>0</v>
      </c>
    </row>
    <row r="166" spans="1:38" ht="14.25" customHeight="1" x14ac:dyDescent="0.25">
      <c r="A166" s="22" t="s">
        <v>179</v>
      </c>
      <c r="B166" s="21">
        <v>4403.25288</v>
      </c>
      <c r="C166" s="21">
        <v>4723.8984</v>
      </c>
      <c r="D166" s="21">
        <v>4377.6439200000004</v>
      </c>
      <c r="E166" s="21">
        <v>4201.9473600000001</v>
      </c>
      <c r="F166" s="21">
        <v>4270.2659999999996</v>
      </c>
      <c r="G166" s="21">
        <v>4775.06016</v>
      </c>
      <c r="H166" s="21">
        <v>4742.2566630399997</v>
      </c>
      <c r="I166" s="21">
        <v>4515.5447999999997</v>
      </c>
      <c r="J166" s="21">
        <v>4601.6661599999998</v>
      </c>
      <c r="K166" s="21">
        <v>4763.6315999999997</v>
      </c>
      <c r="L166" s="21">
        <v>4417.1243999999997</v>
      </c>
      <c r="M166" s="21">
        <v>4610.9044800000001</v>
      </c>
      <c r="N166" s="21">
        <v>3709.152</v>
      </c>
      <c r="O166" s="21">
        <v>3619.10592</v>
      </c>
      <c r="P166" s="21">
        <v>3040.2604799999999</v>
      </c>
      <c r="Q166" s="21">
        <v>3527.2972799999998</v>
      </c>
      <c r="R166" s="21">
        <v>3258.6747221865603</v>
      </c>
      <c r="S166" s="21">
        <v>3284.3310870672003</v>
      </c>
      <c r="T166" s="21">
        <v>3210.2830450368001</v>
      </c>
      <c r="U166" s="21">
        <v>3321.9674515324796</v>
      </c>
      <c r="V166" s="21">
        <v>3267.3715200000001</v>
      </c>
      <c r="W166" s="21">
        <v>3447.8784000000001</v>
      </c>
      <c r="X166" s="21">
        <v>3318.3302399999998</v>
      </c>
      <c r="Y166" s="21">
        <v>3289.1443199999999</v>
      </c>
      <c r="Z166" s="21">
        <v>3426.4125441475198</v>
      </c>
      <c r="AA166" s="21">
        <v>3935.13843066048</v>
      </c>
      <c r="AB166" s="21">
        <v>3770.1025151241597</v>
      </c>
      <c r="AC166" s="21">
        <v>3755.7954134035199</v>
      </c>
      <c r="AD166" s="21">
        <v>3431.3155200000001</v>
      </c>
      <c r="AE166" s="21">
        <v>3236.08608</v>
      </c>
      <c r="AF166" s="21">
        <v>3188.9894399999998</v>
      </c>
      <c r="AG166" s="21">
        <v>3556.97568</v>
      </c>
      <c r="AH166" s="21">
        <v>3614.1811200000002</v>
      </c>
      <c r="AI166" s="21"/>
      <c r="AL166" s="65">
        <f t="shared" si="2"/>
        <v>1</v>
      </c>
    </row>
    <row r="167" spans="1:38" ht="14.25" customHeight="1" x14ac:dyDescent="0.25">
      <c r="A167" s="22" t="s">
        <v>180</v>
      </c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L167" s="65">
        <f t="shared" si="2"/>
        <v>0</v>
      </c>
    </row>
    <row r="168" spans="1:38" ht="14.25" customHeight="1" x14ac:dyDescent="0.25">
      <c r="A168" s="22" t="s">
        <v>181</v>
      </c>
      <c r="B168" s="21">
        <v>129.75731673486908</v>
      </c>
      <c r="C168" s="21">
        <v>137.01490139069898</v>
      </c>
      <c r="D168" s="21">
        <v>148.15814048090189</v>
      </c>
      <c r="E168" s="21">
        <v>162.49834286584772</v>
      </c>
      <c r="F168" s="21">
        <v>141.06596485667421</v>
      </c>
      <c r="G168" s="21">
        <v>158.06637195107211</v>
      </c>
      <c r="H168" s="21">
        <v>155.05244864121983</v>
      </c>
      <c r="I168" s="21">
        <v>150.5470503281968</v>
      </c>
      <c r="J168" s="21">
        <v>120.20070766549951</v>
      </c>
      <c r="K168" s="21">
        <v>131.03766156328913</v>
      </c>
      <c r="L168" s="21">
        <v>126.82088686807802</v>
      </c>
      <c r="M168" s="21">
        <v>136.43721206460935</v>
      </c>
      <c r="N168" s="21">
        <v>126.01890303336167</v>
      </c>
      <c r="O168" s="21">
        <v>137.05105286045492</v>
      </c>
      <c r="P168" s="21">
        <v>139.486002345256</v>
      </c>
      <c r="Q168" s="21">
        <v>149.59384201762276</v>
      </c>
      <c r="R168" s="21">
        <v>139.70000265801767</v>
      </c>
      <c r="S168" s="21">
        <v>160.98097664281835</v>
      </c>
      <c r="T168" s="21">
        <v>172.00560246088952</v>
      </c>
      <c r="U168" s="21">
        <v>188.01110434793978</v>
      </c>
      <c r="V168" s="21">
        <v>188.16784863167933</v>
      </c>
      <c r="W168" s="21">
        <v>200.65186646873101</v>
      </c>
      <c r="X168" s="21">
        <v>200.67999308830159</v>
      </c>
      <c r="Y168" s="21">
        <v>204.84264793663522</v>
      </c>
      <c r="Z168" s="21">
        <v>218.95980255730478</v>
      </c>
      <c r="AA168" s="21">
        <v>233.83320497817598</v>
      </c>
      <c r="AB168" s="21">
        <v>224.76229683660134</v>
      </c>
      <c r="AC168" s="21">
        <v>224.20688047380889</v>
      </c>
      <c r="AD168" s="21">
        <v>211.54811973946119</v>
      </c>
      <c r="AE168" s="21">
        <v>196.51661095015317</v>
      </c>
      <c r="AF168" s="21">
        <v>215.26680256951863</v>
      </c>
      <c r="AG168" s="21">
        <v>243.79568620921097</v>
      </c>
      <c r="AH168" s="21">
        <v>236.24826690030864</v>
      </c>
      <c r="AI168" s="21"/>
      <c r="AL168" s="65">
        <f t="shared" si="2"/>
        <v>1</v>
      </c>
    </row>
    <row r="169" spans="1:38" ht="14.25" customHeight="1" x14ac:dyDescent="0.25">
      <c r="A169" s="22" t="s">
        <v>182</v>
      </c>
      <c r="B169" s="19">
        <v>15.115929202088401</v>
      </c>
      <c r="C169" s="19">
        <v>18.751050076305603</v>
      </c>
      <c r="D169" s="19">
        <v>21.622805957923099</v>
      </c>
      <c r="E169" s="19">
        <v>21.967752060962599</v>
      </c>
      <c r="F169" s="19">
        <v>18.5339626147702</v>
      </c>
      <c r="G169" s="19">
        <v>20.8018855977577</v>
      </c>
      <c r="H169" s="19">
        <v>24.194308867797098</v>
      </c>
      <c r="I169" s="19">
        <v>23.2212301808012</v>
      </c>
      <c r="J169" s="19">
        <v>20.912016209525103</v>
      </c>
      <c r="K169" s="19">
        <v>22.318135599077703</v>
      </c>
      <c r="L169" s="19">
        <v>17.136189003322301</v>
      </c>
      <c r="M169" s="19">
        <v>21.597588474773399</v>
      </c>
      <c r="N169" s="19">
        <v>20.314652880830401</v>
      </c>
      <c r="O169" s="19">
        <v>21.821882167285899</v>
      </c>
      <c r="P169" s="19">
        <v>20.776516583320401</v>
      </c>
      <c r="Q169" s="19">
        <v>22.062729222446798</v>
      </c>
      <c r="R169" s="19">
        <v>21.702390925811901</v>
      </c>
      <c r="S169" s="19">
        <v>30.5367771507245</v>
      </c>
      <c r="T169" s="19">
        <v>27.146020307639802</v>
      </c>
      <c r="U169" s="19">
        <v>23.252913338203001</v>
      </c>
      <c r="V169" s="19">
        <v>23.241737648226501</v>
      </c>
      <c r="W169" s="19">
        <v>24.1003295051209</v>
      </c>
      <c r="X169" s="19">
        <v>24.541982598527401</v>
      </c>
      <c r="Y169" s="19">
        <v>32.158067922994697</v>
      </c>
      <c r="Z169" s="19">
        <v>28.341396893825603</v>
      </c>
      <c r="AA169" s="19">
        <v>25.697479058109998</v>
      </c>
      <c r="AB169" s="19">
        <v>25.458252777575797</v>
      </c>
      <c r="AC169" s="19">
        <v>24.832743576557199</v>
      </c>
      <c r="AD169" s="19">
        <v>29.791837500763801</v>
      </c>
      <c r="AE169" s="19">
        <v>16.050282954983299</v>
      </c>
      <c r="AF169" s="19">
        <v>15.923841427513299</v>
      </c>
      <c r="AG169" s="19">
        <v>15.319299349696999</v>
      </c>
      <c r="AH169" s="19"/>
      <c r="AI169" s="19"/>
      <c r="AL169" s="65">
        <f t="shared" si="2"/>
        <v>1</v>
      </c>
    </row>
    <row r="170" spans="1:38" ht="14.25" customHeight="1" x14ac:dyDescent="0.25">
      <c r="A170" s="22" t="s">
        <v>183</v>
      </c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L170" s="65">
        <f t="shared" si="2"/>
        <v>0</v>
      </c>
    </row>
    <row r="171" spans="1:38" ht="14.25" customHeight="1" x14ac:dyDescent="0.25">
      <c r="A171" s="22" t="s">
        <v>184</v>
      </c>
      <c r="B171" s="19">
        <v>5562.829904125836</v>
      </c>
      <c r="C171" s="19">
        <v>6096.8051885659388</v>
      </c>
      <c r="D171" s="19">
        <v>6120.2302112898142</v>
      </c>
      <c r="E171" s="19">
        <v>6140.0613251566292</v>
      </c>
      <c r="F171" s="19">
        <v>7096.4903063100746</v>
      </c>
      <c r="G171" s="19">
        <v>7416.7553474513352</v>
      </c>
      <c r="H171" s="19">
        <v>7293.7165383693555</v>
      </c>
      <c r="I171" s="19">
        <v>7073.3094802954856</v>
      </c>
      <c r="J171" s="19">
        <v>7911.9663791196635</v>
      </c>
      <c r="K171" s="19">
        <v>8209.6566097657596</v>
      </c>
      <c r="L171" s="19">
        <v>7944.1770242115099</v>
      </c>
      <c r="M171" s="19">
        <v>7646.5935731369618</v>
      </c>
      <c r="N171" s="19">
        <v>6474.9205144022999</v>
      </c>
      <c r="O171" s="19">
        <v>7137.7483443708607</v>
      </c>
      <c r="P171" s="19">
        <v>6862.3288840612859</v>
      </c>
      <c r="Q171" s="19">
        <v>6901.0994207353278</v>
      </c>
      <c r="R171" s="19">
        <v>8110.6953759265798</v>
      </c>
      <c r="S171" s="19">
        <v>8417.067739386539</v>
      </c>
      <c r="T171" s="19">
        <v>8639.2298081869612</v>
      </c>
      <c r="U171" s="19">
        <v>9151.6538688718247</v>
      </c>
      <c r="V171" s="19">
        <v>10391.346105241848</v>
      </c>
      <c r="W171" s="19">
        <v>10429.292676830764</v>
      </c>
      <c r="X171" s="19">
        <v>10226.362218539794</v>
      </c>
      <c r="Y171" s="19">
        <v>10339.014279134015</v>
      </c>
      <c r="Z171" s="19">
        <v>10565.512659629438</v>
      </c>
      <c r="AA171" s="19">
        <v>11136.632598171032</v>
      </c>
      <c r="AB171" s="19">
        <v>10426.123418488511</v>
      </c>
      <c r="AC171" s="19">
        <v>10806.14639870911</v>
      </c>
      <c r="AD171" s="19">
        <v>10172.143372624463</v>
      </c>
      <c r="AE171" s="19">
        <v>8609.7578246707271</v>
      </c>
      <c r="AF171" s="19">
        <v>9401.5278283012012</v>
      </c>
      <c r="AG171" s="19">
        <v>9881.4050200504971</v>
      </c>
      <c r="AH171" s="19">
        <v>10481.754017119687</v>
      </c>
      <c r="AI171" s="19"/>
      <c r="AL171" s="65">
        <f t="shared" si="2"/>
        <v>1</v>
      </c>
    </row>
    <row r="172" spans="1:38" ht="14.25" customHeight="1" x14ac:dyDescent="0.25">
      <c r="A172" s="22" t="s">
        <v>185</v>
      </c>
      <c r="B172" s="21">
        <v>6.927374301675977</v>
      </c>
      <c r="C172" s="21">
        <v>6.0391061452513961</v>
      </c>
      <c r="D172" s="21">
        <v>5.0279329608938541</v>
      </c>
      <c r="E172" s="21">
        <v>5.6983240223463687</v>
      </c>
      <c r="F172" s="21">
        <v>7.5307262569832405</v>
      </c>
      <c r="G172" s="21">
        <v>6.2905027932960893</v>
      </c>
      <c r="H172" s="21">
        <v>4.927374301675977</v>
      </c>
      <c r="I172" s="21">
        <v>7.2402234636871503</v>
      </c>
      <c r="J172" s="21">
        <v>6.6033519553072617</v>
      </c>
      <c r="K172" s="21">
        <v>5.2067039106145252</v>
      </c>
      <c r="L172" s="21">
        <v>4.5363128491620115</v>
      </c>
      <c r="M172" s="21">
        <v>5.5698324022346375</v>
      </c>
      <c r="N172" s="21">
        <v>6.7932960893854748</v>
      </c>
      <c r="O172" s="21">
        <v>5.1284916201117321</v>
      </c>
      <c r="P172" s="21">
        <v>4.6145251396648046</v>
      </c>
      <c r="Q172" s="21">
        <v>5.3631284916201114</v>
      </c>
      <c r="R172" s="21">
        <v>6.1452513966480451</v>
      </c>
      <c r="S172" s="21">
        <v>4.893854748603351</v>
      </c>
      <c r="T172" s="21">
        <v>3.5977653631284916</v>
      </c>
      <c r="U172" s="21">
        <v>4.7821229050279328</v>
      </c>
      <c r="V172" s="21">
        <v>4.9922243184357535</v>
      </c>
      <c r="W172" s="21">
        <v>5.2214580391061451</v>
      </c>
      <c r="X172" s="21">
        <v>4.8040741173184358</v>
      </c>
      <c r="Y172" s="21">
        <v>5.0728960279329618</v>
      </c>
      <c r="Z172" s="21">
        <v>5.1908203519553071</v>
      </c>
      <c r="AA172" s="21">
        <v>4.8372595195530721</v>
      </c>
      <c r="AB172" s="21">
        <v>4.0407529776536313</v>
      </c>
      <c r="AC172" s="21">
        <v>4.402770480446927</v>
      </c>
      <c r="AD172" s="21">
        <v>5.0453071955307269</v>
      </c>
      <c r="AE172" s="21">
        <v>2.3369464245810057</v>
      </c>
      <c r="AF172" s="21">
        <v>2.4362217709497203</v>
      </c>
      <c r="AG172" s="21">
        <v>2.8429628491620109</v>
      </c>
      <c r="AH172" s="21"/>
      <c r="AI172" s="21"/>
      <c r="AL172" s="65">
        <f t="shared" si="2"/>
        <v>1</v>
      </c>
    </row>
    <row r="173" spans="1:38" ht="14.25" customHeight="1" x14ac:dyDescent="0.25">
      <c r="A173" s="22" t="s">
        <v>186</v>
      </c>
      <c r="B173" s="19">
        <v>0</v>
      </c>
      <c r="C173" s="19">
        <v>0</v>
      </c>
      <c r="D173" s="19">
        <v>0</v>
      </c>
      <c r="E173" s="19">
        <v>0</v>
      </c>
      <c r="F173" s="19">
        <v>517.44413438730328</v>
      </c>
      <c r="G173" s="19">
        <v>551.45773158870941</v>
      </c>
      <c r="H173" s="19">
        <v>493.96429299090886</v>
      </c>
      <c r="I173" s="19">
        <v>515.95686914062514</v>
      </c>
      <c r="J173" s="19">
        <v>389.28393671428677</v>
      </c>
      <c r="K173" s="19">
        <v>454.40894769677624</v>
      </c>
      <c r="L173" s="19">
        <v>459.02585295</v>
      </c>
      <c r="M173" s="19">
        <v>511.7959345046155</v>
      </c>
      <c r="N173" s="19">
        <v>460.81648108064604</v>
      </c>
      <c r="O173" s="19">
        <v>538.01177741076719</v>
      </c>
      <c r="P173" s="19">
        <v>477.95843647727344</v>
      </c>
      <c r="Q173" s="19">
        <v>512.83241753906248</v>
      </c>
      <c r="R173" s="19">
        <v>511.72542927692183</v>
      </c>
      <c r="S173" s="19">
        <v>559.34011946451608</v>
      </c>
      <c r="T173" s="19">
        <v>557.95274913846072</v>
      </c>
      <c r="U173" s="19">
        <v>611.97448225714061</v>
      </c>
      <c r="V173" s="19">
        <v>631.01592435714497</v>
      </c>
      <c r="W173" s="19">
        <v>685.47519436666857</v>
      </c>
      <c r="X173" s="19">
        <v>654.27864097846225</v>
      </c>
      <c r="Y173" s="19">
        <v>743.30265836250021</v>
      </c>
      <c r="Z173" s="19">
        <v>657.29818422857193</v>
      </c>
      <c r="AA173" s="19">
        <v>681.63417260000017</v>
      </c>
      <c r="AB173" s="19">
        <v>664.77477833333705</v>
      </c>
      <c r="AC173" s="19">
        <v>713.34398427499991</v>
      </c>
      <c r="AD173" s="19">
        <v>591.80915176562485</v>
      </c>
      <c r="AE173" s="19">
        <v>507.65001840000161</v>
      </c>
      <c r="AF173" s="19">
        <v>639.5367086090929</v>
      </c>
      <c r="AG173" s="19">
        <v>791.89967919999913</v>
      </c>
      <c r="AH173" s="19">
        <v>692.61629259047641</v>
      </c>
      <c r="AI173" s="19"/>
      <c r="AL173" s="65">
        <f t="shared" si="2"/>
        <v>1</v>
      </c>
    </row>
    <row r="174" spans="1:38" ht="14.25" customHeight="1" x14ac:dyDescent="0.25">
      <c r="A174" s="22" t="s">
        <v>187</v>
      </c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L174" s="65">
        <f t="shared" si="2"/>
        <v>0</v>
      </c>
    </row>
    <row r="175" spans="1:38" ht="14.25" customHeight="1" x14ac:dyDescent="0.25">
      <c r="A175" s="22" t="s">
        <v>188</v>
      </c>
      <c r="B175" s="19">
        <v>12.368375250435143</v>
      </c>
      <c r="C175" s="19">
        <v>13.010428723699242</v>
      </c>
      <c r="D175" s="19">
        <v>12.726531080629597</v>
      </c>
      <c r="E175" s="19">
        <v>12.736284693064125</v>
      </c>
      <c r="F175" s="19">
        <v>13.41752851929507</v>
      </c>
      <c r="G175" s="19">
        <v>11.611065837347226</v>
      </c>
      <c r="H175" s="19">
        <v>13.147482936015011</v>
      </c>
      <c r="I175" s="19">
        <v>12.358437771035071</v>
      </c>
      <c r="J175" s="19">
        <v>11.355350942831466</v>
      </c>
      <c r="K175" s="19">
        <v>11.973585082914214</v>
      </c>
      <c r="L175" s="19">
        <v>13.006212991154126</v>
      </c>
      <c r="M175" s="19">
        <v>12.092811486486157</v>
      </c>
      <c r="N175" s="19">
        <v>10.362886462454359</v>
      </c>
      <c r="O175" s="19">
        <v>10.894683274694476</v>
      </c>
      <c r="P175" s="19">
        <v>11.162677719792072</v>
      </c>
      <c r="Q175" s="19">
        <v>14.0595243663939</v>
      </c>
      <c r="R175" s="19">
        <v>10.050745907707723</v>
      </c>
      <c r="S175" s="19">
        <v>11.241113381767404</v>
      </c>
      <c r="T175" s="19">
        <v>13.04402775731733</v>
      </c>
      <c r="U175" s="19">
        <v>12.791032864757078</v>
      </c>
      <c r="V175" s="19">
        <v>12.836816018141199</v>
      </c>
      <c r="W175" s="19">
        <v>13.10418718082626</v>
      </c>
      <c r="X175" s="19">
        <v>13.459684513521696</v>
      </c>
      <c r="Y175" s="19">
        <v>14.703223049752591</v>
      </c>
      <c r="Z175" s="19">
        <v>12.152009977398532</v>
      </c>
      <c r="AA175" s="19">
        <v>9.9450900768277997</v>
      </c>
      <c r="AB175" s="19">
        <v>9.7251732598441567</v>
      </c>
      <c r="AC175" s="19">
        <v>10.880797151321735</v>
      </c>
      <c r="AD175" s="19">
        <v>8.9016617186304732</v>
      </c>
      <c r="AE175" s="19">
        <v>9.039001632027837</v>
      </c>
      <c r="AF175" s="19">
        <v>7.411418594621856</v>
      </c>
      <c r="AG175" s="19">
        <v>4.726719114700245</v>
      </c>
      <c r="AH175" s="19"/>
      <c r="AI175" s="19"/>
      <c r="AL175" s="65">
        <f t="shared" si="2"/>
        <v>1</v>
      </c>
    </row>
    <row r="176" spans="1:38" ht="14.25" customHeight="1" x14ac:dyDescent="0.25">
      <c r="A176" s="22" t="s">
        <v>189</v>
      </c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L176" s="65">
        <f t="shared" si="2"/>
        <v>0</v>
      </c>
    </row>
    <row r="177" spans="1:38" ht="14.25" customHeight="1" x14ac:dyDescent="0.25">
      <c r="A177" s="22" t="s">
        <v>190</v>
      </c>
      <c r="B177" s="19">
        <v>1151.7685381814265</v>
      </c>
      <c r="C177" s="19">
        <v>1155.4396765301419</v>
      </c>
      <c r="D177" s="19">
        <v>1182.4362450929004</v>
      </c>
      <c r="E177" s="19">
        <v>1122.0788163518187</v>
      </c>
      <c r="F177" s="19">
        <v>1002.0707864345809</v>
      </c>
      <c r="G177" s="19">
        <v>1064.5219444728771</v>
      </c>
      <c r="H177" s="19">
        <v>1137.5874639199708</v>
      </c>
      <c r="I177" s="19">
        <v>1082.6937194037771</v>
      </c>
      <c r="J177" s="19">
        <v>967.10722378425464</v>
      </c>
      <c r="K177" s="19">
        <v>897.96971333229044</v>
      </c>
      <c r="L177" s="19">
        <v>921.85101541112022</v>
      </c>
      <c r="M177" s="19">
        <v>837.59009166608121</v>
      </c>
      <c r="N177" s="19">
        <v>710.13762239921437</v>
      </c>
      <c r="O177" s="19">
        <v>726.17693608501816</v>
      </c>
      <c r="P177" s="19">
        <v>774.94991614681396</v>
      </c>
      <c r="Q177" s="19">
        <v>822.94644839195712</v>
      </c>
      <c r="R177" s="19">
        <v>821.42114106768747</v>
      </c>
      <c r="S177" s="19">
        <v>823.13520212718254</v>
      </c>
      <c r="T177" s="19">
        <v>863.33144639133002</v>
      </c>
      <c r="U177" s="19">
        <v>860.76399671174011</v>
      </c>
      <c r="V177" s="19">
        <v>924.47039331167025</v>
      </c>
      <c r="W177" s="19">
        <v>891.47656517958887</v>
      </c>
      <c r="X177" s="19">
        <v>948.03669494869177</v>
      </c>
      <c r="Y177" s="19">
        <v>921.81611352889377</v>
      </c>
      <c r="Z177" s="19">
        <v>871.38075829630316</v>
      </c>
      <c r="AA177" s="19">
        <v>889.06278387455018</v>
      </c>
      <c r="AB177" s="19">
        <v>911.49859344388983</v>
      </c>
      <c r="AC177" s="19">
        <v>892.27115608039935</v>
      </c>
      <c r="AD177" s="19">
        <v>808.9317123878667</v>
      </c>
      <c r="AE177" s="19">
        <v>725.38046605292288</v>
      </c>
      <c r="AF177" s="19">
        <v>799.12428415850559</v>
      </c>
      <c r="AG177" s="19">
        <v>845.91890966340065</v>
      </c>
      <c r="AH177" s="19">
        <v>859.59258707793913</v>
      </c>
      <c r="AI177" s="19"/>
      <c r="AL177" s="65">
        <f t="shared" si="2"/>
        <v>1</v>
      </c>
    </row>
    <row r="178" spans="1:38" ht="14.25" customHeight="1" x14ac:dyDescent="0.25">
      <c r="A178" s="22" t="s">
        <v>191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L178" s="65">
        <f t="shared" si="2"/>
        <v>0</v>
      </c>
    </row>
    <row r="179" spans="1:38" ht="14.25" customHeight="1" x14ac:dyDescent="0.25">
      <c r="A179" s="22" t="s">
        <v>192</v>
      </c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L179" s="65">
        <f t="shared" si="2"/>
        <v>0</v>
      </c>
    </row>
    <row r="180" spans="1:38" ht="14.25" customHeight="1" x14ac:dyDescent="0.25">
      <c r="A180" s="22" t="s">
        <v>193</v>
      </c>
      <c r="B180" s="21">
        <v>175.81781844513199</v>
      </c>
      <c r="C180" s="21">
        <v>160.91125</v>
      </c>
      <c r="D180" s="21">
        <v>197.41003732840898</v>
      </c>
      <c r="E180" s="21">
        <v>227.71002730448402</v>
      </c>
      <c r="F180" s="21">
        <v>199.34</v>
      </c>
      <c r="G180" s="21">
        <v>185.3</v>
      </c>
      <c r="H180" s="21">
        <v>179.00001124121098</v>
      </c>
      <c r="I180" s="21">
        <v>238.9</v>
      </c>
      <c r="J180" s="21">
        <v>208.9</v>
      </c>
      <c r="K180" s="21">
        <v>196.31</v>
      </c>
      <c r="L180" s="21">
        <v>189.0600020846</v>
      </c>
      <c r="M180" s="21">
        <v>252.58</v>
      </c>
      <c r="N180" s="21">
        <v>212.58</v>
      </c>
      <c r="O180" s="21">
        <v>201.19001016819701</v>
      </c>
      <c r="P180" s="21">
        <v>194.74</v>
      </c>
      <c r="Q180" s="21">
        <v>256.60000000000002</v>
      </c>
      <c r="R180" s="21">
        <v>217.70000897678301</v>
      </c>
      <c r="S180" s="21">
        <v>237.05996725780099</v>
      </c>
      <c r="T180" s="21">
        <v>211.050002002822</v>
      </c>
      <c r="U180" s="21">
        <v>211.85</v>
      </c>
      <c r="V180" s="21">
        <v>224.74</v>
      </c>
      <c r="W180" s="21">
        <v>245.7</v>
      </c>
      <c r="X180" s="21">
        <v>218.8</v>
      </c>
      <c r="Y180" s="21">
        <v>220.3</v>
      </c>
      <c r="Z180" s="21">
        <v>239.32</v>
      </c>
      <c r="AA180" s="21">
        <v>233.43</v>
      </c>
      <c r="AB180" s="21">
        <v>232</v>
      </c>
      <c r="AC180" s="21">
        <v>206.63</v>
      </c>
      <c r="AD180" s="21">
        <v>234.66</v>
      </c>
      <c r="AE180" s="21"/>
      <c r="AF180" s="21"/>
      <c r="AG180" s="21"/>
      <c r="AH180" s="21"/>
      <c r="AI180" s="21"/>
      <c r="AL180" s="65">
        <f t="shared" si="2"/>
        <v>0</v>
      </c>
    </row>
    <row r="181" spans="1:38" ht="14.25" customHeight="1" x14ac:dyDescent="0.25">
      <c r="A181" s="22" t="s">
        <v>194</v>
      </c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L181" s="65">
        <f t="shared" si="2"/>
        <v>0</v>
      </c>
    </row>
    <row r="182" spans="1:38" ht="14.25" customHeight="1" x14ac:dyDescent="0.25">
      <c r="A182" s="22" t="s">
        <v>195</v>
      </c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L182" s="65">
        <f t="shared" si="2"/>
        <v>0</v>
      </c>
    </row>
    <row r="183" spans="1:38" ht="14.25" customHeight="1" x14ac:dyDescent="0.25">
      <c r="A183" s="22" t="s">
        <v>196</v>
      </c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L183" s="65">
        <f t="shared" si="2"/>
        <v>0</v>
      </c>
    </row>
    <row r="184" spans="1:38" ht="14.25" customHeight="1" x14ac:dyDescent="0.25">
      <c r="A184" s="22" t="s">
        <v>197</v>
      </c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>
        <v>0</v>
      </c>
      <c r="W184" s="21">
        <v>0</v>
      </c>
      <c r="X184" s="21">
        <v>0</v>
      </c>
      <c r="Y184" s="21">
        <v>0</v>
      </c>
      <c r="Z184" s="21">
        <v>0</v>
      </c>
      <c r="AA184" s="21">
        <v>0</v>
      </c>
      <c r="AB184" s="21">
        <v>0</v>
      </c>
      <c r="AC184" s="21">
        <v>0</v>
      </c>
      <c r="AD184" s="21"/>
      <c r="AE184" s="21"/>
      <c r="AF184" s="21"/>
      <c r="AG184" s="21"/>
      <c r="AH184" s="21"/>
      <c r="AI184" s="21"/>
      <c r="AL184" s="65">
        <f t="shared" si="2"/>
        <v>0</v>
      </c>
    </row>
    <row r="185" spans="1:38" ht="14.25" customHeight="1" x14ac:dyDescent="0.25">
      <c r="A185" s="22" t="s">
        <v>198</v>
      </c>
      <c r="B185" s="19">
        <v>19.291456652201202</v>
      </c>
      <c r="C185" s="19">
        <v>21.804109917590001</v>
      </c>
      <c r="D185" s="19">
        <v>18.702952952098101</v>
      </c>
      <c r="E185" s="19">
        <v>19.2884892449284</v>
      </c>
      <c r="F185" s="19">
        <v>20.6645889553185</v>
      </c>
      <c r="G185" s="19">
        <v>16.0550371607054</v>
      </c>
      <c r="H185" s="19">
        <v>19.147977971861998</v>
      </c>
      <c r="I185" s="19">
        <v>17.847874223025602</v>
      </c>
      <c r="J185" s="19">
        <v>16.975630711030401</v>
      </c>
      <c r="K185" s="19">
        <v>14.535032640731901</v>
      </c>
      <c r="L185" s="19">
        <v>13.894007100403201</v>
      </c>
      <c r="M185" s="19">
        <v>12.8182111033154</v>
      </c>
      <c r="N185" s="19">
        <v>9.1355475074906494</v>
      </c>
      <c r="O185" s="19">
        <v>7.9648292342522202</v>
      </c>
      <c r="P185" s="19">
        <v>8.0621889465821006</v>
      </c>
      <c r="Q185" s="19">
        <v>6.7628801099254501</v>
      </c>
      <c r="R185" s="19">
        <v>16.899999999999999</v>
      </c>
      <c r="S185" s="19">
        <v>15.581610815118999</v>
      </c>
      <c r="T185" s="19">
        <v>17.672464485672002</v>
      </c>
      <c r="U185" s="19">
        <v>18.374122080666798</v>
      </c>
      <c r="V185" s="19">
        <v>18.920016104951301</v>
      </c>
      <c r="W185" s="19">
        <v>22.729255704963503</v>
      </c>
      <c r="X185" s="19">
        <v>20.161516770478499</v>
      </c>
      <c r="Y185" s="19">
        <v>19.9400949853976</v>
      </c>
      <c r="Z185" s="19">
        <v>19.6795025008491</v>
      </c>
      <c r="AA185" s="19">
        <v>22.3198925610168</v>
      </c>
      <c r="AB185" s="19">
        <v>23.610406617501301</v>
      </c>
      <c r="AC185" s="19">
        <v>22.891408895262302</v>
      </c>
      <c r="AD185" s="19">
        <v>21.395758531119501</v>
      </c>
      <c r="AE185" s="19">
        <v>22.541083538523498</v>
      </c>
      <c r="AF185" s="19">
        <v>19.617772685653399</v>
      </c>
      <c r="AG185" s="19">
        <v>17.716103342890602</v>
      </c>
      <c r="AH185" s="19">
        <v>22.614778944106199</v>
      </c>
      <c r="AI185" s="19"/>
      <c r="AL185" s="65">
        <f t="shared" si="2"/>
        <v>1</v>
      </c>
    </row>
    <row r="186" spans="1:38" ht="14.25" customHeight="1" x14ac:dyDescent="0.25">
      <c r="A186" s="22" t="s">
        <v>199</v>
      </c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L186" s="65">
        <f t="shared" si="2"/>
        <v>0</v>
      </c>
    </row>
    <row r="187" spans="1:38" ht="14.25" customHeight="1" x14ac:dyDescent="0.25">
      <c r="A187" s="22" t="s">
        <v>200</v>
      </c>
      <c r="B187" s="19">
        <v>1303.5585131940522</v>
      </c>
      <c r="C187" s="19">
        <v>1321.3539423246416</v>
      </c>
      <c r="D187" s="19">
        <v>1333.7308149677151</v>
      </c>
      <c r="E187" s="19">
        <v>1429.5642775472604</v>
      </c>
      <c r="F187" s="19">
        <v>1354.3821705145838</v>
      </c>
      <c r="G187" s="19">
        <v>1368.2375106070392</v>
      </c>
      <c r="H187" s="19">
        <v>1318.7896586935685</v>
      </c>
      <c r="I187" s="19">
        <v>1281.2585142005109</v>
      </c>
      <c r="J187" s="19">
        <v>1226.1424881348521</v>
      </c>
      <c r="K187" s="19">
        <v>1219.9759624218721</v>
      </c>
      <c r="L187" s="19">
        <v>1195.1689115008096</v>
      </c>
      <c r="M187" s="19">
        <v>1163.3381121420123</v>
      </c>
      <c r="N187" s="19">
        <v>1400.3908418111637</v>
      </c>
      <c r="O187" s="19">
        <v>1951.9221375837565</v>
      </c>
      <c r="P187" s="19">
        <v>1662.5409568568996</v>
      </c>
      <c r="Q187" s="19">
        <v>1631.373748796459</v>
      </c>
      <c r="R187" s="19">
        <v>1731.7345642037071</v>
      </c>
      <c r="S187" s="19">
        <v>1747.6088817448936</v>
      </c>
      <c r="T187" s="19">
        <v>1982.9890082985655</v>
      </c>
      <c r="U187" s="19">
        <v>2277.0597124398114</v>
      </c>
      <c r="V187" s="19">
        <v>2299.3226407271736</v>
      </c>
      <c r="W187" s="19">
        <v>2143.4230276874423</v>
      </c>
      <c r="X187" s="19">
        <v>2233.9777117535787</v>
      </c>
      <c r="Y187" s="19">
        <v>2968.7571958012277</v>
      </c>
      <c r="Z187" s="19">
        <v>2317.04759775809</v>
      </c>
      <c r="AA187" s="19">
        <v>2206.9289166515164</v>
      </c>
      <c r="AB187" s="19">
        <v>2552.6278494318422</v>
      </c>
      <c r="AC187" s="19">
        <v>2547.5220544245963</v>
      </c>
      <c r="AD187" s="19">
        <v>2348.6756765332266</v>
      </c>
      <c r="AE187" s="19">
        <v>2148.5855836521309</v>
      </c>
      <c r="AF187" s="19">
        <v>2607.3022082143812</v>
      </c>
      <c r="AG187" s="19">
        <v>2733.8259196501672</v>
      </c>
      <c r="AH187" s="19">
        <v>2861.513013454889</v>
      </c>
      <c r="AI187" s="19"/>
      <c r="AL187" s="65">
        <f t="shared" si="2"/>
        <v>1</v>
      </c>
    </row>
    <row r="188" spans="1:38" ht="14.25" customHeight="1" x14ac:dyDescent="0.25">
      <c r="A188" s="22" t="s">
        <v>201</v>
      </c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L188" s="65">
        <f t="shared" si="2"/>
        <v>0</v>
      </c>
    </row>
    <row r="189" spans="1:38" ht="14.25" customHeight="1" x14ac:dyDescent="0.25">
      <c r="A189" s="22" t="s">
        <v>202</v>
      </c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L189" s="65">
        <f t="shared" si="2"/>
        <v>0</v>
      </c>
    </row>
    <row r="190" spans="1:38" ht="14.25" customHeight="1" x14ac:dyDescent="0.25">
      <c r="A190" s="22" t="s">
        <v>203</v>
      </c>
      <c r="B190" s="21">
        <v>95.781940280000001</v>
      </c>
      <c r="C190" s="21">
        <v>110.36619128</v>
      </c>
      <c r="D190" s="21">
        <v>99.931490640000106</v>
      </c>
      <c r="E190" s="21">
        <v>130.59825544</v>
      </c>
      <c r="F190" s="21">
        <v>87.877758774</v>
      </c>
      <c r="G190" s="21">
        <v>106.806903984</v>
      </c>
      <c r="H190" s="21">
        <v>97.7943556990936</v>
      </c>
      <c r="I190" s="21">
        <v>116.405364432</v>
      </c>
      <c r="J190" s="21">
        <v>75.039823848799998</v>
      </c>
      <c r="K190" s="21">
        <v>71.425213769400003</v>
      </c>
      <c r="L190" s="21">
        <v>74.894948324799998</v>
      </c>
      <c r="M190" s="21">
        <v>72.5460193264</v>
      </c>
      <c r="N190" s="21">
        <v>50.752502034400003</v>
      </c>
      <c r="O190" s="21">
        <v>60.917053897600006</v>
      </c>
      <c r="P190" s="21">
        <v>55.993296459569997</v>
      </c>
      <c r="Q190" s="21">
        <v>70.378815012611994</v>
      </c>
      <c r="R190" s="21">
        <v>52.163726087732499</v>
      </c>
      <c r="S190" s="21">
        <v>56.248684928988098</v>
      </c>
      <c r="T190" s="21">
        <v>57.6854897069258</v>
      </c>
      <c r="U190" s="21">
        <v>73.654854310023794</v>
      </c>
      <c r="V190" s="21">
        <v>61.726824759979998</v>
      </c>
      <c r="W190" s="21">
        <v>71.202698504460002</v>
      </c>
      <c r="X190" s="21">
        <v>67.685064561339999</v>
      </c>
      <c r="Y190" s="21">
        <v>71.047552772879996</v>
      </c>
      <c r="Z190" s="21">
        <v>72.612434420939991</v>
      </c>
      <c r="AA190" s="21">
        <v>72.113525985359999</v>
      </c>
      <c r="AB190" s="21">
        <v>70.096894756118402</v>
      </c>
      <c r="AC190" s="21">
        <v>84.613118705581599</v>
      </c>
      <c r="AD190" s="21">
        <v>75.056636360100001</v>
      </c>
      <c r="AE190" s="21">
        <v>62.479075803839997</v>
      </c>
      <c r="AF190" s="21">
        <v>71.926137635019998</v>
      </c>
      <c r="AG190" s="21">
        <v>87.333104783591111</v>
      </c>
      <c r="AH190" s="21"/>
      <c r="AI190" s="21"/>
      <c r="AL190" s="65">
        <f t="shared" si="2"/>
        <v>1</v>
      </c>
    </row>
    <row r="191" spans="1:38" ht="14.25" customHeight="1" x14ac:dyDescent="0.25">
      <c r="A191" s="22" t="s">
        <v>204</v>
      </c>
      <c r="B191" s="19">
        <v>257.844726129984</v>
      </c>
      <c r="C191" s="19">
        <v>239.062726327344</v>
      </c>
      <c r="D191" s="19">
        <v>293.75787750749805</v>
      </c>
      <c r="E191" s="19">
        <v>267.40287041354202</v>
      </c>
      <c r="F191" s="19">
        <v>277.286711484411</v>
      </c>
      <c r="G191" s="19">
        <v>250.12936909609101</v>
      </c>
      <c r="H191" s="19">
        <v>243.76589004430801</v>
      </c>
      <c r="I191" s="19">
        <v>276.20679438205201</v>
      </c>
      <c r="J191" s="19">
        <v>254.24206665101002</v>
      </c>
      <c r="K191" s="19">
        <v>248.39267209506102</v>
      </c>
      <c r="L191" s="19">
        <v>237.19453765006301</v>
      </c>
      <c r="M191" s="19">
        <v>196.79287912816798</v>
      </c>
      <c r="N191" s="19">
        <v>208.826053702292</v>
      </c>
      <c r="O191" s="19">
        <v>205.05875873891699</v>
      </c>
      <c r="P191" s="19">
        <v>205.37819794271002</v>
      </c>
      <c r="Q191" s="19">
        <v>192.68788192241902</v>
      </c>
      <c r="R191" s="19">
        <v>171.00301047407001</v>
      </c>
      <c r="S191" s="19">
        <v>170.31135579002299</v>
      </c>
      <c r="T191" s="19">
        <v>181.88860654122499</v>
      </c>
      <c r="U191" s="19">
        <v>172.11982101542301</v>
      </c>
      <c r="V191" s="19">
        <v>122.167204</v>
      </c>
      <c r="W191" s="19">
        <v>123.73136599999999</v>
      </c>
      <c r="X191" s="19">
        <v>120.725859</v>
      </c>
      <c r="Y191" s="19">
        <v>132.695335</v>
      </c>
      <c r="Z191" s="19">
        <v>125.68794800000001</v>
      </c>
      <c r="AA191" s="19">
        <v>146.83626000000001</v>
      </c>
      <c r="AB191" s="19">
        <v>146.13656700000001</v>
      </c>
      <c r="AC191" s="19">
        <v>145.35567499999999</v>
      </c>
      <c r="AD191" s="19">
        <v>145.07621900000001</v>
      </c>
      <c r="AE191" s="19">
        <v>117.107268</v>
      </c>
      <c r="AF191" s="19"/>
      <c r="AG191" s="19"/>
      <c r="AH191" s="19"/>
      <c r="AI191" s="19"/>
      <c r="AL191" s="65">
        <f t="shared" si="2"/>
        <v>0</v>
      </c>
    </row>
    <row r="192" spans="1:38" ht="14.25" customHeight="1" x14ac:dyDescent="0.25">
      <c r="A192" s="22" t="s">
        <v>205</v>
      </c>
      <c r="B192" s="21">
        <v>4937.8180352926902</v>
      </c>
      <c r="C192" s="21">
        <v>4872.16363467681</v>
      </c>
      <c r="D192" s="21">
        <v>4536.97118333862</v>
      </c>
      <c r="E192" s="21">
        <v>4432.1538829841902</v>
      </c>
      <c r="F192" s="21">
        <v>3964.2492083735301</v>
      </c>
      <c r="G192" s="21">
        <v>4129.9873613748796</v>
      </c>
      <c r="H192" s="21">
        <v>4273.6520715779898</v>
      </c>
      <c r="I192" s="21">
        <v>4093.6117617048303</v>
      </c>
      <c r="J192" s="21">
        <v>3370.6587573977399</v>
      </c>
      <c r="K192" s="21">
        <v>3335.4450294676599</v>
      </c>
      <c r="L192" s="21">
        <v>3261.4091458232397</v>
      </c>
      <c r="M192" s="21">
        <v>3146.4617849381998</v>
      </c>
      <c r="N192" s="21">
        <v>2857.6210772079003</v>
      </c>
      <c r="O192" s="21">
        <v>2916.1226795559501</v>
      </c>
      <c r="P192" s="21">
        <v>3083.5436156007599</v>
      </c>
      <c r="Q192" s="21">
        <v>3289.3536797920801</v>
      </c>
      <c r="R192" s="21">
        <v>3311.2983666875402</v>
      </c>
      <c r="S192" s="21">
        <v>3336.68255412698</v>
      </c>
      <c r="T192" s="21">
        <v>3539.1481760955498</v>
      </c>
      <c r="U192" s="21">
        <v>3755.9121562580799</v>
      </c>
      <c r="V192" s="21">
        <v>3723.35611505421</v>
      </c>
      <c r="W192" s="21">
        <v>3811.6186470605503</v>
      </c>
      <c r="X192" s="21">
        <v>4154.1053745527797</v>
      </c>
      <c r="Y192" s="21">
        <v>4031.1285415849097</v>
      </c>
      <c r="Z192" s="21">
        <v>3794.6252056800099</v>
      </c>
      <c r="AA192" s="21">
        <v>3840.3666434863098</v>
      </c>
      <c r="AB192" s="21">
        <v>3802.3602509706002</v>
      </c>
      <c r="AC192" s="21">
        <v>3767.1095845013601</v>
      </c>
      <c r="AD192" s="21">
        <v>4225.2325662634203</v>
      </c>
      <c r="AE192" s="21">
        <v>3714.16717613838</v>
      </c>
      <c r="AF192" s="21">
        <v>3977.4992341033503</v>
      </c>
      <c r="AG192" s="21">
        <v>5043.1928988841892</v>
      </c>
      <c r="AH192" s="21">
        <v>6937.6124453689808</v>
      </c>
      <c r="AI192" s="21"/>
      <c r="AL192" s="65">
        <f t="shared" si="2"/>
        <v>1</v>
      </c>
    </row>
    <row r="193" spans="1:38" ht="14.25" customHeight="1" x14ac:dyDescent="0.25">
      <c r="A193" s="22" t="s">
        <v>206</v>
      </c>
      <c r="B193" s="19">
        <v>15.8352234484909</v>
      </c>
      <c r="C193" s="19">
        <v>20.004140736867498</v>
      </c>
      <c r="D193" s="19">
        <v>9.487537702623781</v>
      </c>
      <c r="E193" s="19">
        <v>13.341675890746201</v>
      </c>
      <c r="F193" s="19">
        <v>10.711210959613501</v>
      </c>
      <c r="G193" s="19">
        <v>26.399194117344802</v>
      </c>
      <c r="H193" s="19">
        <v>7.9914838243211701</v>
      </c>
      <c r="I193" s="19">
        <v>18.893976129845399</v>
      </c>
      <c r="J193" s="19">
        <v>8.6999999999999993</v>
      </c>
      <c r="K193" s="19">
        <v>11.4903</v>
      </c>
      <c r="L193" s="19">
        <v>10.8156</v>
      </c>
      <c r="M193" s="19">
        <v>23.9071</v>
      </c>
      <c r="N193" s="19">
        <v>10.048500000000001</v>
      </c>
      <c r="O193" s="19">
        <v>10.930899999999999</v>
      </c>
      <c r="P193" s="19">
        <v>12.476599999999999</v>
      </c>
      <c r="Q193" s="19">
        <v>13.7265</v>
      </c>
      <c r="R193" s="19">
        <v>12.304714469484701</v>
      </c>
      <c r="S193" s="19">
        <v>13.647634433070401</v>
      </c>
      <c r="T193" s="19">
        <v>13.579764014038199</v>
      </c>
      <c r="U193" s="19">
        <v>17.748982312452398</v>
      </c>
      <c r="V193" s="19">
        <v>11.383740572989799</v>
      </c>
      <c r="W193" s="19">
        <v>11.7371882395566</v>
      </c>
      <c r="X193" s="19">
        <v>12.792297957948801</v>
      </c>
      <c r="Y193" s="19">
        <v>15.644659122165599</v>
      </c>
      <c r="Z193" s="19">
        <v>11.899287254065801</v>
      </c>
      <c r="AA193" s="19">
        <v>10.9015353756325</v>
      </c>
      <c r="AB193" s="19">
        <v>11.5643000562275</v>
      </c>
      <c r="AC193" s="19">
        <v>15.659875255732802</v>
      </c>
      <c r="AD193" s="19">
        <v>11.343104280184301</v>
      </c>
      <c r="AE193" s="19">
        <v>7.9082865614383904</v>
      </c>
      <c r="AF193" s="19">
        <v>12.096418993686401</v>
      </c>
      <c r="AG193" s="19">
        <v>13.1236864819628</v>
      </c>
      <c r="AH193" s="19"/>
      <c r="AI193" s="19"/>
      <c r="AL193" s="65">
        <f t="shared" si="2"/>
        <v>1</v>
      </c>
    </row>
    <row r="194" spans="1:38" ht="14.25" customHeight="1" x14ac:dyDescent="0.25">
      <c r="A194" s="22" t="s">
        <v>207</v>
      </c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L194" s="65">
        <f t="shared" si="2"/>
        <v>0</v>
      </c>
    </row>
    <row r="195" spans="1:38" ht="14.25" customHeight="1" x14ac:dyDescent="0.25">
      <c r="A195" s="22" t="s">
        <v>208</v>
      </c>
      <c r="B195" s="19">
        <v>2.3493970843199623</v>
      </c>
      <c r="C195" s="19">
        <v>2.7472775326138827</v>
      </c>
      <c r="D195" s="19">
        <v>2.5826148547255698</v>
      </c>
      <c r="E195" s="19">
        <v>3.2125228762035833</v>
      </c>
      <c r="F195" s="19">
        <v>2.4736844966579508</v>
      </c>
      <c r="G195" s="19">
        <v>2.7151831219315121</v>
      </c>
      <c r="H195" s="19"/>
      <c r="I195" s="19"/>
      <c r="J195" s="19">
        <v>4.5225899671131256</v>
      </c>
      <c r="K195" s="19">
        <v>5.5734335435764155</v>
      </c>
      <c r="L195" s="19">
        <v>5.5315246552493331</v>
      </c>
      <c r="M195" s="19">
        <v>5.9605450613077631</v>
      </c>
      <c r="N195" s="19">
        <v>4.6462634344112965</v>
      </c>
      <c r="O195" s="19">
        <v>6.1796437086060374</v>
      </c>
      <c r="P195" s="19">
        <v>6.5514766753312292</v>
      </c>
      <c r="Q195" s="19">
        <v>6.4029618030256152</v>
      </c>
      <c r="R195" s="19">
        <v>4.8251732802232734</v>
      </c>
      <c r="S195" s="19">
        <v>6.0663490379204594</v>
      </c>
      <c r="T195" s="19">
        <v>7.1518843483666208</v>
      </c>
      <c r="U195" s="19">
        <v>6.4461609639672552</v>
      </c>
      <c r="V195" s="19">
        <v>5.546384783576376</v>
      </c>
      <c r="W195" s="19">
        <v>5.9325793262106998</v>
      </c>
      <c r="X195" s="19">
        <v>6.0760943052506313</v>
      </c>
      <c r="Y195" s="19">
        <v>5.8875271541750891</v>
      </c>
      <c r="Z195" s="19">
        <v>6.4144512470556538</v>
      </c>
      <c r="AA195" s="19">
        <v>7.1372225240630094</v>
      </c>
      <c r="AB195" s="19">
        <v>6.236766216940774</v>
      </c>
      <c r="AC195" s="19">
        <v>8.6363251517753294</v>
      </c>
      <c r="AD195" s="19">
        <v>5.6547768211881042</v>
      </c>
      <c r="AE195" s="19">
        <v>4.5605647012504544</v>
      </c>
      <c r="AF195" s="19">
        <v>6.0272908506979688</v>
      </c>
      <c r="AG195" s="19">
        <v>7.3000210914694765</v>
      </c>
      <c r="AH195" s="19"/>
      <c r="AI195" s="19"/>
      <c r="AL195" s="65">
        <f t="shared" si="2"/>
        <v>1</v>
      </c>
    </row>
    <row r="196" spans="1:38" ht="14.25" customHeight="1" x14ac:dyDescent="0.25">
      <c r="A196" s="22" t="s">
        <v>209</v>
      </c>
      <c r="B196" s="21"/>
      <c r="C196" s="21"/>
      <c r="D196" s="21"/>
      <c r="E196" s="21"/>
      <c r="F196" s="21"/>
      <c r="G196" s="21"/>
      <c r="H196" s="21"/>
      <c r="I196" s="21"/>
      <c r="J196" s="21">
        <v>150.06761995537701</v>
      </c>
      <c r="K196" s="21">
        <v>165.53053922887099</v>
      </c>
      <c r="L196" s="21">
        <v>167.76120110834802</v>
      </c>
      <c r="M196" s="21">
        <v>147.991881908604</v>
      </c>
      <c r="N196" s="21">
        <v>127.700883930638</v>
      </c>
      <c r="O196" s="21">
        <v>130.258429194439</v>
      </c>
      <c r="P196" s="21">
        <v>151.84753534760202</v>
      </c>
      <c r="Q196" s="21">
        <v>141.178853258245</v>
      </c>
      <c r="R196" s="21">
        <v>122.74780179397</v>
      </c>
      <c r="S196" s="21">
        <v>122.89262854392301</v>
      </c>
      <c r="T196" s="21">
        <v>136.511894067215</v>
      </c>
      <c r="U196" s="21">
        <v>164.166468682724</v>
      </c>
      <c r="V196" s="21">
        <v>143.73479000670298</v>
      </c>
      <c r="W196" s="21">
        <v>142.125353593092</v>
      </c>
      <c r="X196" s="21">
        <v>148.527930942788</v>
      </c>
      <c r="Y196" s="21">
        <v>121.833905128691</v>
      </c>
      <c r="Z196" s="21">
        <v>126.99619994147</v>
      </c>
      <c r="AA196" s="21">
        <v>125.97400683897101</v>
      </c>
      <c r="AB196" s="21">
        <v>139.60778392411001</v>
      </c>
      <c r="AC196" s="21">
        <v>130.66425652754401</v>
      </c>
      <c r="AD196" s="21">
        <v>119.50157464165001</v>
      </c>
      <c r="AE196" s="21">
        <v>80.655634272529397</v>
      </c>
      <c r="AF196" s="21">
        <v>122.060173192973</v>
      </c>
      <c r="AG196" s="21">
        <v>123.46817246302301</v>
      </c>
      <c r="AH196" s="21"/>
      <c r="AI196" s="21"/>
      <c r="AL196" s="65">
        <f t="shared" si="2"/>
        <v>1</v>
      </c>
    </row>
    <row r="197" spans="1:38" ht="14.25" customHeight="1" x14ac:dyDescent="0.25">
      <c r="A197" s="22" t="s">
        <v>210</v>
      </c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L197" s="65">
        <f t="shared" si="2"/>
        <v>0</v>
      </c>
    </row>
    <row r="198" spans="1:38" ht="14.25" customHeight="1" x14ac:dyDescent="0.25">
      <c r="A198" s="22" t="s">
        <v>211</v>
      </c>
      <c r="B198" s="21">
        <v>1346</v>
      </c>
      <c r="C198" s="21">
        <v>1610</v>
      </c>
      <c r="D198" s="21">
        <v>1480</v>
      </c>
      <c r="E198" s="21">
        <v>1489</v>
      </c>
      <c r="F198" s="21">
        <v>1330</v>
      </c>
      <c r="G198" s="21">
        <v>1486</v>
      </c>
      <c r="H198" s="21">
        <v>1496</v>
      </c>
      <c r="I198" s="21">
        <v>1427</v>
      </c>
      <c r="J198" s="21">
        <v>1242</v>
      </c>
      <c r="K198" s="21">
        <v>1228</v>
      </c>
      <c r="L198" s="21">
        <v>1106</v>
      </c>
      <c r="M198" s="21">
        <v>1155</v>
      </c>
      <c r="N198" s="21">
        <v>1116</v>
      </c>
      <c r="O198" s="21">
        <v>1257</v>
      </c>
      <c r="P198" s="21">
        <v>1133</v>
      </c>
      <c r="Q198" s="21">
        <v>1190</v>
      </c>
      <c r="R198" s="21">
        <v>1058</v>
      </c>
      <c r="S198" s="21">
        <v>1175</v>
      </c>
      <c r="T198" s="21">
        <v>1324</v>
      </c>
      <c r="U198" s="21">
        <v>1381</v>
      </c>
      <c r="V198" s="21">
        <v>1531</v>
      </c>
      <c r="W198" s="21">
        <v>1562</v>
      </c>
      <c r="X198" s="21">
        <v>1319</v>
      </c>
      <c r="Y198" s="21">
        <v>1177</v>
      </c>
      <c r="Z198" s="21">
        <v>1458</v>
      </c>
      <c r="AA198" s="21">
        <v>1555</v>
      </c>
      <c r="AB198" s="21">
        <v>1477</v>
      </c>
      <c r="AC198" s="21">
        <v>1572</v>
      </c>
      <c r="AD198" s="21">
        <v>1546</v>
      </c>
      <c r="AE198" s="21">
        <v>1234</v>
      </c>
      <c r="AF198" s="21">
        <v>1432</v>
      </c>
      <c r="AG198" s="21">
        <v>1710</v>
      </c>
      <c r="AH198" s="21">
        <v>1931</v>
      </c>
      <c r="AI198" s="21"/>
      <c r="AL198" s="65">
        <f t="shared" si="2"/>
        <v>1</v>
      </c>
    </row>
    <row r="199" spans="1:38" ht="14.25" customHeight="1" x14ac:dyDescent="0.25">
      <c r="A199" s="22" t="s">
        <v>212</v>
      </c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L199" s="65">
        <f t="shared" ref="AL199:AL217" si="3">IF(AG199="", 0, 1)</f>
        <v>0</v>
      </c>
    </row>
    <row r="200" spans="1:38" ht="14.25" customHeight="1" x14ac:dyDescent="0.25">
      <c r="A200" s="22" t="s">
        <v>213</v>
      </c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L200" s="65">
        <f t="shared" si="3"/>
        <v>0</v>
      </c>
    </row>
    <row r="201" spans="1:38" ht="14.25" customHeight="1" x14ac:dyDescent="0.25">
      <c r="A201" s="22" t="s">
        <v>214</v>
      </c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L201" s="65">
        <f t="shared" si="3"/>
        <v>0</v>
      </c>
    </row>
    <row r="202" spans="1:38" ht="14.25" customHeight="1" x14ac:dyDescent="0.25">
      <c r="A202" s="22" t="s">
        <v>215</v>
      </c>
      <c r="B202" s="21">
        <v>241.813810576284</v>
      </c>
      <c r="C202" s="21">
        <v>263.82957000283199</v>
      </c>
      <c r="D202" s="21">
        <v>266.50101511749801</v>
      </c>
      <c r="E202" s="21">
        <v>253.95183078783501</v>
      </c>
      <c r="F202" s="21">
        <v>230.98938910392499</v>
      </c>
      <c r="G202" s="21">
        <v>254.81260680409102</v>
      </c>
      <c r="H202" s="21">
        <v>238.60077034737799</v>
      </c>
      <c r="I202" s="21">
        <v>257.30810047321398</v>
      </c>
      <c r="J202" s="21">
        <v>261.76205805311503</v>
      </c>
      <c r="K202" s="21">
        <v>254.33273087984699</v>
      </c>
      <c r="L202" s="21">
        <v>252.09202917237801</v>
      </c>
      <c r="M202" s="21">
        <v>266.76783079953901</v>
      </c>
      <c r="N202" s="21">
        <v>220.71371782435199</v>
      </c>
      <c r="O202" s="21">
        <v>211.21032571820399</v>
      </c>
      <c r="P202" s="21">
        <v>245.28247932473499</v>
      </c>
      <c r="Q202" s="21">
        <v>227.66708669811001</v>
      </c>
      <c r="R202" s="21">
        <v>218.30420812547001</v>
      </c>
      <c r="S202" s="21">
        <v>258.68209177419902</v>
      </c>
      <c r="T202" s="21">
        <v>266.69300107618699</v>
      </c>
      <c r="U202" s="21">
        <v>299.61800466499301</v>
      </c>
      <c r="V202" s="21">
        <v>299.21041864924302</v>
      </c>
      <c r="W202" s="21">
        <v>301.95456613855896</v>
      </c>
      <c r="X202" s="21">
        <v>310.76660021615703</v>
      </c>
      <c r="Y202" s="21">
        <v>348.00959698059501</v>
      </c>
      <c r="Z202" s="21">
        <v>369.723806201407</v>
      </c>
      <c r="AA202" s="21">
        <v>366.501514329023</v>
      </c>
      <c r="AB202" s="21">
        <v>306.01847123101504</v>
      </c>
      <c r="AC202" s="21">
        <v>329.97520372260499</v>
      </c>
      <c r="AD202" s="21"/>
      <c r="AE202" s="21"/>
      <c r="AF202" s="21"/>
      <c r="AG202" s="21"/>
      <c r="AH202" s="21"/>
      <c r="AI202" s="21"/>
      <c r="AL202" s="65">
        <f t="shared" si="3"/>
        <v>0</v>
      </c>
    </row>
    <row r="203" spans="1:38" ht="14.25" customHeight="1" x14ac:dyDescent="0.25">
      <c r="A203" s="22" t="s">
        <v>216</v>
      </c>
      <c r="B203" s="19">
        <v>495</v>
      </c>
      <c r="C203" s="19">
        <v>485</v>
      </c>
      <c r="D203" s="19">
        <v>569</v>
      </c>
      <c r="E203" s="19">
        <v>562</v>
      </c>
      <c r="F203" s="19">
        <v>354</v>
      </c>
      <c r="G203" s="19">
        <v>384</v>
      </c>
      <c r="H203" s="19">
        <v>364</v>
      </c>
      <c r="I203" s="19">
        <v>374</v>
      </c>
      <c r="J203" s="19">
        <v>269</v>
      </c>
      <c r="K203" s="19">
        <v>241</v>
      </c>
      <c r="L203" s="19">
        <v>257</v>
      </c>
      <c r="M203" s="19">
        <v>268</v>
      </c>
      <c r="N203" s="19">
        <v>215</v>
      </c>
      <c r="O203" s="19">
        <v>214</v>
      </c>
      <c r="P203" s="19">
        <v>281</v>
      </c>
      <c r="Q203" s="19">
        <v>294</v>
      </c>
      <c r="R203" s="19">
        <v>235</v>
      </c>
      <c r="S203" s="19">
        <v>242</v>
      </c>
      <c r="T203" s="19">
        <v>258</v>
      </c>
      <c r="U203" s="19">
        <v>284</v>
      </c>
      <c r="V203" s="19">
        <v>245</v>
      </c>
      <c r="W203" s="19">
        <v>255</v>
      </c>
      <c r="X203" s="19">
        <v>291</v>
      </c>
      <c r="Y203" s="19">
        <v>317</v>
      </c>
      <c r="Z203" s="19">
        <v>294</v>
      </c>
      <c r="AA203" s="19">
        <v>292</v>
      </c>
      <c r="AB203" s="19">
        <v>339</v>
      </c>
      <c r="AC203" s="19">
        <v>360</v>
      </c>
      <c r="AD203" s="19">
        <v>287</v>
      </c>
      <c r="AE203" s="19">
        <v>236</v>
      </c>
      <c r="AF203" s="19">
        <v>287</v>
      </c>
      <c r="AG203" s="19">
        <v>336</v>
      </c>
      <c r="AH203" s="19">
        <v>317</v>
      </c>
      <c r="AI203" s="19"/>
      <c r="AL203" s="65">
        <f t="shared" si="3"/>
        <v>1</v>
      </c>
    </row>
    <row r="204" spans="1:38" ht="14.25" customHeight="1" x14ac:dyDescent="0.25">
      <c r="A204" s="22" t="s">
        <v>217</v>
      </c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L204" s="65">
        <f t="shared" si="3"/>
        <v>0</v>
      </c>
    </row>
    <row r="205" spans="1:38" ht="14.25" customHeight="1" x14ac:dyDescent="0.25">
      <c r="A205" s="22" t="s">
        <v>218</v>
      </c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L205" s="65">
        <f t="shared" si="3"/>
        <v>0</v>
      </c>
    </row>
    <row r="206" spans="1:38" ht="14.25" customHeight="1" x14ac:dyDescent="0.25">
      <c r="A206" s="22" t="s">
        <v>219</v>
      </c>
      <c r="B206" s="21">
        <v>227.535355659136</v>
      </c>
      <c r="C206" s="21">
        <v>318.12978602173899</v>
      </c>
      <c r="D206" s="21">
        <v>290.99266402875202</v>
      </c>
      <c r="E206" s="21">
        <v>241.310883211521</v>
      </c>
      <c r="F206" s="21">
        <v>257.70110770414601</v>
      </c>
      <c r="G206" s="21">
        <v>355.10447155055101</v>
      </c>
      <c r="H206" s="21">
        <v>306.24352697731604</v>
      </c>
      <c r="I206" s="21">
        <v>219.96359376123601</v>
      </c>
      <c r="J206" s="21">
        <v>218.68752141422598</v>
      </c>
      <c r="K206" s="21">
        <v>265.80539835561598</v>
      </c>
      <c r="L206" s="21">
        <v>230.949156823008</v>
      </c>
      <c r="M206" s="21">
        <v>194.56533747832901</v>
      </c>
      <c r="N206" s="21">
        <v>152.91412002701898</v>
      </c>
      <c r="O206" s="21">
        <v>215.845667101966</v>
      </c>
      <c r="P206" s="21">
        <v>179.30320069504401</v>
      </c>
      <c r="Q206" s="21">
        <v>153.03592583421801</v>
      </c>
      <c r="R206" s="21">
        <v>179.341639120574</v>
      </c>
      <c r="S206" s="21">
        <v>214.989670485593</v>
      </c>
      <c r="T206" s="21">
        <v>189.26053277700402</v>
      </c>
      <c r="U206" s="21">
        <v>169.11123913441301</v>
      </c>
      <c r="V206" s="21">
        <v>195.26388845399401</v>
      </c>
      <c r="W206" s="21">
        <v>238.86348110629902</v>
      </c>
      <c r="X206" s="21">
        <v>229.70728745011198</v>
      </c>
      <c r="Y206" s="21">
        <v>224.84253619561801</v>
      </c>
      <c r="Z206" s="21">
        <v>180.66216592901</v>
      </c>
      <c r="AA206" s="21">
        <v>220.57612963767099</v>
      </c>
      <c r="AB206" s="21">
        <v>209.001097684429</v>
      </c>
      <c r="AC206" s="21">
        <v>197.18302240256</v>
      </c>
      <c r="AD206" s="21">
        <v>183.97259707021701</v>
      </c>
      <c r="AE206" s="21">
        <v>207.32996231177802</v>
      </c>
      <c r="AF206" s="21">
        <v>185.35463115131898</v>
      </c>
      <c r="AG206" s="21">
        <v>202.68495008494202</v>
      </c>
      <c r="AH206" s="21">
        <v>211.570617623781</v>
      </c>
      <c r="AI206" s="21"/>
      <c r="AL206" s="65">
        <f t="shared" si="3"/>
        <v>1</v>
      </c>
    </row>
    <row r="207" spans="1:38" ht="14.25" customHeight="1" x14ac:dyDescent="0.25">
      <c r="A207" s="22" t="s">
        <v>220</v>
      </c>
      <c r="B207" s="19">
        <v>240.986542493218</v>
      </c>
      <c r="C207" s="19">
        <v>213.97855085752602</v>
      </c>
      <c r="D207" s="19">
        <v>255.83757012913199</v>
      </c>
      <c r="E207" s="19">
        <v>244.21922259618898</v>
      </c>
      <c r="F207" s="19">
        <v>256.29081051153202</v>
      </c>
      <c r="G207" s="19">
        <v>251.74960534013798</v>
      </c>
      <c r="H207" s="19">
        <v>219.715073662554</v>
      </c>
      <c r="I207" s="19">
        <v>217.530284709547</v>
      </c>
      <c r="J207" s="19">
        <v>222.03136592922499</v>
      </c>
      <c r="K207" s="19">
        <v>192.77241803110701</v>
      </c>
      <c r="L207" s="19">
        <v>223.847691988637</v>
      </c>
      <c r="M207" s="19">
        <v>164.22627611071701</v>
      </c>
      <c r="N207" s="19">
        <v>255.9</v>
      </c>
      <c r="O207" s="19">
        <v>303.12897337011299</v>
      </c>
      <c r="P207" s="19">
        <v>278.085232448846</v>
      </c>
      <c r="Q207" s="19">
        <v>237.56266242321701</v>
      </c>
      <c r="R207" s="19">
        <v>281.59721687748498</v>
      </c>
      <c r="S207" s="19">
        <v>305.44695002092897</v>
      </c>
      <c r="T207" s="19">
        <v>340.64280794998996</v>
      </c>
      <c r="U207" s="19">
        <v>301.11975418179702</v>
      </c>
      <c r="V207" s="19">
        <v>392.86545022880796</v>
      </c>
      <c r="W207" s="19">
        <v>299.01965991911203</v>
      </c>
      <c r="X207" s="19">
        <v>421.33657348235602</v>
      </c>
      <c r="Y207" s="19">
        <v>462.09314433499998</v>
      </c>
      <c r="Z207" s="19">
        <v>398.12060074819397</v>
      </c>
      <c r="AA207" s="19">
        <v>378.38681612120001</v>
      </c>
      <c r="AB207" s="19">
        <v>419.02726723088301</v>
      </c>
      <c r="AC207" s="19">
        <v>470.86930533234397</v>
      </c>
      <c r="AD207" s="19">
        <v>307.75567148554899</v>
      </c>
      <c r="AE207" s="19">
        <v>343.46415749756301</v>
      </c>
      <c r="AF207" s="19">
        <v>414.42893394105295</v>
      </c>
      <c r="AG207" s="19">
        <v>408.24929856986398</v>
      </c>
      <c r="AH207" s="19">
        <v>384.15521566555401</v>
      </c>
      <c r="AI207" s="19"/>
      <c r="AL207" s="65">
        <f t="shared" si="3"/>
        <v>1</v>
      </c>
    </row>
    <row r="208" spans="1:38" ht="14.25" customHeight="1" x14ac:dyDescent="0.25">
      <c r="A208" s="22" t="s">
        <v>221</v>
      </c>
      <c r="B208" s="21">
        <v>12.608806497432353</v>
      </c>
      <c r="C208" s="21">
        <v>13.032821824381926</v>
      </c>
      <c r="D208" s="21">
        <v>13.42468576138471</v>
      </c>
      <c r="E208" s="21">
        <v>13.661049993037178</v>
      </c>
      <c r="F208" s="21">
        <v>11.554347077855024</v>
      </c>
      <c r="G208" s="21">
        <v>12.301367970153384</v>
      </c>
      <c r="H208" s="21">
        <v>13.339363996938273</v>
      </c>
      <c r="I208" s="21">
        <v>13.35834577365342</v>
      </c>
      <c r="J208" s="21">
        <v>11.234856133266064</v>
      </c>
      <c r="K208" s="21">
        <v>19.828446662507734</v>
      </c>
      <c r="L208" s="21">
        <v>18.445204246895809</v>
      </c>
      <c r="M208" s="21">
        <v>20.4814627920092</v>
      </c>
      <c r="N208" s="21">
        <v>14.951355320320671</v>
      </c>
      <c r="O208" s="21">
        <v>15.775941230486684</v>
      </c>
      <c r="P208" s="21">
        <v>15.476414695945946</v>
      </c>
      <c r="Q208" s="21">
        <v>14.668452779638265</v>
      </c>
      <c r="R208" s="21">
        <v>11.847273391590257</v>
      </c>
      <c r="S208" s="21">
        <v>14.827809066568182</v>
      </c>
      <c r="T208" s="21">
        <v>15.827883803807561</v>
      </c>
      <c r="U208" s="21">
        <v>16.843418590143429</v>
      </c>
      <c r="V208" s="21">
        <v>15.234225352112677</v>
      </c>
      <c r="W208" s="21">
        <v>14.003710490151168</v>
      </c>
      <c r="X208" s="21">
        <v>13.918910849704384</v>
      </c>
      <c r="Y208" s="21">
        <v>14.337087241612556</v>
      </c>
      <c r="Z208" s="21">
        <v>10.942934622413457</v>
      </c>
      <c r="AA208" s="21">
        <v>11.604822892271629</v>
      </c>
      <c r="AB208" s="21">
        <v>12.327099533437014</v>
      </c>
      <c r="AC208" s="21">
        <v>14.717984858478349</v>
      </c>
      <c r="AD208" s="21">
        <v>12.85017043693837</v>
      </c>
      <c r="AE208" s="21">
        <v>9.2613855011038027</v>
      </c>
      <c r="AF208" s="21">
        <v>12.49754244501759</v>
      </c>
      <c r="AG208" s="21">
        <v>12.0246871347658</v>
      </c>
      <c r="AH208" s="21"/>
      <c r="AI208" s="21"/>
      <c r="AL208" s="65">
        <f t="shared" si="3"/>
        <v>1</v>
      </c>
    </row>
    <row r="209" spans="1:38" ht="14.25" customHeight="1" x14ac:dyDescent="0.25">
      <c r="A209" s="22" t="s">
        <v>222</v>
      </c>
      <c r="B209" s="19">
        <v>1003.2</v>
      </c>
      <c r="C209" s="19">
        <v>834.4</v>
      </c>
      <c r="D209" s="19">
        <v>929.6</v>
      </c>
      <c r="E209" s="19">
        <v>1057.8</v>
      </c>
      <c r="F209" s="19">
        <v>688</v>
      </c>
      <c r="G209" s="19">
        <v>718</v>
      </c>
      <c r="H209" s="19">
        <v>840</v>
      </c>
      <c r="I209" s="19">
        <v>923</v>
      </c>
      <c r="J209" s="19">
        <v>690</v>
      </c>
      <c r="K209" s="19">
        <v>598</v>
      </c>
      <c r="L209" s="19">
        <v>657</v>
      </c>
      <c r="M209" s="19">
        <v>536</v>
      </c>
      <c r="N209" s="19">
        <v>334</v>
      </c>
      <c r="O209" s="19">
        <v>343</v>
      </c>
      <c r="P209" s="19">
        <v>300</v>
      </c>
      <c r="Q209" s="19">
        <v>347</v>
      </c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L209" s="65">
        <f t="shared" si="3"/>
        <v>0</v>
      </c>
    </row>
    <row r="210" spans="1:38" ht="14.25" customHeight="1" x14ac:dyDescent="0.25">
      <c r="A210" s="22" t="s">
        <v>223</v>
      </c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L210" s="65">
        <f t="shared" si="3"/>
        <v>0</v>
      </c>
    </row>
    <row r="211" spans="1:38" ht="14.25" customHeight="1" x14ac:dyDescent="0.25">
      <c r="A211" s="22" t="s">
        <v>224</v>
      </c>
      <c r="B211" s="19">
        <v>28.325006176043399</v>
      </c>
      <c r="C211" s="19">
        <v>34.493479411326604</v>
      </c>
      <c r="D211" s="19">
        <v>37.213730745830496</v>
      </c>
      <c r="E211" s="19">
        <v>28.763797585001001</v>
      </c>
      <c r="F211" s="19">
        <v>29.784272918743497</v>
      </c>
      <c r="G211" s="19">
        <v>40.612611496264194</v>
      </c>
      <c r="H211" s="19">
        <v>39.318051820018596</v>
      </c>
      <c r="I211" s="19">
        <v>47.149383909934102</v>
      </c>
      <c r="J211" s="19">
        <v>66.589313679269097</v>
      </c>
      <c r="K211" s="19">
        <v>85.27776272066049</v>
      </c>
      <c r="L211" s="19">
        <v>81.173481108587993</v>
      </c>
      <c r="M211" s="19">
        <v>92.784066675902608</v>
      </c>
      <c r="N211" s="19">
        <v>75.817510012719893</v>
      </c>
      <c r="O211" s="19">
        <v>91.275630562538396</v>
      </c>
      <c r="P211" s="19">
        <v>71.862381052353911</v>
      </c>
      <c r="Q211" s="19">
        <v>86.358264161356701</v>
      </c>
      <c r="R211" s="19">
        <v>80.596027512138505</v>
      </c>
      <c r="S211" s="19">
        <v>80.772533024569199</v>
      </c>
      <c r="T211" s="19">
        <v>76.229771911151602</v>
      </c>
      <c r="U211" s="19">
        <v>87.43277437297229</v>
      </c>
      <c r="V211" s="19">
        <v>92.759791395212403</v>
      </c>
      <c r="W211" s="19">
        <v>97.756066263746689</v>
      </c>
      <c r="X211" s="19">
        <v>91.862174677782107</v>
      </c>
      <c r="Y211" s="19">
        <v>109.607306886969</v>
      </c>
      <c r="Z211" s="19">
        <v>99.819132564581608</v>
      </c>
      <c r="AA211" s="19">
        <v>98.242093509480995</v>
      </c>
      <c r="AB211" s="19">
        <v>86.317969057085804</v>
      </c>
      <c r="AC211" s="19">
        <v>102.429025861627</v>
      </c>
      <c r="AD211" s="19">
        <v>103.75634445146299</v>
      </c>
      <c r="AE211" s="19"/>
      <c r="AF211" s="19"/>
      <c r="AG211" s="19"/>
      <c r="AH211" s="19"/>
      <c r="AI211" s="19"/>
      <c r="AL211" s="65">
        <f t="shared" si="3"/>
        <v>0</v>
      </c>
    </row>
    <row r="212" spans="1:38" ht="14.25" customHeight="1" x14ac:dyDescent="0.25">
      <c r="A212" s="22" t="s">
        <v>225</v>
      </c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L212" s="65">
        <f t="shared" si="3"/>
        <v>0</v>
      </c>
    </row>
    <row r="213" spans="1:38" ht="14.25" customHeight="1" x14ac:dyDescent="0.25">
      <c r="A213" s="22" t="s">
        <v>226</v>
      </c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L213" s="65">
        <f t="shared" si="3"/>
        <v>0</v>
      </c>
    </row>
    <row r="214" spans="1:38" ht="14.25" customHeight="1" x14ac:dyDescent="0.25">
      <c r="A214" s="22" t="s">
        <v>227</v>
      </c>
      <c r="B214" s="21">
        <v>300.37317546326898</v>
      </c>
      <c r="C214" s="21">
        <v>311.10721846534994</v>
      </c>
      <c r="D214" s="21">
        <v>307.95461211032801</v>
      </c>
      <c r="E214" s="21">
        <v>287.64584446021701</v>
      </c>
      <c r="F214" s="21">
        <v>322.30845439999996</v>
      </c>
      <c r="G214" s="21">
        <v>336.20721423999998</v>
      </c>
      <c r="H214" s="21">
        <v>343.7050304</v>
      </c>
      <c r="I214" s="21">
        <v>403.04551839999999</v>
      </c>
      <c r="J214" s="21">
        <v>264.30773599999998</v>
      </c>
      <c r="K214" s="21">
        <v>110.8622752</v>
      </c>
      <c r="L214" s="21">
        <v>125.7599072</v>
      </c>
      <c r="M214" s="21">
        <v>213.8257984</v>
      </c>
      <c r="N214" s="21">
        <v>192.45023504</v>
      </c>
      <c r="O214" s="21">
        <v>188.28988480000001</v>
      </c>
      <c r="P214" s="21">
        <v>188.3898848</v>
      </c>
      <c r="Q214" s="21">
        <v>188.28988480000001</v>
      </c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L214" s="65">
        <f t="shared" si="3"/>
        <v>0</v>
      </c>
    </row>
    <row r="215" spans="1:38" ht="14.25" customHeight="1" x14ac:dyDescent="0.25">
      <c r="A215" s="22" t="s">
        <v>228</v>
      </c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L215" s="65">
        <f t="shared" si="3"/>
        <v>0</v>
      </c>
    </row>
    <row r="216" spans="1:38" ht="14.25" customHeight="1" x14ac:dyDescent="0.25">
      <c r="A216" s="22" t="s">
        <v>229</v>
      </c>
      <c r="B216" s="21">
        <v>173.33090738237399</v>
      </c>
      <c r="C216" s="21">
        <v>182.24260918553799</v>
      </c>
      <c r="D216" s="21">
        <v>195.19293629167399</v>
      </c>
      <c r="E216" s="21">
        <v>191.49054530298</v>
      </c>
      <c r="F216" s="21">
        <v>162.41210794104001</v>
      </c>
      <c r="G216" s="21">
        <v>168.218914450092</v>
      </c>
      <c r="H216" s="21">
        <v>187.53642298340401</v>
      </c>
      <c r="I216" s="21">
        <v>177.69517307592</v>
      </c>
      <c r="J216" s="21">
        <v>128.31837577728001</v>
      </c>
      <c r="K216" s="21">
        <v>147.39104118147998</v>
      </c>
      <c r="L216" s="21">
        <v>171.36526415791198</v>
      </c>
      <c r="M216" s="21">
        <v>158.421234598876</v>
      </c>
      <c r="N216" s="21">
        <v>121.17524192120401</v>
      </c>
      <c r="O216" s="21">
        <v>123.76454291001099</v>
      </c>
      <c r="P216" s="21">
        <v>151.90456748006702</v>
      </c>
      <c r="Q216" s="21">
        <v>138.93615038907799</v>
      </c>
      <c r="R216" s="21">
        <v>134.715043321552</v>
      </c>
      <c r="S216" s="21">
        <v>148.05264164031101</v>
      </c>
      <c r="T216" s="21">
        <v>148.13373750380902</v>
      </c>
      <c r="U216" s="21">
        <v>162.63472562068901</v>
      </c>
      <c r="V216" s="21">
        <v>170.039733900659</v>
      </c>
      <c r="W216" s="21">
        <v>174.66185487953999</v>
      </c>
      <c r="X216" s="21">
        <v>170.889382025049</v>
      </c>
      <c r="Y216" s="21">
        <v>178.643756417086</v>
      </c>
      <c r="Z216" s="21">
        <v>135.190890534273</v>
      </c>
      <c r="AA216" s="21">
        <v>138.40448360483302</v>
      </c>
      <c r="AB216" s="21">
        <v>133.451426099744</v>
      </c>
      <c r="AC216" s="21">
        <v>129.613920856726</v>
      </c>
      <c r="AD216" s="21">
        <v>106.475279594231</v>
      </c>
      <c r="AE216" s="21">
        <v>82.804155959460388</v>
      </c>
      <c r="AF216" s="21">
        <v>97.934263625379501</v>
      </c>
      <c r="AG216" s="21">
        <v>98.726275172565394</v>
      </c>
      <c r="AH216" s="21">
        <v>93.406666738893705</v>
      </c>
      <c r="AI216" s="21"/>
      <c r="AL216" s="65">
        <f t="shared" si="3"/>
        <v>1</v>
      </c>
    </row>
    <row r="217" spans="1:38" ht="14.25" customHeight="1" x14ac:dyDescent="0.25">
      <c r="A217" s="20" t="s">
        <v>230</v>
      </c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>
        <v>51.204417630000002</v>
      </c>
      <c r="S217" s="19">
        <v>50.919939169999999</v>
      </c>
      <c r="T217" s="19">
        <v>48.646181570000003</v>
      </c>
      <c r="U217" s="19">
        <v>49.23386318</v>
      </c>
      <c r="V217" s="19">
        <v>17.811815859999999</v>
      </c>
      <c r="W217" s="19">
        <v>16.281823524100002</v>
      </c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L217" s="65">
        <f t="shared" si="3"/>
        <v>0</v>
      </c>
    </row>
    <row r="218" spans="1:38" ht="13.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L218" s="42"/>
    </row>
    <row r="219" spans="1:38" ht="14.25" customHeight="1" x14ac:dyDescent="0.25">
      <c r="A219" s="46" t="s">
        <v>231</v>
      </c>
      <c r="B219" s="46"/>
      <c r="C219" s="46"/>
      <c r="D219" s="46"/>
      <c r="E219" s="46"/>
      <c r="F219" s="46"/>
      <c r="G219" s="46"/>
      <c r="H219" s="46"/>
      <c r="I219" s="4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L219" s="42"/>
    </row>
    <row r="220" spans="1:38" ht="14.25" customHeight="1" x14ac:dyDescent="0.25">
      <c r="A220" s="16" t="s">
        <v>232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L220" s="42"/>
    </row>
    <row r="221" spans="1:38" ht="14.25" customHeight="1" x14ac:dyDescent="0.25">
      <c r="A221" s="46" t="s">
        <v>233</v>
      </c>
      <c r="B221" s="46"/>
      <c r="C221" s="46"/>
      <c r="D221" s="46"/>
      <c r="E221" s="46"/>
      <c r="F221" s="46"/>
      <c r="G221" s="46"/>
      <c r="H221" s="4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L221" s="42"/>
    </row>
    <row r="222" spans="1:38" ht="14.25" customHeight="1" x14ac:dyDescent="0.25">
      <c r="A222" s="49" t="s">
        <v>234</v>
      </c>
      <c r="B222" s="49"/>
      <c r="C222" s="49"/>
      <c r="D222" s="49"/>
      <c r="E222" s="49"/>
      <c r="F222" s="49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L222" s="42"/>
    </row>
    <row r="223" spans="1:38" ht="14.25" customHeight="1" x14ac:dyDescent="0.25">
      <c r="A223" s="46" t="s">
        <v>504</v>
      </c>
      <c r="B223" s="46"/>
      <c r="C223" s="46"/>
      <c r="D223" s="46"/>
      <c r="E223" s="4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L223" s="42"/>
    </row>
    <row r="225" spans="1:38" customFormat="1" ht="14.5" customHeight="1" x14ac:dyDescent="0.25">
      <c r="A225" s="10" t="s">
        <v>783</v>
      </c>
      <c r="B225" s="11">
        <f>(SUM(B6:B217)-B74-B65-B56)/1000</f>
        <v>89.644258111182936</v>
      </c>
      <c r="C225" s="11">
        <f t="shared" ref="C225:AH225" si="4">(SUM(C6:C217)-C74-C65-C56)/1000</f>
        <v>90.363857299061451</v>
      </c>
      <c r="D225" s="11">
        <f t="shared" si="4"/>
        <v>89.573588451565925</v>
      </c>
      <c r="E225" s="11">
        <f t="shared" si="4"/>
        <v>92.822420851034352</v>
      </c>
      <c r="F225" s="11">
        <f t="shared" si="4"/>
        <v>94.526851716516006</v>
      </c>
      <c r="G225" s="11">
        <f t="shared" si="4"/>
        <v>97.719919879651187</v>
      </c>
      <c r="H225" s="11">
        <f t="shared" si="4"/>
        <v>97.398011091502653</v>
      </c>
      <c r="I225" s="11">
        <f t="shared" si="4"/>
        <v>95.970670700534697</v>
      </c>
      <c r="J225" s="11">
        <f t="shared" si="4"/>
        <v>86.154338921484978</v>
      </c>
      <c r="K225" s="11">
        <f t="shared" si="4"/>
        <v>85.82107136726971</v>
      </c>
      <c r="L225" s="11">
        <f t="shared" si="4"/>
        <v>82.978471066413306</v>
      </c>
      <c r="M225" s="11">
        <f t="shared" si="4"/>
        <v>81.917188625748949</v>
      </c>
      <c r="N225" s="11">
        <f t="shared" si="4"/>
        <v>83.103673331168309</v>
      </c>
      <c r="O225" s="11">
        <f t="shared" si="4"/>
        <v>85.014924936518852</v>
      </c>
      <c r="P225" s="11">
        <f t="shared" si="4"/>
        <v>85.077211952044877</v>
      </c>
      <c r="Q225" s="11">
        <f t="shared" si="4"/>
        <v>88.505150399052411</v>
      </c>
      <c r="R225" s="11">
        <f t="shared" si="4"/>
        <v>88.427153701086795</v>
      </c>
      <c r="S225" s="11">
        <f t="shared" si="4"/>
        <v>92.049806031266101</v>
      </c>
      <c r="T225" s="11">
        <f t="shared" si="4"/>
        <v>95.848067660090777</v>
      </c>
      <c r="U225" s="11">
        <f t="shared" si="4"/>
        <v>101.74450696351639</v>
      </c>
      <c r="V225" s="11">
        <f t="shared" si="4"/>
        <v>102.92781947357254</v>
      </c>
      <c r="W225" s="11">
        <f t="shared" si="4"/>
        <v>105.32926588608017</v>
      </c>
      <c r="X225" s="11">
        <f t="shared" si="4"/>
        <v>104.80235281896259</v>
      </c>
      <c r="Y225" s="11">
        <f t="shared" si="4"/>
        <v>108.09700451245477</v>
      </c>
      <c r="Z225" s="11">
        <f t="shared" si="4"/>
        <v>104.04452250746385</v>
      </c>
      <c r="AA225" s="11">
        <f t="shared" si="4"/>
        <v>104.64830409541169</v>
      </c>
      <c r="AB225" s="11">
        <f t="shared" si="4"/>
        <v>103.81852451652802</v>
      </c>
      <c r="AC225" s="11">
        <f t="shared" si="4"/>
        <v>105.36297092386181</v>
      </c>
      <c r="AD225" s="11">
        <f t="shared" si="4"/>
        <v>97.916481085144724</v>
      </c>
      <c r="AE225" s="11">
        <f t="shared" si="4"/>
        <v>87.442174246101473</v>
      </c>
      <c r="AF225" s="11">
        <f t="shared" si="4"/>
        <v>94.775455770962765</v>
      </c>
      <c r="AG225" s="11">
        <f t="shared" si="4"/>
        <v>103.85090244874267</v>
      </c>
      <c r="AH225" s="11">
        <f t="shared" si="4"/>
        <v>98.410229918856558</v>
      </c>
      <c r="AL225" s="11"/>
    </row>
    <row r="226" spans="1:38" customFormat="1" ht="14.5" customHeight="1" x14ac:dyDescent="0.25">
      <c r="A226" s="10" t="s">
        <v>790</v>
      </c>
      <c r="B226" s="11">
        <f>SUMPRODUCT(B6:B217,$AL6:$AL217)/1000</f>
        <v>84.950213193932115</v>
      </c>
      <c r="C226" s="11">
        <f t="shared" ref="C226:AH226" si="5">SUMPRODUCT(C6:C217,$AL6:$AL217)/1000</f>
        <v>85.820480831985577</v>
      </c>
      <c r="D226" s="11">
        <f t="shared" si="5"/>
        <v>84.834992208901923</v>
      </c>
      <c r="E226" s="11">
        <f t="shared" si="5"/>
        <v>87.898604617600952</v>
      </c>
      <c r="F226" s="11">
        <f t="shared" si="5"/>
        <v>89.818021536069423</v>
      </c>
      <c r="G226" s="11">
        <f t="shared" si="5"/>
        <v>92.923385113858259</v>
      </c>
      <c r="H226" s="11">
        <f t="shared" si="5"/>
        <v>92.470778681807786</v>
      </c>
      <c r="I226" s="11">
        <f t="shared" si="5"/>
        <v>90.910515003899405</v>
      </c>
      <c r="J226" s="11">
        <f t="shared" si="5"/>
        <v>81.618523410440488</v>
      </c>
      <c r="K226" s="11">
        <f t="shared" si="5"/>
        <v>81.57804176813201</v>
      </c>
      <c r="L226" s="11">
        <f t="shared" si="5"/>
        <v>78.610284560100013</v>
      </c>
      <c r="M226" s="11">
        <f t="shared" si="5"/>
        <v>77.549385673203659</v>
      </c>
      <c r="N226" s="11">
        <f t="shared" si="5"/>
        <v>79.092176789858286</v>
      </c>
      <c r="O226" s="11">
        <f t="shared" si="5"/>
        <v>80.869606782827574</v>
      </c>
      <c r="P226" s="11">
        <f t="shared" si="5"/>
        <v>81.102648494888541</v>
      </c>
      <c r="Q226" s="11">
        <f t="shared" si="5"/>
        <v>84.113944195462693</v>
      </c>
      <c r="R226" s="11">
        <f t="shared" si="5"/>
        <v>84.667307797644</v>
      </c>
      <c r="S226" s="11">
        <f t="shared" si="5"/>
        <v>88.211678119099034</v>
      </c>
      <c r="T226" s="11">
        <f t="shared" si="5"/>
        <v>91.858394349199685</v>
      </c>
      <c r="U226" s="11">
        <f t="shared" si="5"/>
        <v>97.623839829893413</v>
      </c>
      <c r="V226" s="11">
        <f t="shared" si="5"/>
        <v>98.984080867309686</v>
      </c>
      <c r="W226" s="11">
        <f t="shared" si="5"/>
        <v>101.20946517223912</v>
      </c>
      <c r="X226" s="11">
        <f t="shared" si="5"/>
        <v>100.60657476854868</v>
      </c>
      <c r="Y226" s="11">
        <f t="shared" si="5"/>
        <v>103.61268981300191</v>
      </c>
      <c r="Z226" s="11">
        <f t="shared" si="5"/>
        <v>99.884610279488541</v>
      </c>
      <c r="AA226" s="11">
        <f t="shared" si="5"/>
        <v>100.42379878859084</v>
      </c>
      <c r="AB226" s="11">
        <f t="shared" si="5"/>
        <v>99.640059175280271</v>
      </c>
      <c r="AC226" s="11">
        <f t="shared" si="5"/>
        <v>101.02668235210018</v>
      </c>
      <c r="AD226" s="11">
        <f t="shared" si="5"/>
        <v>94.874097243947517</v>
      </c>
      <c r="AE226" s="11">
        <f t="shared" si="5"/>
        <v>85.562860968972416</v>
      </c>
      <c r="AF226" s="11">
        <f t="shared" si="5"/>
        <v>93.647900236603888</v>
      </c>
      <c r="AG226" s="11">
        <f t="shared" si="5"/>
        <v>103.85090244874267</v>
      </c>
      <c r="AH226" s="11">
        <f t="shared" si="5"/>
        <v>98.410229918856558</v>
      </c>
    </row>
  </sheetData>
  <mergeCells count="6">
    <mergeCell ref="A223:E223"/>
    <mergeCell ref="A222:F222"/>
    <mergeCell ref="A1:M1"/>
    <mergeCell ref="A219:I219"/>
    <mergeCell ref="A221:H221"/>
    <mergeCell ref="A4:B4"/>
  </mergeCells>
  <pageMargins left="0.39" right="0.39" top="0.39" bottom="0.39" header="0.39" footer="0.39"/>
  <pageSetup paperSize="9" fitToWidth="0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80A7-85A3-4515-A3E6-1C029C2DA475}">
  <dimension ref="A1:AL226"/>
  <sheetViews>
    <sheetView showGridLines="0" workbookViewId="0">
      <pane xSplit="1" ySplit="5" topLeftCell="B220" activePane="bottomRight" state="frozen"/>
      <selection pane="topRight"/>
      <selection pane="bottomLeft"/>
      <selection pane="bottomRight" activeCell="B226" sqref="B226"/>
    </sheetView>
  </sheetViews>
  <sheetFormatPr defaultColWidth="10.1796875" defaultRowHeight="14.5" customHeight="1" x14ac:dyDescent="0.25"/>
  <cols>
    <col min="1" max="1" width="34" style="15" customWidth="1"/>
    <col min="2" max="34" width="8.26953125" style="15" customWidth="1"/>
    <col min="35" max="37" width="10.1796875" style="15"/>
    <col min="38" max="38" width="8.26953125" customWidth="1"/>
    <col min="39" max="16384" width="10.1796875" style="15"/>
  </cols>
  <sheetData>
    <row r="1" spans="1:38" ht="19.5" customHeight="1" x14ac:dyDescent="0.25">
      <c r="A1" s="47" t="s">
        <v>506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L1" s="42"/>
    </row>
    <row r="2" spans="1:38" ht="16.5" customHeight="1" x14ac:dyDescent="0.25">
      <c r="A2" s="30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L2" s="42"/>
    </row>
    <row r="3" spans="1:38" ht="11.25" customHeight="1" x14ac:dyDescent="0.25">
      <c r="A3" s="30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L3" s="42"/>
    </row>
    <row r="4" spans="1:38" ht="17.25" customHeight="1" x14ac:dyDescent="0.25">
      <c r="A4" s="48" t="s">
        <v>2</v>
      </c>
      <c r="B4" s="48"/>
      <c r="C4" s="29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L4" s="4" t="s">
        <v>789</v>
      </c>
    </row>
    <row r="5" spans="1:38" ht="14.25" customHeight="1" x14ac:dyDescent="0.25">
      <c r="A5" s="27"/>
      <c r="B5" s="26" t="s">
        <v>239</v>
      </c>
      <c r="C5" s="25" t="s">
        <v>240</v>
      </c>
      <c r="D5" s="25" t="s">
        <v>241</v>
      </c>
      <c r="E5" s="25" t="s">
        <v>242</v>
      </c>
      <c r="F5" s="25" t="s">
        <v>243</v>
      </c>
      <c r="G5" s="25" t="s">
        <v>244</v>
      </c>
      <c r="H5" s="25" t="s">
        <v>245</v>
      </c>
      <c r="I5" s="25" t="s">
        <v>246</v>
      </c>
      <c r="J5" s="25" t="s">
        <v>247</v>
      </c>
      <c r="K5" s="25" t="s">
        <v>248</v>
      </c>
      <c r="L5" s="25" t="s">
        <v>249</v>
      </c>
      <c r="M5" s="25" t="s">
        <v>250</v>
      </c>
      <c r="N5" s="25" t="s">
        <v>251</v>
      </c>
      <c r="O5" s="25" t="s">
        <v>252</v>
      </c>
      <c r="P5" s="25" t="s">
        <v>253</v>
      </c>
      <c r="Q5" s="25" t="s">
        <v>254</v>
      </c>
      <c r="R5" s="25" t="s">
        <v>255</v>
      </c>
      <c r="S5" s="25" t="s">
        <v>256</v>
      </c>
      <c r="T5" s="25" t="s">
        <v>257</v>
      </c>
      <c r="U5" s="25" t="s">
        <v>258</v>
      </c>
      <c r="V5" s="25" t="s">
        <v>259</v>
      </c>
      <c r="W5" s="25" t="s">
        <v>260</v>
      </c>
      <c r="X5" s="25" t="s">
        <v>261</v>
      </c>
      <c r="Y5" s="25" t="s">
        <v>262</v>
      </c>
      <c r="Z5" s="25" t="s">
        <v>263</v>
      </c>
      <c r="AA5" s="25" t="s">
        <v>264</v>
      </c>
      <c r="AB5" s="25" t="s">
        <v>265</v>
      </c>
      <c r="AC5" s="25" t="s">
        <v>266</v>
      </c>
      <c r="AD5" s="25" t="s">
        <v>267</v>
      </c>
      <c r="AE5" s="25" t="s">
        <v>268</v>
      </c>
      <c r="AF5" s="25" t="s">
        <v>269</v>
      </c>
      <c r="AG5" s="25" t="s">
        <v>270</v>
      </c>
      <c r="AH5" s="25" t="s">
        <v>271</v>
      </c>
      <c r="AI5" s="24" t="s">
        <v>788</v>
      </c>
      <c r="AL5" s="25" t="s">
        <v>270</v>
      </c>
    </row>
    <row r="6" spans="1:38" ht="14.25" customHeight="1" x14ac:dyDescent="0.25">
      <c r="A6" s="23" t="s">
        <v>19</v>
      </c>
      <c r="B6" s="21">
        <v>15.07214342</v>
      </c>
      <c r="C6" s="21">
        <v>12.683621140531299</v>
      </c>
      <c r="D6" s="21">
        <v>15.303548862868801</v>
      </c>
      <c r="E6" s="21">
        <v>32.621608085084297</v>
      </c>
      <c r="F6" s="21">
        <v>18.304529702531099</v>
      </c>
      <c r="G6" s="21">
        <v>13.2196067419627</v>
      </c>
      <c r="H6" s="21">
        <v>25.716065465161101</v>
      </c>
      <c r="I6" s="21">
        <v>18.749600450579901</v>
      </c>
      <c r="J6" s="21">
        <v>11.494480574731</v>
      </c>
      <c r="K6" s="21">
        <v>11.1251454937434</v>
      </c>
      <c r="L6" s="21">
        <v>10.52601662</v>
      </c>
      <c r="M6" s="21">
        <v>15.0968025546678</v>
      </c>
      <c r="N6" s="21">
        <v>7.48388080772032</v>
      </c>
      <c r="O6" s="21">
        <v>18.321654149999997</v>
      </c>
      <c r="P6" s="21">
        <v>10.173523550000001</v>
      </c>
      <c r="Q6" s="21">
        <v>17.896560366408298</v>
      </c>
      <c r="R6" s="21">
        <v>14.7926866632257</v>
      </c>
      <c r="S6" s="21">
        <v>6.9566520000000001</v>
      </c>
      <c r="T6" s="21">
        <v>13.8610733569336</v>
      </c>
      <c r="U6" s="21">
        <v>12.6833650804226</v>
      </c>
      <c r="V6" s="21">
        <v>11.553829667366401</v>
      </c>
      <c r="W6" s="21">
        <v>9.8374143042982585</v>
      </c>
      <c r="X6" s="21">
        <v>14.0320690292228</v>
      </c>
      <c r="Y6" s="21">
        <v>12.801299174278</v>
      </c>
      <c r="Z6" s="21">
        <v>24.371107662331699</v>
      </c>
      <c r="AA6" s="21">
        <v>17.948992200049798</v>
      </c>
      <c r="AB6" s="21">
        <v>16.118059741488299</v>
      </c>
      <c r="AC6" s="21">
        <v>25.523934437263197</v>
      </c>
      <c r="AD6" s="21">
        <v>19.9183841846951</v>
      </c>
      <c r="AE6" s="21">
        <v>22.4638231205404</v>
      </c>
      <c r="AF6" s="21">
        <v>18.192547000346899</v>
      </c>
      <c r="AG6" s="21">
        <v>26.0672667788353</v>
      </c>
      <c r="AH6" s="21">
        <v>18.3839061784984</v>
      </c>
      <c r="AI6" s="21"/>
      <c r="AL6" s="65">
        <f>IF(AG6="", 0, 1)</f>
        <v>1</v>
      </c>
    </row>
    <row r="7" spans="1:38" ht="14.25" customHeight="1" x14ac:dyDescent="0.25">
      <c r="A7" s="22" t="s">
        <v>20</v>
      </c>
      <c r="B7" s="19">
        <v>2.4563699999999926</v>
      </c>
      <c r="C7" s="19">
        <v>2.2989678730158816</v>
      </c>
      <c r="D7" s="19">
        <v>1.2844534242424266</v>
      </c>
      <c r="E7" s="19">
        <v>2.2047870937499985</v>
      </c>
      <c r="F7" s="19">
        <v>1.273757523809528</v>
      </c>
      <c r="G7" s="19">
        <v>2.1388732258064507</v>
      </c>
      <c r="H7" s="19">
        <v>1.4713705909090904</v>
      </c>
      <c r="I7" s="19">
        <v>2.2371503906250005</v>
      </c>
      <c r="J7" s="19">
        <v>2.33111571428572</v>
      </c>
      <c r="K7" s="19">
        <v>1.2931670322580704</v>
      </c>
      <c r="L7" s="19">
        <v>1.422912</v>
      </c>
      <c r="M7" s="19">
        <v>2.3219740307692307</v>
      </c>
      <c r="N7" s="19">
        <v>2.810091774193554</v>
      </c>
      <c r="O7" s="19">
        <v>1.8406536769230699</v>
      </c>
      <c r="P7" s="19">
        <v>3.1488931818181864</v>
      </c>
      <c r="Q7" s="19">
        <v>7.6928800781250004</v>
      </c>
      <c r="R7" s="19">
        <v>5.4517602461538326</v>
      </c>
      <c r="S7" s="19">
        <v>11.539307854838707</v>
      </c>
      <c r="T7" s="19">
        <v>15.058470615384593</v>
      </c>
      <c r="U7" s="19">
        <v>9.3837641428571104</v>
      </c>
      <c r="V7" s="19">
        <v>6.4287907142857357</v>
      </c>
      <c r="W7" s="19">
        <v>7.0774534285714479</v>
      </c>
      <c r="X7" s="19">
        <v>5.8726527692307755</v>
      </c>
      <c r="Y7" s="19">
        <v>6.5973642500000009</v>
      </c>
      <c r="Z7" s="19">
        <v>4.8043131428571462</v>
      </c>
      <c r="AA7" s="19">
        <v>4.4273780000000009</v>
      </c>
      <c r="AB7" s="19">
        <v>6.2935941212121564</v>
      </c>
      <c r="AC7" s="19">
        <v>7.605819937499998</v>
      </c>
      <c r="AD7" s="19">
        <v>8.4243295624999988</v>
      </c>
      <c r="AE7" s="19">
        <v>5.0114287096774346</v>
      </c>
      <c r="AF7" s="19">
        <v>5.6458382272727441</v>
      </c>
      <c r="AG7" s="19">
        <v>8.075922584615375</v>
      </c>
      <c r="AH7" s="19">
        <v>7.5302976190476212</v>
      </c>
      <c r="AI7" s="19"/>
      <c r="AL7" s="65">
        <f t="shared" ref="AL7:AL70" si="0">IF(AG7="", 0, 1)</f>
        <v>1</v>
      </c>
    </row>
    <row r="8" spans="1:38" ht="14.25" customHeight="1" x14ac:dyDescent="0.25">
      <c r="A8" s="22" t="s">
        <v>21</v>
      </c>
      <c r="B8" s="21"/>
      <c r="C8" s="21"/>
      <c r="D8" s="21"/>
      <c r="E8" s="21"/>
      <c r="F8" s="21">
        <v>179.67808734641261</v>
      </c>
      <c r="G8" s="21">
        <v>178.41622371610606</v>
      </c>
      <c r="H8" s="21">
        <v>146.39036629885209</v>
      </c>
      <c r="I8" s="21">
        <v>208.92939809609734</v>
      </c>
      <c r="J8" s="21">
        <v>147.6177057375136</v>
      </c>
      <c r="K8" s="21">
        <v>142.7030448319112</v>
      </c>
      <c r="L8" s="21">
        <v>180.81167187343357</v>
      </c>
      <c r="M8" s="21">
        <v>183.33909929969349</v>
      </c>
      <c r="N8" s="21">
        <v>185.79738600014213</v>
      </c>
      <c r="O8" s="21">
        <v>222.42014268368345</v>
      </c>
      <c r="P8" s="21">
        <v>205.65700578057294</v>
      </c>
      <c r="Q8" s="21">
        <v>206.59247267719891</v>
      </c>
      <c r="R8" s="21">
        <v>204.53477623690924</v>
      </c>
      <c r="S8" s="21">
        <v>206.69022916608751</v>
      </c>
      <c r="T8" s="21">
        <v>133.81800179373226</v>
      </c>
      <c r="U8" s="21">
        <v>158.80454447696388</v>
      </c>
      <c r="V8" s="21">
        <v>137.47168511058433</v>
      </c>
      <c r="W8" s="21">
        <v>154.38095708398606</v>
      </c>
      <c r="X8" s="21">
        <v>173.44438292632799</v>
      </c>
      <c r="Y8" s="21">
        <v>186.30470075098762</v>
      </c>
      <c r="Z8" s="21">
        <v>154.7138291680015</v>
      </c>
      <c r="AA8" s="21">
        <v>128.30424591755727</v>
      </c>
      <c r="AB8" s="21">
        <v>174.61380356371149</v>
      </c>
      <c r="AC8" s="21">
        <v>186.06084096835565</v>
      </c>
      <c r="AD8" s="21">
        <v>157.52866639537766</v>
      </c>
      <c r="AE8" s="21">
        <v>64.796359989856128</v>
      </c>
      <c r="AF8" s="21">
        <v>93.415103175634783</v>
      </c>
      <c r="AG8" s="21">
        <v>93.807882600735027</v>
      </c>
      <c r="AH8" s="21"/>
      <c r="AI8" s="21"/>
      <c r="AL8" s="65">
        <f t="shared" si="0"/>
        <v>1</v>
      </c>
    </row>
    <row r="9" spans="1:38" ht="14.25" customHeight="1" x14ac:dyDescent="0.25">
      <c r="A9" s="22" t="s">
        <v>22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L9" s="65">
        <f t="shared" si="0"/>
        <v>0</v>
      </c>
    </row>
    <row r="10" spans="1:38" ht="14.25" customHeight="1" x14ac:dyDescent="0.25">
      <c r="A10" s="22" t="s">
        <v>23</v>
      </c>
      <c r="B10" s="21">
        <v>15.261155081885699</v>
      </c>
      <c r="C10" s="21">
        <v>12.714947684849699</v>
      </c>
      <c r="D10" s="21">
        <v>13.2299083965025</v>
      </c>
      <c r="E10" s="21">
        <v>87.536026592505692</v>
      </c>
      <c r="F10" s="21">
        <v>70.183157159977597</v>
      </c>
      <c r="G10" s="21">
        <v>76.444470815852497</v>
      </c>
      <c r="H10" s="21">
        <v>62.651359939771694</v>
      </c>
      <c r="I10" s="21">
        <v>53.422326303311102</v>
      </c>
      <c r="J10" s="21">
        <v>49.808283000000003</v>
      </c>
      <c r="K10" s="21">
        <v>67.612387999999996</v>
      </c>
      <c r="L10" s="21">
        <v>84.485057999999995</v>
      </c>
      <c r="M10" s="21">
        <v>91.317384000000004</v>
      </c>
      <c r="N10" s="21">
        <v>122.57497070000001</v>
      </c>
      <c r="O10" s="21">
        <v>88.837124750000001</v>
      </c>
      <c r="P10" s="21">
        <v>90.598124670000004</v>
      </c>
      <c r="Q10" s="21">
        <v>99.033319840000004</v>
      </c>
      <c r="R10" s="21">
        <v>104.33924695</v>
      </c>
      <c r="S10" s="21">
        <v>113.14657812999999</v>
      </c>
      <c r="T10" s="21">
        <v>90.418391119999995</v>
      </c>
      <c r="U10" s="21">
        <v>101.33307551999999</v>
      </c>
      <c r="V10" s="21">
        <v>103.96654217</v>
      </c>
      <c r="W10" s="21">
        <v>127.73125981999999</v>
      </c>
      <c r="X10" s="21">
        <v>89.182664400000007</v>
      </c>
      <c r="Y10" s="21">
        <v>105.89659394</v>
      </c>
      <c r="Z10" s="21">
        <v>106.06026916999998</v>
      </c>
      <c r="AA10" s="21">
        <v>104.97737333000001</v>
      </c>
      <c r="AB10" s="21">
        <v>129.41128071</v>
      </c>
      <c r="AC10" s="21">
        <v>135.64592114000001</v>
      </c>
      <c r="AD10" s="21">
        <v>97.653810150000012</v>
      </c>
      <c r="AE10" s="21">
        <v>62.347239580000007</v>
      </c>
      <c r="AF10" s="21">
        <v>90.340407799999994</v>
      </c>
      <c r="AG10" s="21">
        <v>89.145505070000013</v>
      </c>
      <c r="AH10" s="21">
        <v>93.53669773</v>
      </c>
      <c r="AI10" s="21"/>
      <c r="AL10" s="65">
        <f t="shared" si="0"/>
        <v>1</v>
      </c>
    </row>
    <row r="11" spans="1:38" ht="14.25" customHeight="1" x14ac:dyDescent="0.25">
      <c r="A11" s="22" t="s">
        <v>24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L11" s="65">
        <f t="shared" si="0"/>
        <v>0</v>
      </c>
    </row>
    <row r="12" spans="1:38" ht="14.25" customHeight="1" x14ac:dyDescent="0.25">
      <c r="A12" s="22" t="s">
        <v>25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L12" s="65">
        <f t="shared" si="0"/>
        <v>0</v>
      </c>
    </row>
    <row r="13" spans="1:38" ht="14.25" customHeight="1" x14ac:dyDescent="0.25">
      <c r="A13" s="22" t="s">
        <v>26</v>
      </c>
      <c r="B13" s="19">
        <v>45.44835818130526</v>
      </c>
      <c r="C13" s="19">
        <v>43.400997787288695</v>
      </c>
      <c r="D13" s="19">
        <v>51.242216956502901</v>
      </c>
      <c r="E13" s="19">
        <v>45.217283954268801</v>
      </c>
      <c r="F13" s="19">
        <v>46.0701118197954</v>
      </c>
      <c r="G13" s="19">
        <v>45.712912117347408</v>
      </c>
      <c r="H13" s="19">
        <v>48.779996900748593</v>
      </c>
      <c r="I13" s="19">
        <v>50.174835063218403</v>
      </c>
      <c r="J13" s="19">
        <v>47.008755968490199</v>
      </c>
      <c r="K13" s="19">
        <v>43.324866981213603</v>
      </c>
      <c r="L13" s="19">
        <v>51.986756115102693</v>
      </c>
      <c r="M13" s="19">
        <v>53.397808081312</v>
      </c>
      <c r="N13" s="19">
        <v>52.210953885590406</v>
      </c>
      <c r="O13" s="19">
        <v>55.974766025857193</v>
      </c>
      <c r="P13" s="19">
        <v>57.702198113070203</v>
      </c>
      <c r="Q13" s="19">
        <v>55.006047578587399</v>
      </c>
      <c r="R13" s="19">
        <v>45.58893425333126</v>
      </c>
      <c r="S13" s="19">
        <v>42.551037197554997</v>
      </c>
      <c r="T13" s="19">
        <v>46.468511095016396</v>
      </c>
      <c r="U13" s="19">
        <v>45.098950491004601</v>
      </c>
      <c r="V13" s="19">
        <v>45.206490745789203</v>
      </c>
      <c r="W13" s="19">
        <v>34.986644150507701</v>
      </c>
      <c r="X13" s="19">
        <v>44.299447205239296</v>
      </c>
      <c r="Y13" s="19">
        <v>36.121316938974203</v>
      </c>
      <c r="Z13" s="19">
        <v>37.584086974412592</v>
      </c>
      <c r="AA13" s="19">
        <v>32.088096079288796</v>
      </c>
      <c r="AB13" s="19">
        <v>34.726590782829199</v>
      </c>
      <c r="AC13" s="19">
        <v>41.023259760368099</v>
      </c>
      <c r="AD13" s="19">
        <v>27.583059380251353</v>
      </c>
      <c r="AE13" s="19">
        <v>15.27112415706921</v>
      </c>
      <c r="AF13" s="19">
        <v>20.612335468218497</v>
      </c>
      <c r="AG13" s="19">
        <v>27.390237709588</v>
      </c>
      <c r="AH13" s="19">
        <v>24.75421834438928</v>
      </c>
      <c r="AI13" s="19"/>
      <c r="AL13" s="65">
        <f t="shared" si="0"/>
        <v>1</v>
      </c>
    </row>
    <row r="14" spans="1:38" ht="14.25" customHeight="1" x14ac:dyDescent="0.25">
      <c r="A14" s="22" t="s">
        <v>27</v>
      </c>
      <c r="B14" s="21">
        <v>4.5582318399999995</v>
      </c>
      <c r="C14" s="21">
        <v>4.48677232</v>
      </c>
      <c r="D14" s="21">
        <v>5.7036532949999996</v>
      </c>
      <c r="E14" s="21">
        <v>5.7547361800000001</v>
      </c>
      <c r="F14" s="21">
        <v>5.6154178750000003</v>
      </c>
      <c r="G14" s="21">
        <v>5.1505599000000002</v>
      </c>
      <c r="H14" s="21">
        <v>5.8067555049999999</v>
      </c>
      <c r="I14" s="21">
        <v>5.0990000149999997</v>
      </c>
      <c r="J14" s="21">
        <v>3.8262594649999997</v>
      </c>
      <c r="K14" s="21">
        <v>4.3652001050000004</v>
      </c>
      <c r="L14" s="21">
        <v>4.5148680399999996</v>
      </c>
      <c r="M14" s="21">
        <v>4.5185799699999993</v>
      </c>
      <c r="N14" s="21">
        <v>4.0371925800000001</v>
      </c>
      <c r="O14" s="21">
        <v>4.0910032650000003</v>
      </c>
      <c r="P14" s="21">
        <v>4.6242059699999993</v>
      </c>
      <c r="Q14" s="21">
        <v>4.3428038799999999</v>
      </c>
      <c r="R14" s="21">
        <v>4.2434551050000007</v>
      </c>
      <c r="S14" s="21">
        <v>5.0649253499999993</v>
      </c>
      <c r="T14" s="21">
        <v>6.27129124</v>
      </c>
      <c r="U14" s="21">
        <v>6.2695509600000001</v>
      </c>
      <c r="V14" s="21">
        <v>5.8473869349999994</v>
      </c>
      <c r="W14" s="21">
        <v>6.0137392849999998</v>
      </c>
      <c r="X14" s="21">
        <v>7.4209551950000003</v>
      </c>
      <c r="Y14" s="21">
        <v>6.3258557199999998</v>
      </c>
      <c r="Z14" s="21">
        <v>5.8275681100000005</v>
      </c>
      <c r="AA14" s="21">
        <v>5.6710328749999999</v>
      </c>
      <c r="AB14" s="21">
        <v>7.7268163550000004</v>
      </c>
      <c r="AC14" s="21">
        <v>6.9483929849999999</v>
      </c>
      <c r="AD14" s="21">
        <v>5.7734475300000003</v>
      </c>
      <c r="AE14" s="21">
        <v>2.1690943250000001</v>
      </c>
      <c r="AF14" s="21">
        <v>3.1155490299999999</v>
      </c>
      <c r="AG14" s="21">
        <v>3.9284205550000002</v>
      </c>
      <c r="AH14" s="21">
        <v>3.3787241150000002</v>
      </c>
      <c r="AI14" s="21"/>
      <c r="AL14" s="65">
        <f t="shared" si="0"/>
        <v>1</v>
      </c>
    </row>
    <row r="15" spans="1:38" ht="14.25" customHeight="1" x14ac:dyDescent="0.25">
      <c r="A15" s="22" t="s">
        <v>28</v>
      </c>
      <c r="B15" s="19">
        <v>0.19145754189944134</v>
      </c>
      <c r="C15" s="19">
        <v>0.32149217877094971</v>
      </c>
      <c r="D15" s="19">
        <v>0.19601061452513965</v>
      </c>
      <c r="E15" s="19">
        <v>0.12314469273743016</v>
      </c>
      <c r="F15" s="19">
        <v>7.2724581005586583E-2</v>
      </c>
      <c r="G15" s="19">
        <v>6.257765363128491E-2</v>
      </c>
      <c r="H15" s="19">
        <v>7.0637988826815629E-2</v>
      </c>
      <c r="I15" s="19">
        <v>0.10620167597765363</v>
      </c>
      <c r="J15" s="19">
        <v>0.64285251396648035</v>
      </c>
      <c r="K15" s="19">
        <v>4.1013407821229045E-2</v>
      </c>
      <c r="L15" s="19">
        <v>8.3734636871508381E-2</v>
      </c>
      <c r="M15" s="19">
        <v>0.30047206703910617</v>
      </c>
      <c r="N15" s="19">
        <v>3.3</v>
      </c>
      <c r="O15" s="19">
        <v>4.4801121859928879</v>
      </c>
      <c r="P15" s="19">
        <v>3.4339519918188661</v>
      </c>
      <c r="Q15" s="19">
        <v>2.7711722078262686</v>
      </c>
      <c r="R15" s="19">
        <v>2.62885596592624</v>
      </c>
      <c r="S15" s="19">
        <v>3.5392916856140952</v>
      </c>
      <c r="T15" s="19">
        <v>4.7430917524913578</v>
      </c>
      <c r="U15" s="19">
        <v>2.7122809372778436</v>
      </c>
      <c r="V15" s="19">
        <v>2.6180471789739221</v>
      </c>
      <c r="W15" s="19">
        <v>1.9364826415655179</v>
      </c>
      <c r="X15" s="19">
        <v>3.5864829346163911</v>
      </c>
      <c r="Y15" s="19">
        <v>4.3454962800534469</v>
      </c>
      <c r="Z15" s="19">
        <v>3.007331260600508</v>
      </c>
      <c r="AA15" s="19">
        <v>2.7044951401499833</v>
      </c>
      <c r="AB15" s="19">
        <v>2.8870278709252513</v>
      </c>
      <c r="AC15" s="19">
        <v>4.1822174502485145</v>
      </c>
      <c r="AD15" s="19">
        <v>4.5505156055915359</v>
      </c>
      <c r="AE15" s="19">
        <v>1.5429950365123373</v>
      </c>
      <c r="AF15" s="19">
        <v>0.90765443852637329</v>
      </c>
      <c r="AG15" s="19">
        <v>1.6719661480691541</v>
      </c>
      <c r="AH15" s="19">
        <v>1.558039614234296</v>
      </c>
      <c r="AI15" s="19"/>
      <c r="AL15" s="65">
        <f t="shared" si="0"/>
        <v>1</v>
      </c>
    </row>
    <row r="16" spans="1:38" ht="14.25" customHeight="1" x14ac:dyDescent="0.25">
      <c r="A16" s="22" t="s">
        <v>29</v>
      </c>
      <c r="B16" s="21">
        <v>175.45496985984227</v>
      </c>
      <c r="C16" s="21">
        <v>150.44631547880397</v>
      </c>
      <c r="D16" s="21">
        <v>168.6011424264716</v>
      </c>
      <c r="E16" s="21">
        <v>176.17027150999274</v>
      </c>
      <c r="F16" s="21">
        <v>153.31126237210995</v>
      </c>
      <c r="G16" s="21">
        <v>139.01143484180858</v>
      </c>
      <c r="H16" s="21">
        <v>191.48078067843153</v>
      </c>
      <c r="I16" s="21">
        <v>142.83606354902199</v>
      </c>
      <c r="J16" s="21">
        <v>143.80259708976502</v>
      </c>
      <c r="K16" s="21">
        <v>131.52497739683</v>
      </c>
      <c r="L16" s="21">
        <v>170.49937312786051</v>
      </c>
      <c r="M16" s="21">
        <v>326.23913961010629</v>
      </c>
      <c r="N16" s="21">
        <v>149.93524878894561</v>
      </c>
      <c r="O16" s="21">
        <v>142.43612734922951</v>
      </c>
      <c r="P16" s="21">
        <v>184.23376676070103</v>
      </c>
      <c r="Q16" s="21">
        <v>344.16516144610074</v>
      </c>
      <c r="R16" s="21">
        <v>167.47489228666211</v>
      </c>
      <c r="S16" s="21">
        <v>160.71422808687163</v>
      </c>
      <c r="T16" s="21">
        <v>196.55308202837577</v>
      </c>
      <c r="U16" s="21">
        <v>168.32660117879644</v>
      </c>
      <c r="V16" s="21">
        <v>192.62342066477419</v>
      </c>
      <c r="W16" s="21">
        <v>174.90828170121208</v>
      </c>
      <c r="X16" s="21">
        <v>222.97069231920261</v>
      </c>
      <c r="Y16" s="21">
        <v>173.70683796121605</v>
      </c>
      <c r="Z16" s="21">
        <v>185.19392114482289</v>
      </c>
      <c r="AA16" s="21">
        <v>165.28241206904329</v>
      </c>
      <c r="AB16" s="21">
        <v>201.51750606819442</v>
      </c>
      <c r="AC16" s="21">
        <v>172.8965270611213</v>
      </c>
      <c r="AD16" s="21">
        <v>90.802977599153181</v>
      </c>
      <c r="AE16" s="21">
        <v>32.786953185180074</v>
      </c>
      <c r="AF16" s="21">
        <v>55.085914740779437</v>
      </c>
      <c r="AG16" s="21">
        <v>43.803511686735007</v>
      </c>
      <c r="AH16" s="21">
        <v>32.467526847133009</v>
      </c>
      <c r="AI16" s="21"/>
      <c r="AL16" s="65">
        <f t="shared" si="0"/>
        <v>1</v>
      </c>
    </row>
    <row r="17" spans="1:38" ht="14.25" customHeight="1" x14ac:dyDescent="0.25">
      <c r="A17" s="22" t="s">
        <v>30</v>
      </c>
      <c r="B17" s="19"/>
      <c r="C17" s="19"/>
      <c r="D17" s="19"/>
      <c r="E17" s="19"/>
      <c r="F17" s="19"/>
      <c r="G17" s="19"/>
      <c r="H17" s="19"/>
      <c r="I17" s="19"/>
      <c r="J17" s="19">
        <v>206.08414285714341</v>
      </c>
      <c r="K17" s="19">
        <v>255.3175935483882</v>
      </c>
      <c r="L17" s="19">
        <v>270.13094999999998</v>
      </c>
      <c r="M17" s="19">
        <v>226.72104923076927</v>
      </c>
      <c r="N17" s="19">
        <v>193.9514322580649</v>
      </c>
      <c r="O17" s="19">
        <v>231.49325384615295</v>
      </c>
      <c r="P17" s="19">
        <v>250.12484848484885</v>
      </c>
      <c r="Q17" s="19">
        <v>207.1575</v>
      </c>
      <c r="R17" s="19">
        <v>175.69149230769187</v>
      </c>
      <c r="S17" s="19">
        <v>241.36661129032251</v>
      </c>
      <c r="T17" s="19">
        <v>328.8901538461534</v>
      </c>
      <c r="U17" s="19">
        <v>239.00929999999917</v>
      </c>
      <c r="V17" s="19">
        <v>197.90350000000069</v>
      </c>
      <c r="W17" s="19">
        <v>232.34064285714348</v>
      </c>
      <c r="X17" s="19">
        <v>303.51730153846188</v>
      </c>
      <c r="Y17" s="19">
        <v>273.93900000000008</v>
      </c>
      <c r="Z17" s="19">
        <v>236.24045714285731</v>
      </c>
      <c r="AA17" s="19">
        <v>287.66720000000004</v>
      </c>
      <c r="AB17" s="19">
        <v>334.69466969697157</v>
      </c>
      <c r="AC17" s="19">
        <v>280.09788124999994</v>
      </c>
      <c r="AD17" s="19">
        <v>232.66145781249995</v>
      </c>
      <c r="AE17" s="19">
        <v>102.43140000000031</v>
      </c>
      <c r="AF17" s="19">
        <v>130.9179878787883</v>
      </c>
      <c r="AG17" s="19">
        <v>113.32535384615372</v>
      </c>
      <c r="AH17" s="19">
        <v>106.02659047619051</v>
      </c>
      <c r="AI17" s="19"/>
      <c r="AL17" s="65">
        <f t="shared" si="0"/>
        <v>1</v>
      </c>
    </row>
    <row r="18" spans="1:38" ht="14.25" customHeight="1" x14ac:dyDescent="0.25">
      <c r="A18" s="22" t="s">
        <v>31</v>
      </c>
      <c r="B18" s="21">
        <v>28.5</v>
      </c>
      <c r="C18" s="21">
        <v>26.4</v>
      </c>
      <c r="D18" s="21">
        <v>37.319000000000003</v>
      </c>
      <c r="E18" s="21">
        <v>34.963999999999999</v>
      </c>
      <c r="F18" s="21">
        <v>31.545000000000002</v>
      </c>
      <c r="G18" s="21">
        <v>34.973999999999997</v>
      </c>
      <c r="H18" s="21">
        <v>44.311999999999998</v>
      </c>
      <c r="I18" s="21">
        <v>64.575999999999993</v>
      </c>
      <c r="J18" s="21">
        <v>38.731999999999999</v>
      </c>
      <c r="K18" s="21">
        <v>35.773000000000003</v>
      </c>
      <c r="L18" s="21">
        <v>49.816000000000003</v>
      </c>
      <c r="M18" s="21">
        <v>53.78</v>
      </c>
      <c r="N18" s="21">
        <v>49.768000000000001</v>
      </c>
      <c r="O18" s="21">
        <v>60.121000000000002</v>
      </c>
      <c r="P18" s="21">
        <v>58.478000000000002</v>
      </c>
      <c r="Q18" s="21">
        <v>56.12</v>
      </c>
      <c r="R18" s="21">
        <v>34.345999999999997</v>
      </c>
      <c r="S18" s="21">
        <v>49.631999999999998</v>
      </c>
      <c r="T18" s="21">
        <v>56.722999999999999</v>
      </c>
      <c r="U18" s="21">
        <v>71.257999999999996</v>
      </c>
      <c r="V18" s="21">
        <v>60.634</v>
      </c>
      <c r="W18" s="21">
        <v>77.475999999999999</v>
      </c>
      <c r="X18" s="21">
        <v>90.162000000000006</v>
      </c>
      <c r="Y18" s="21">
        <v>69.683000000000007</v>
      </c>
      <c r="Z18" s="21">
        <v>47.006999999999998</v>
      </c>
      <c r="AA18" s="21">
        <v>68.102999999999994</v>
      </c>
      <c r="AB18" s="21">
        <v>70.815100013757856</v>
      </c>
      <c r="AC18" s="21">
        <v>68.432000000000002</v>
      </c>
      <c r="AD18" s="21">
        <v>127.351</v>
      </c>
      <c r="AE18" s="21">
        <v>62.762</v>
      </c>
      <c r="AF18" s="21">
        <v>67.287999999999997</v>
      </c>
      <c r="AG18" s="21">
        <v>69.682000000000002</v>
      </c>
      <c r="AH18" s="21">
        <v>55.936</v>
      </c>
      <c r="AI18" s="21"/>
      <c r="AL18" s="65">
        <f t="shared" si="0"/>
        <v>1</v>
      </c>
    </row>
    <row r="19" spans="1:38" ht="14.25" customHeight="1" x14ac:dyDescent="0.25">
      <c r="A19" s="22" t="s">
        <v>32</v>
      </c>
      <c r="B19" s="19">
        <v>22.231000000000002</v>
      </c>
      <c r="C19" s="19">
        <v>12.542</v>
      </c>
      <c r="D19" s="19">
        <v>22.254999999999999</v>
      </c>
      <c r="E19" s="19">
        <v>9.9949999999999992</v>
      </c>
      <c r="F19" s="19">
        <v>22.244</v>
      </c>
      <c r="G19" s="19">
        <v>12.542</v>
      </c>
      <c r="H19" s="19">
        <v>22.271999999999998</v>
      </c>
      <c r="I19" s="19">
        <v>10.037000000000001</v>
      </c>
      <c r="J19" s="19">
        <v>13.92117637</v>
      </c>
      <c r="K19" s="19">
        <v>12.974</v>
      </c>
      <c r="L19" s="19">
        <v>12.913</v>
      </c>
      <c r="M19" s="19">
        <v>12.356719740000001</v>
      </c>
      <c r="N19" s="19">
        <v>13.069653000000001</v>
      </c>
      <c r="O19" s="19">
        <v>17.250247999999999</v>
      </c>
      <c r="P19" s="19">
        <v>12.600083740000001</v>
      </c>
      <c r="Q19" s="19">
        <v>16.49306</v>
      </c>
      <c r="R19" s="19">
        <v>10.069945000000001</v>
      </c>
      <c r="S19" s="19">
        <v>14.791352</v>
      </c>
      <c r="T19" s="19">
        <v>15.115197999999999</v>
      </c>
      <c r="U19" s="19">
        <v>12.809927</v>
      </c>
      <c r="V19" s="19">
        <v>14.571638999999999</v>
      </c>
      <c r="W19" s="19">
        <v>20.386056</v>
      </c>
      <c r="X19" s="19">
        <v>23.675933000000001</v>
      </c>
      <c r="Y19" s="19">
        <v>13.983465000000001</v>
      </c>
      <c r="Z19" s="19">
        <v>24.098656999999999</v>
      </c>
      <c r="AA19" s="19">
        <v>12.948677</v>
      </c>
      <c r="AB19" s="19">
        <v>14.307264999999999</v>
      </c>
      <c r="AC19" s="19">
        <v>15.484337999999999</v>
      </c>
      <c r="AD19" s="19">
        <v>11.841699999999999</v>
      </c>
      <c r="AE19" s="19">
        <v>3.198</v>
      </c>
      <c r="AF19" s="19">
        <v>2.0417000000000001</v>
      </c>
      <c r="AG19" s="19">
        <v>2.6406999999999998</v>
      </c>
      <c r="AH19" s="19"/>
      <c r="AI19" s="19"/>
      <c r="AL19" s="65">
        <f t="shared" si="0"/>
        <v>1</v>
      </c>
    </row>
    <row r="20" spans="1:38" ht="14.25" customHeight="1" x14ac:dyDescent="0.25">
      <c r="A20" s="22" t="s">
        <v>33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L20" s="65">
        <f t="shared" si="0"/>
        <v>0</v>
      </c>
    </row>
    <row r="21" spans="1:38" ht="14.25" customHeight="1" x14ac:dyDescent="0.25">
      <c r="A21" s="22" t="s">
        <v>34</v>
      </c>
      <c r="B21" s="19">
        <v>7.3505752046500534</v>
      </c>
      <c r="C21" s="19">
        <v>7.0373428637105544</v>
      </c>
      <c r="D21" s="19">
        <v>4.8488159757296829</v>
      </c>
      <c r="E21" s="19">
        <v>7.6012601028592366</v>
      </c>
      <c r="F21" s="19">
        <v>14.330444089399331</v>
      </c>
      <c r="G21" s="19">
        <v>63.984146493815615</v>
      </c>
      <c r="H21" s="19">
        <v>57.109301395144747</v>
      </c>
      <c r="I21" s="19">
        <v>31.067491357986555</v>
      </c>
      <c r="J21" s="19">
        <v>82.455530936778914</v>
      </c>
      <c r="K21" s="19">
        <v>43.804627249357331</v>
      </c>
      <c r="L21" s="19">
        <v>87.313587269242845</v>
      </c>
      <c r="M21" s="19">
        <v>50.303817875167773</v>
      </c>
      <c r="N21" s="19">
        <v>81.719116760827774</v>
      </c>
      <c r="O21" s="19">
        <v>80.803571428571431</v>
      </c>
      <c r="P21" s="19">
        <v>86.61989795918366</v>
      </c>
      <c r="Q21" s="19">
        <v>85.335437239132645</v>
      </c>
      <c r="R21" s="19">
        <v>73.111117283311572</v>
      </c>
      <c r="S21" s="19">
        <v>96.956484561595431</v>
      </c>
      <c r="T21" s="19">
        <v>102.63246933894737</v>
      </c>
      <c r="U21" s="19">
        <v>100.0589399474691</v>
      </c>
      <c r="V21" s="19">
        <v>58.589414902001174</v>
      </c>
      <c r="W21" s="19">
        <v>86.883053538388538</v>
      </c>
      <c r="X21" s="19">
        <v>85.266614410566504</v>
      </c>
      <c r="Y21" s="19">
        <v>134.65949612037448</v>
      </c>
      <c r="Z21" s="19">
        <v>77.905547404734548</v>
      </c>
      <c r="AA21" s="19">
        <v>102.95935308272311</v>
      </c>
      <c r="AB21" s="19">
        <v>141.59763313609466</v>
      </c>
      <c r="AC21" s="19">
        <v>161.24341171800378</v>
      </c>
      <c r="AD21" s="19">
        <v>106.17739403453695</v>
      </c>
      <c r="AE21" s="19">
        <v>73.516483516483547</v>
      </c>
      <c r="AF21" s="19">
        <v>276.02447105724093</v>
      </c>
      <c r="AG21" s="19">
        <v>178.57241127196835</v>
      </c>
      <c r="AH21" s="19">
        <v>55.718634597937225</v>
      </c>
      <c r="AI21" s="19"/>
      <c r="AL21" s="65">
        <f t="shared" si="0"/>
        <v>1</v>
      </c>
    </row>
    <row r="22" spans="1:38" ht="14.25" customHeight="1" x14ac:dyDescent="0.25">
      <c r="A22" s="22" t="s">
        <v>35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L22" s="65">
        <f t="shared" si="0"/>
        <v>0</v>
      </c>
    </row>
    <row r="23" spans="1:38" ht="14.25" customHeight="1" x14ac:dyDescent="0.25">
      <c r="A23" s="22" t="s">
        <v>36</v>
      </c>
      <c r="B23" s="19">
        <v>34.299999999999997</v>
      </c>
      <c r="C23" s="19">
        <v>48.6</v>
      </c>
      <c r="D23" s="19">
        <v>49.2</v>
      </c>
      <c r="E23" s="19">
        <v>45</v>
      </c>
      <c r="F23" s="19">
        <v>49.1</v>
      </c>
      <c r="G23" s="19">
        <v>60.5</v>
      </c>
      <c r="H23" s="19">
        <v>61.1</v>
      </c>
      <c r="I23" s="19">
        <v>51.4</v>
      </c>
      <c r="J23" s="19">
        <v>38.9</v>
      </c>
      <c r="K23" s="19">
        <v>44.3</v>
      </c>
      <c r="L23" s="19">
        <v>48.3</v>
      </c>
      <c r="M23" s="19">
        <v>41.3</v>
      </c>
      <c r="N23" s="19">
        <v>38.799999999999997</v>
      </c>
      <c r="O23" s="19">
        <v>48.3</v>
      </c>
      <c r="P23" s="19">
        <v>52.7</v>
      </c>
      <c r="Q23" s="19">
        <v>51.3</v>
      </c>
      <c r="R23" s="19">
        <v>47.6</v>
      </c>
      <c r="S23" s="19">
        <v>57.2</v>
      </c>
      <c r="T23" s="19">
        <v>62.1</v>
      </c>
      <c r="U23" s="19">
        <v>60.8</v>
      </c>
      <c r="V23" s="19">
        <v>62.9</v>
      </c>
      <c r="W23" s="19">
        <v>69.599999999999994</v>
      </c>
      <c r="X23" s="19">
        <v>74.5</v>
      </c>
      <c r="Y23" s="19">
        <v>71.7</v>
      </c>
      <c r="Z23" s="19">
        <v>67.8</v>
      </c>
      <c r="AA23" s="19">
        <v>73.5</v>
      </c>
      <c r="AB23" s="19">
        <v>83.2</v>
      </c>
      <c r="AC23" s="19">
        <v>69.599999999999994</v>
      </c>
      <c r="AD23" s="19">
        <v>60.7</v>
      </c>
      <c r="AE23" s="19">
        <v>52.6</v>
      </c>
      <c r="AF23" s="19">
        <v>62.7</v>
      </c>
      <c r="AG23" s="19">
        <v>66.2</v>
      </c>
      <c r="AH23" s="19">
        <v>65.313625509999994</v>
      </c>
      <c r="AI23" s="19"/>
      <c r="AL23" s="65">
        <f t="shared" si="0"/>
        <v>1</v>
      </c>
    </row>
    <row r="24" spans="1:38" ht="14.25" customHeight="1" x14ac:dyDescent="0.25">
      <c r="A24" s="22" t="s">
        <v>37</v>
      </c>
      <c r="B24" s="21">
        <v>1564.9454032258018</v>
      </c>
      <c r="C24" s="21">
        <v>1526.9849111111166</v>
      </c>
      <c r="D24" s="21">
        <v>1528.1023212121238</v>
      </c>
      <c r="E24" s="21">
        <v>1676.7269749999991</v>
      </c>
      <c r="F24" s="21">
        <v>1673.6899936507994</v>
      </c>
      <c r="G24" s="21">
        <v>1756.3439758064508</v>
      </c>
      <c r="H24" s="21">
        <v>1725.8779363636356</v>
      </c>
      <c r="I24" s="21">
        <v>1734.7289062500004</v>
      </c>
      <c r="J24" s="21">
        <v>1710.6110000000044</v>
      </c>
      <c r="K24" s="21">
        <v>1586.0638387096844</v>
      </c>
      <c r="L24" s="21">
        <v>1660.8051</v>
      </c>
      <c r="M24" s="21">
        <v>1765.5764800000002</v>
      </c>
      <c r="N24" s="21">
        <v>1687.1570612903256</v>
      </c>
      <c r="O24" s="21">
        <v>1833.8782646153777</v>
      </c>
      <c r="P24" s="21">
        <v>1881.5195075757606</v>
      </c>
      <c r="Q24" s="21">
        <v>1730.6282812500001</v>
      </c>
      <c r="R24" s="21">
        <v>1792.0532215384574</v>
      </c>
      <c r="S24" s="21">
        <v>1860.3965290322576</v>
      </c>
      <c r="T24" s="21">
        <v>1931.0550461538435</v>
      </c>
      <c r="U24" s="21">
        <v>2187.5826571428493</v>
      </c>
      <c r="V24" s="21">
        <v>2154.81264285715</v>
      </c>
      <c r="W24" s="21">
        <v>2176.8531000000057</v>
      </c>
      <c r="X24" s="21">
        <v>2004.8422523076943</v>
      </c>
      <c r="Y24" s="21">
        <v>2123.0272500000005</v>
      </c>
      <c r="Z24" s="21">
        <v>1909.231771428573</v>
      </c>
      <c r="AA24" s="21">
        <v>2040.6392000000005</v>
      </c>
      <c r="AB24" s="21">
        <v>1879.1826969697076</v>
      </c>
      <c r="AC24" s="21">
        <v>2132.2866374999994</v>
      </c>
      <c r="AD24" s="21">
        <v>1810.5692593749995</v>
      </c>
      <c r="AE24" s="21">
        <v>1712.6970645161343</v>
      </c>
      <c r="AF24" s="21">
        <v>1769.7306575757632</v>
      </c>
      <c r="AG24" s="21">
        <v>2081.6078153846133</v>
      </c>
      <c r="AH24" s="21"/>
      <c r="AI24" s="21"/>
      <c r="AL24" s="65">
        <f t="shared" si="0"/>
        <v>1</v>
      </c>
    </row>
    <row r="25" spans="1:38" ht="14.25" customHeight="1" x14ac:dyDescent="0.25">
      <c r="A25" s="22" t="s">
        <v>38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L25" s="65">
        <f t="shared" si="0"/>
        <v>0</v>
      </c>
    </row>
    <row r="26" spans="1:38" ht="14.25" customHeight="1" x14ac:dyDescent="0.25">
      <c r="A26" s="22" t="s">
        <v>39</v>
      </c>
      <c r="B26" s="21">
        <v>2.480649125E-2</v>
      </c>
      <c r="C26" s="21">
        <v>2.480649125E-2</v>
      </c>
      <c r="D26" s="21">
        <v>2.480649125E-2</v>
      </c>
      <c r="E26" s="21">
        <v>2.480649125E-2</v>
      </c>
      <c r="F26" s="21">
        <v>2.480649125E-2</v>
      </c>
      <c r="G26" s="21">
        <v>2.480649125E-2</v>
      </c>
      <c r="H26" s="21">
        <v>2.480649125E-2</v>
      </c>
      <c r="I26" s="21">
        <v>2.480649125E-2</v>
      </c>
      <c r="J26" s="21">
        <v>1.6529633750000002E-2</v>
      </c>
      <c r="K26" s="21">
        <v>1.6529633750000002E-2</v>
      </c>
      <c r="L26" s="21">
        <v>1.6529633750000002E-2</v>
      </c>
      <c r="M26" s="21">
        <v>1.6529633750000002E-2</v>
      </c>
      <c r="N26" s="21">
        <v>1.6529633750000002E-2</v>
      </c>
      <c r="O26" s="21">
        <v>1.6529633750000002E-2</v>
      </c>
      <c r="P26" s="21">
        <v>1.6529633750000002E-2</v>
      </c>
      <c r="Q26" s="21">
        <v>1.6529633750000002E-2</v>
      </c>
      <c r="R26" s="21">
        <v>1.6529633750000002E-2</v>
      </c>
      <c r="S26" s="21">
        <v>1.6529633750000002E-2</v>
      </c>
      <c r="T26" s="21">
        <v>1.6529633750000002E-2</v>
      </c>
      <c r="U26" s="21">
        <v>1.6529633750000002E-2</v>
      </c>
      <c r="V26" s="21">
        <v>1.6529633750000002E-2</v>
      </c>
      <c r="W26" s="21">
        <v>1.6529633750000002E-2</v>
      </c>
      <c r="X26" s="21">
        <v>1.6529633750000002E-2</v>
      </c>
      <c r="Y26" s="21">
        <v>1.6529633750000002E-2</v>
      </c>
      <c r="Z26" s="21">
        <v>1.6529633750000002E-2</v>
      </c>
      <c r="AA26" s="21">
        <v>1.6529633750000002E-2</v>
      </c>
      <c r="AB26" s="21">
        <v>1.6529633750000002E-2</v>
      </c>
      <c r="AC26" s="21">
        <v>1.6529633750000002E-2</v>
      </c>
      <c r="AD26" s="21">
        <v>1.6529633750000002E-2</v>
      </c>
      <c r="AE26" s="21">
        <v>1.6529633750000002E-2</v>
      </c>
      <c r="AF26" s="21">
        <v>1.6529633750000002E-2</v>
      </c>
      <c r="AG26" s="21">
        <v>1.6529633750000002E-2</v>
      </c>
      <c r="AH26" s="21">
        <v>1.6529633750000002E-2</v>
      </c>
      <c r="AI26" s="21"/>
      <c r="AL26" s="65">
        <f t="shared" si="0"/>
        <v>1</v>
      </c>
    </row>
    <row r="27" spans="1:38" ht="14.25" customHeight="1" x14ac:dyDescent="0.25">
      <c r="A27" s="22" t="s">
        <v>40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L27" s="65">
        <f t="shared" si="0"/>
        <v>0</v>
      </c>
    </row>
    <row r="28" spans="1:38" ht="14.25" customHeight="1" x14ac:dyDescent="0.25">
      <c r="A28" s="22" t="s">
        <v>41</v>
      </c>
      <c r="B28" s="21">
        <v>4.1679145514581997</v>
      </c>
      <c r="C28" s="21">
        <v>4.9392565005187894</v>
      </c>
      <c r="D28" s="21">
        <v>4.4030045213725648</v>
      </c>
      <c r="E28" s="21">
        <v>3.5346182051383601</v>
      </c>
      <c r="F28" s="21">
        <v>3.4066067725</v>
      </c>
      <c r="G28" s="21">
        <v>3.6388003824999999</v>
      </c>
      <c r="H28" s="21">
        <v>3.4700971025</v>
      </c>
      <c r="I28" s="21">
        <v>3.3739662925</v>
      </c>
      <c r="J28" s="21">
        <v>3.5179730701875003</v>
      </c>
      <c r="K28" s="21">
        <v>4.1351066472125</v>
      </c>
      <c r="L28" s="21">
        <v>3.7704012001875</v>
      </c>
      <c r="M28" s="21">
        <v>3.7624778446499998</v>
      </c>
      <c r="N28" s="21">
        <v>3.9284268861599374</v>
      </c>
      <c r="O28" s="21">
        <v>4.1022626556846253</v>
      </c>
      <c r="P28" s="21">
        <v>3.9317487691193898</v>
      </c>
      <c r="Q28" s="21">
        <v>3.9563591245559202</v>
      </c>
      <c r="R28" s="21">
        <v>3.974749605</v>
      </c>
      <c r="S28" s="21">
        <v>4.5173514150000003</v>
      </c>
      <c r="T28" s="21">
        <v>4.4129847350000002</v>
      </c>
      <c r="U28" s="21">
        <v>4.0912741949999996</v>
      </c>
      <c r="V28" s="21">
        <v>3.9848657399999996</v>
      </c>
      <c r="W28" s="21">
        <v>4.5951764168300002</v>
      </c>
      <c r="X28" s="21">
        <v>3.9447455299600001</v>
      </c>
      <c r="Y28" s="21">
        <v>3.5534267562199999</v>
      </c>
      <c r="Z28" s="21">
        <v>3.7407854498319599</v>
      </c>
      <c r="AA28" s="21">
        <v>4.06850059566972</v>
      </c>
      <c r="AB28" s="21">
        <v>4.1019986245384201</v>
      </c>
      <c r="AC28" s="21">
        <v>4.0529490708964051</v>
      </c>
      <c r="AD28" s="21">
        <v>4.1314036054306174</v>
      </c>
      <c r="AE28" s="21"/>
      <c r="AF28" s="21"/>
      <c r="AG28" s="21"/>
      <c r="AH28" s="21"/>
      <c r="AI28" s="21"/>
      <c r="AL28" s="65">
        <f t="shared" si="0"/>
        <v>0</v>
      </c>
    </row>
    <row r="29" spans="1:38" ht="14.25" customHeight="1" x14ac:dyDescent="0.25">
      <c r="A29" s="22" t="s">
        <v>42</v>
      </c>
      <c r="B29" s="19">
        <v>1.1097455184802503</v>
      </c>
      <c r="C29" s="19">
        <v>1.6555853617572147</v>
      </c>
      <c r="D29" s="19">
        <v>4.255185794174136E-3</v>
      </c>
      <c r="E29" s="19">
        <v>5.1941446688823344E-3</v>
      </c>
      <c r="F29" s="19">
        <v>1.3722378702054683</v>
      </c>
      <c r="G29" s="19">
        <v>2.0745005461778145</v>
      </c>
      <c r="H29" s="19">
        <v>1.7167907882047126</v>
      </c>
      <c r="I29" s="19">
        <v>2.975304233135168</v>
      </c>
      <c r="J29" s="19">
        <v>6.2550110375198189</v>
      </c>
      <c r="K29" s="19">
        <v>3.4056514433566534</v>
      </c>
      <c r="L29" s="19">
        <v>4.8041880303364382</v>
      </c>
      <c r="M29" s="19">
        <v>6.2285412062909344</v>
      </c>
      <c r="N29" s="19">
        <v>1.5910933606881719</v>
      </c>
      <c r="O29" s="19">
        <v>3.3295157864784231</v>
      </c>
      <c r="P29" s="19">
        <v>4.8810877533694637</v>
      </c>
      <c r="Q29" s="19">
        <v>2.8718200506716483</v>
      </c>
      <c r="R29" s="19">
        <v>2.4265291027767684</v>
      </c>
      <c r="S29" s="19">
        <v>5.0955263930487495</v>
      </c>
      <c r="T29" s="19">
        <v>6.5616165379338502</v>
      </c>
      <c r="U29" s="19">
        <v>8.0731401995688364E-4</v>
      </c>
      <c r="V29" s="19">
        <v>2.9324320925395359E-3</v>
      </c>
      <c r="W29" s="19">
        <v>3.1955464822401858E-3</v>
      </c>
      <c r="X29" s="19">
        <v>3.8839552516740533E-3</v>
      </c>
      <c r="Y29" s="19">
        <v>7.4696764580357358E-3</v>
      </c>
      <c r="Z29" s="19">
        <v>6.0662710582835913E-2</v>
      </c>
      <c r="AA29" s="19">
        <v>8.6843190213029414E-2</v>
      </c>
      <c r="AB29" s="19">
        <v>8.1043530118737328E-2</v>
      </c>
      <c r="AC29" s="19">
        <v>0.10630868858802459</v>
      </c>
      <c r="AD29" s="19">
        <v>6.5860929932928858E-2</v>
      </c>
      <c r="AE29" s="19">
        <v>2.8504293508981548E-2</v>
      </c>
      <c r="AF29" s="19">
        <v>0.10175966886904989</v>
      </c>
      <c r="AG29" s="19">
        <v>0.24603797550045683</v>
      </c>
      <c r="AH29" s="19"/>
      <c r="AI29" s="19"/>
      <c r="AL29" s="65">
        <f t="shared" si="0"/>
        <v>1</v>
      </c>
    </row>
    <row r="30" spans="1:38" ht="14.25" customHeight="1" x14ac:dyDescent="0.25">
      <c r="A30" s="22" t="s">
        <v>43</v>
      </c>
      <c r="B30" s="21">
        <v>7.3898631385999991</v>
      </c>
      <c r="C30" s="21">
        <v>7.1931314699999893</v>
      </c>
      <c r="D30" s="21">
        <v>6.99214310722222</v>
      </c>
      <c r="E30" s="21">
        <v>12.315149395000001</v>
      </c>
      <c r="F30" s="21">
        <v>25.8</v>
      </c>
      <c r="G30" s="21">
        <v>23.130389129111201</v>
      </c>
      <c r="H30" s="21">
        <v>34.926956767400007</v>
      </c>
      <c r="I30" s="21">
        <v>32.487454987318301</v>
      </c>
      <c r="J30" s="21">
        <v>24.563120049999998</v>
      </c>
      <c r="K30" s="21">
        <v>23.497373145000005</v>
      </c>
      <c r="L30" s="21">
        <v>24.157347863999998</v>
      </c>
      <c r="M30" s="21">
        <v>28.7668914619112</v>
      </c>
      <c r="N30" s="21">
        <v>26.003706206466997</v>
      </c>
      <c r="O30" s="21">
        <v>25.528955094720104</v>
      </c>
      <c r="P30" s="21">
        <v>25.752761458467401</v>
      </c>
      <c r="Q30" s="21">
        <v>31.373985503742603</v>
      </c>
      <c r="R30" s="21">
        <v>20.455394770091598</v>
      </c>
      <c r="S30" s="21">
        <v>23.711653282200501</v>
      </c>
      <c r="T30" s="21">
        <v>24.7326998059145</v>
      </c>
      <c r="U30" s="21">
        <v>31.381874491194299</v>
      </c>
      <c r="V30" s="21">
        <v>24.712916167184897</v>
      </c>
      <c r="W30" s="21">
        <v>41.074800979498804</v>
      </c>
      <c r="X30" s="21">
        <v>35.894182257020503</v>
      </c>
      <c r="Y30" s="21">
        <v>51.780274558218395</v>
      </c>
      <c r="Z30" s="21">
        <v>37.728226721041203</v>
      </c>
      <c r="AA30" s="21">
        <v>46.081519690000007</v>
      </c>
      <c r="AB30" s="21">
        <v>37.098454859999997</v>
      </c>
      <c r="AC30" s="21">
        <v>31.584208142020501</v>
      </c>
      <c r="AD30" s="21">
        <v>23.708796582341897</v>
      </c>
      <c r="AE30" s="21">
        <v>14.425780478854227</v>
      </c>
      <c r="AF30" s="21">
        <v>11.8715913115</v>
      </c>
      <c r="AG30" s="21">
        <v>14.3834562496723</v>
      </c>
      <c r="AH30" s="21"/>
      <c r="AI30" s="21"/>
      <c r="AL30" s="65">
        <f t="shared" si="0"/>
        <v>1</v>
      </c>
    </row>
    <row r="31" spans="1:38" ht="14.25" customHeight="1" x14ac:dyDescent="0.25">
      <c r="A31" s="22" t="s">
        <v>44</v>
      </c>
      <c r="B31" s="19">
        <v>7.8136867887263737</v>
      </c>
      <c r="C31" s="19">
        <v>8.9322627416697049</v>
      </c>
      <c r="D31" s="19">
        <v>9.8816792077917714</v>
      </c>
      <c r="E31" s="19">
        <v>9.7146282919923603</v>
      </c>
      <c r="F31" s="19">
        <v>6.62439153983851</v>
      </c>
      <c r="G31" s="19">
        <v>7.8220509161412037</v>
      </c>
      <c r="H31" s="19">
        <v>8.3151078918855497</v>
      </c>
      <c r="I31" s="19">
        <v>7.8598375814548396</v>
      </c>
      <c r="J31" s="19">
        <v>6.3546264365383243</v>
      </c>
      <c r="K31" s="19">
        <v>7.6425916450705165</v>
      </c>
      <c r="L31" s="19">
        <v>7.8979905227062224</v>
      </c>
      <c r="M31" s="19">
        <v>7.4707344870943526</v>
      </c>
      <c r="N31" s="19">
        <v>7.1502504249715777</v>
      </c>
      <c r="O31" s="19">
        <v>8.8644573062405474</v>
      </c>
      <c r="P31" s="19">
        <v>9.3253834077730371</v>
      </c>
      <c r="Q31" s="19">
        <v>8.8290314095729023</v>
      </c>
      <c r="R31" s="19">
        <v>8.9941603448854348</v>
      </c>
      <c r="S31" s="19">
        <v>11.392469292367052</v>
      </c>
      <c r="T31" s="19">
        <v>12.446409377282389</v>
      </c>
      <c r="U31" s="19">
        <v>12.181929449714563</v>
      </c>
      <c r="V31" s="19">
        <v>12.04931686213213</v>
      </c>
      <c r="W31" s="19">
        <v>13.948788474865099</v>
      </c>
      <c r="X31" s="19">
        <v>15.171186375599454</v>
      </c>
      <c r="Y31" s="19">
        <v>14.365224165566753</v>
      </c>
      <c r="Z31" s="19">
        <v>15.082061275622014</v>
      </c>
      <c r="AA31" s="19">
        <v>16.38073234030567</v>
      </c>
      <c r="AB31" s="19">
        <v>15.72403660398413</v>
      </c>
      <c r="AC31" s="19">
        <v>16.620969186215625</v>
      </c>
      <c r="AD31" s="19">
        <v>9.7513864431290109</v>
      </c>
      <c r="AE31" s="19">
        <v>8.1972798723908049</v>
      </c>
      <c r="AF31" s="19">
        <v>12.299932314050201</v>
      </c>
      <c r="AG31" s="19">
        <v>13.964045935731502</v>
      </c>
      <c r="AH31" s="19">
        <v>11.77387961175846</v>
      </c>
      <c r="AI31" s="19"/>
      <c r="AL31" s="65">
        <f t="shared" si="0"/>
        <v>1</v>
      </c>
    </row>
    <row r="32" spans="1:38" ht="14.25" customHeight="1" x14ac:dyDescent="0.25">
      <c r="A32" s="22" t="s">
        <v>45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L32" s="65">
        <f t="shared" si="0"/>
        <v>0</v>
      </c>
    </row>
    <row r="33" spans="1:38" ht="14.25" customHeight="1" x14ac:dyDescent="0.25">
      <c r="A33" s="22" t="s">
        <v>46</v>
      </c>
      <c r="B33" s="19">
        <v>1079.5462782300001</v>
      </c>
      <c r="C33" s="19">
        <v>1185.9571005800001</v>
      </c>
      <c r="D33" s="19">
        <v>1187.10341466</v>
      </c>
      <c r="E33" s="19">
        <v>1166.83555032</v>
      </c>
      <c r="F33" s="19">
        <v>1094.7678363699999</v>
      </c>
      <c r="G33" s="19">
        <v>1116.8105698699999</v>
      </c>
      <c r="H33" s="19">
        <v>1190.1257908400003</v>
      </c>
      <c r="I33" s="19">
        <v>1061.4037333599999</v>
      </c>
      <c r="J33" s="19">
        <v>949.55048483000007</v>
      </c>
      <c r="K33" s="19">
        <v>868.41016379999996</v>
      </c>
      <c r="L33" s="19">
        <v>842.18675513000005</v>
      </c>
      <c r="M33" s="19">
        <v>745.74405674000002</v>
      </c>
      <c r="N33" s="19">
        <v>674.02303036000001</v>
      </c>
      <c r="O33" s="19">
        <v>703.90942460999997</v>
      </c>
      <c r="P33" s="19">
        <v>738.16115567999998</v>
      </c>
      <c r="Q33" s="19">
        <v>689.08826961</v>
      </c>
      <c r="R33" s="19">
        <v>737.88598177999995</v>
      </c>
      <c r="S33" s="19">
        <v>752.69856214000004</v>
      </c>
      <c r="T33" s="19">
        <v>837.13262953999993</v>
      </c>
      <c r="U33" s="19">
        <v>825.60571200999993</v>
      </c>
      <c r="V33" s="19">
        <v>841.45540377999998</v>
      </c>
      <c r="W33" s="19">
        <v>855.43337221000002</v>
      </c>
      <c r="X33" s="19">
        <v>1016.62204443</v>
      </c>
      <c r="Y33" s="19">
        <v>912.35517803000005</v>
      </c>
      <c r="Z33" s="19">
        <v>880.40497097000002</v>
      </c>
      <c r="AA33" s="19">
        <v>872.27956857999993</v>
      </c>
      <c r="AB33" s="19">
        <v>1000.88471792</v>
      </c>
      <c r="AC33" s="19">
        <v>886.19578416000002</v>
      </c>
      <c r="AD33" s="19">
        <v>886.08628094000005</v>
      </c>
      <c r="AE33" s="19">
        <v>691.02390435000007</v>
      </c>
      <c r="AF33" s="19">
        <v>736.46898493000003</v>
      </c>
      <c r="AG33" s="19">
        <v>860.07072026000003</v>
      </c>
      <c r="AH33" s="19">
        <v>941.75428851999993</v>
      </c>
      <c r="AI33" s="19">
        <v>987.98788235000006</v>
      </c>
      <c r="AL33" s="65">
        <f t="shared" si="0"/>
        <v>1</v>
      </c>
    </row>
    <row r="34" spans="1:38" ht="14.25" customHeight="1" x14ac:dyDescent="0.25">
      <c r="A34" s="22" t="s">
        <v>47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L34" s="65">
        <f t="shared" si="0"/>
        <v>0</v>
      </c>
    </row>
    <row r="35" spans="1:38" ht="14.25" customHeight="1" x14ac:dyDescent="0.25">
      <c r="A35" s="22" t="s">
        <v>48</v>
      </c>
      <c r="B35" s="19">
        <v>40.92</v>
      </c>
      <c r="C35" s="19">
        <v>54.33</v>
      </c>
      <c r="D35" s="19">
        <v>60.96</v>
      </c>
      <c r="E35" s="19">
        <v>37.19</v>
      </c>
      <c r="F35" s="19">
        <v>22.85</v>
      </c>
      <c r="G35" s="19">
        <v>32.68</v>
      </c>
      <c r="H35" s="19">
        <v>57.8</v>
      </c>
      <c r="I35" s="19">
        <v>43.28</v>
      </c>
      <c r="J35" s="19">
        <v>32.11</v>
      </c>
      <c r="K35" s="19">
        <v>41.66</v>
      </c>
      <c r="L35" s="19">
        <v>48.86</v>
      </c>
      <c r="M35" s="19">
        <v>44.32</v>
      </c>
      <c r="N35" s="19">
        <v>33.9</v>
      </c>
      <c r="O35" s="19">
        <v>37</v>
      </c>
      <c r="P35" s="19">
        <v>55.23</v>
      </c>
      <c r="Q35" s="19">
        <v>39.85</v>
      </c>
      <c r="R35" s="19">
        <v>26.05</v>
      </c>
      <c r="S35" s="19">
        <v>35.24</v>
      </c>
      <c r="T35" s="19">
        <v>53.24</v>
      </c>
      <c r="U35" s="19">
        <v>47.23</v>
      </c>
      <c r="V35" s="19">
        <v>55.77</v>
      </c>
      <c r="W35" s="19">
        <v>61.53</v>
      </c>
      <c r="X35" s="19">
        <v>73.67</v>
      </c>
      <c r="Y35" s="19">
        <v>61.04</v>
      </c>
      <c r="Z35" s="19">
        <v>51.47</v>
      </c>
      <c r="AA35" s="19">
        <v>60.12</v>
      </c>
      <c r="AB35" s="19">
        <v>80.77</v>
      </c>
      <c r="AC35" s="19">
        <v>65.06</v>
      </c>
      <c r="AD35" s="19">
        <v>54.03</v>
      </c>
      <c r="AE35" s="19">
        <v>55.4</v>
      </c>
      <c r="AF35" s="19">
        <v>75.47</v>
      </c>
      <c r="AG35" s="19">
        <v>67.62</v>
      </c>
      <c r="AH35" s="19">
        <v>101.25</v>
      </c>
      <c r="AI35" s="19"/>
      <c r="AL35" s="65">
        <f t="shared" si="0"/>
        <v>1</v>
      </c>
    </row>
    <row r="36" spans="1:38" ht="14.25" customHeight="1" x14ac:dyDescent="0.25">
      <c r="A36" s="22" t="s">
        <v>49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L36" s="65">
        <f t="shared" si="0"/>
        <v>0</v>
      </c>
    </row>
    <row r="37" spans="1:38" ht="14.25" customHeight="1" x14ac:dyDescent="0.25">
      <c r="A37" s="22" t="s">
        <v>50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L37" s="65">
        <f t="shared" si="0"/>
        <v>0</v>
      </c>
    </row>
    <row r="38" spans="1:38" ht="14.25" customHeight="1" x14ac:dyDescent="0.25">
      <c r="A38" s="22" t="s">
        <v>51</v>
      </c>
      <c r="B38" s="21">
        <v>4.1012415665296</v>
      </c>
      <c r="C38" s="21">
        <v>4.4167028456407609</v>
      </c>
      <c r="D38" s="21">
        <v>4.4163064361191156</v>
      </c>
      <c r="E38" s="21">
        <v>4.2770572027799467</v>
      </c>
      <c r="F38" s="21">
        <v>4.6813843497702141</v>
      </c>
      <c r="G38" s="21">
        <v>5.6531249377903139</v>
      </c>
      <c r="H38" s="21">
        <v>7.2270145160901755</v>
      </c>
      <c r="I38" s="21">
        <v>6.2503318059910127</v>
      </c>
      <c r="J38" s="21">
        <v>2.5292881587248544</v>
      </c>
      <c r="K38" s="21">
        <v>1.9267084278476783</v>
      </c>
      <c r="L38" s="21">
        <v>2.3264573203933079</v>
      </c>
      <c r="M38" s="21">
        <v>1.8228709741870242</v>
      </c>
      <c r="N38" s="21">
        <v>5.2653528954548543</v>
      </c>
      <c r="O38" s="21">
        <v>6.0417695759762982</v>
      </c>
      <c r="P38" s="21">
        <v>5.5397791856016996</v>
      </c>
      <c r="Q38" s="21">
        <v>3.6089930468343177</v>
      </c>
      <c r="R38" s="21">
        <v>4.371901655925396</v>
      </c>
      <c r="S38" s="21">
        <v>2.8290833597077736</v>
      </c>
      <c r="T38" s="21">
        <v>6.7913333049102809</v>
      </c>
      <c r="U38" s="21">
        <v>11.442610587503754</v>
      </c>
      <c r="V38" s="21">
        <v>13.019305659552153</v>
      </c>
      <c r="W38" s="21">
        <v>15.872307151374294</v>
      </c>
      <c r="X38" s="21">
        <v>18.614781216299576</v>
      </c>
      <c r="Y38" s="21">
        <v>21.585405713915787</v>
      </c>
      <c r="Z38" s="21">
        <v>9.1651636014038793</v>
      </c>
      <c r="AA38" s="21">
        <v>8.4265660776199276</v>
      </c>
      <c r="AB38" s="21">
        <v>8.8059633711764054</v>
      </c>
      <c r="AC38" s="21">
        <v>7.12994695991034</v>
      </c>
      <c r="AD38" s="21">
        <v>4.6851726876698407</v>
      </c>
      <c r="AE38" s="21">
        <v>0.5593025597820398</v>
      </c>
      <c r="AF38" s="21">
        <v>0.23203729151539645</v>
      </c>
      <c r="AG38" s="21">
        <v>0.12813278622376981</v>
      </c>
      <c r="AH38" s="21">
        <v>0.30555801598177762</v>
      </c>
      <c r="AI38" s="21"/>
      <c r="AL38" s="65">
        <f t="shared" si="0"/>
        <v>1</v>
      </c>
    </row>
    <row r="39" spans="1:38" ht="14.25" customHeight="1" x14ac:dyDescent="0.25">
      <c r="A39" s="22" t="s">
        <v>52</v>
      </c>
      <c r="B39" s="19">
        <v>12.180003831459999</v>
      </c>
      <c r="C39" s="19">
        <v>10.53991777926</v>
      </c>
      <c r="D39" s="19">
        <v>9.8731085361600002</v>
      </c>
      <c r="E39" s="19">
        <v>11.5715144464</v>
      </c>
      <c r="F39" s="19">
        <v>13.2249414828998</v>
      </c>
      <c r="G39" s="19">
        <v>10.528932487980001</v>
      </c>
      <c r="H39" s="19">
        <v>11.01157647402</v>
      </c>
      <c r="I39" s="19">
        <v>11.804803125418101</v>
      </c>
      <c r="J39" s="19">
        <v>13.443106937923099</v>
      </c>
      <c r="K39" s="19">
        <v>11.1514924980749</v>
      </c>
      <c r="L39" s="19">
        <v>11.327014679852999</v>
      </c>
      <c r="M39" s="19">
        <v>13.709021057275601</v>
      </c>
      <c r="N39" s="19">
        <v>14.8096272883919</v>
      </c>
      <c r="O39" s="19">
        <v>12.454826154947201</v>
      </c>
      <c r="P39" s="19">
        <v>12.311991519619999</v>
      </c>
      <c r="Q39" s="19">
        <v>18.762580824913901</v>
      </c>
      <c r="R39" s="19">
        <v>16.22786792074</v>
      </c>
      <c r="S39" s="19">
        <v>14.042257124360001</v>
      </c>
      <c r="T39" s="19">
        <v>15.543314435820001</v>
      </c>
      <c r="U39" s="19">
        <v>17.487750685852902</v>
      </c>
      <c r="V39" s="19">
        <v>19.396072008900003</v>
      </c>
      <c r="W39" s="19">
        <v>17.177329664639998</v>
      </c>
      <c r="X39" s="19">
        <v>20.290837837964698</v>
      </c>
      <c r="Y39" s="19">
        <v>19.922552845800002</v>
      </c>
      <c r="Z39" s="19">
        <v>25.9156337022313</v>
      </c>
      <c r="AA39" s="19">
        <v>19.5738246327121</v>
      </c>
      <c r="AB39" s="19">
        <v>21.305118990968801</v>
      </c>
      <c r="AC39" s="19">
        <v>23.075825537114099</v>
      </c>
      <c r="AD39" s="19">
        <v>10.0491167668432</v>
      </c>
      <c r="AE39" s="19">
        <v>6.3381427188507597</v>
      </c>
      <c r="AF39" s="19">
        <v>6.3728126643999303</v>
      </c>
      <c r="AG39" s="19">
        <v>24.4829452325151</v>
      </c>
      <c r="AH39" s="19"/>
      <c r="AI39" s="19"/>
      <c r="AL39" s="65">
        <f t="shared" si="0"/>
        <v>1</v>
      </c>
    </row>
    <row r="40" spans="1:38" ht="14.25" customHeight="1" x14ac:dyDescent="0.25">
      <c r="A40" s="22" t="s">
        <v>53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>
        <v>0.3</v>
      </c>
      <c r="O40" s="21">
        <v>0.95365359406649308</v>
      </c>
      <c r="P40" s="21">
        <v>0.2179782078888127</v>
      </c>
      <c r="Q40" s="21">
        <v>3.6223060011368329</v>
      </c>
      <c r="R40" s="21">
        <v>0.35894287777371597</v>
      </c>
      <c r="S40" s="21">
        <v>0.4889345151312286</v>
      </c>
      <c r="T40" s="21">
        <v>12.750022405385398</v>
      </c>
      <c r="U40" s="21">
        <v>10.456508471032746</v>
      </c>
      <c r="V40" s="21">
        <v>1.0831287068250806</v>
      </c>
      <c r="W40" s="21">
        <v>6.36108715604691</v>
      </c>
      <c r="X40" s="21">
        <v>8.9439372726237636</v>
      </c>
      <c r="Y40" s="21">
        <v>27.155235185576171</v>
      </c>
      <c r="Z40" s="21">
        <v>1.0319575390285838</v>
      </c>
      <c r="AA40" s="21">
        <v>1.0598932963593644</v>
      </c>
      <c r="AB40" s="21">
        <v>0.4712503928449514</v>
      </c>
      <c r="AC40" s="21">
        <v>34.427048363346529</v>
      </c>
      <c r="AD40" s="21"/>
      <c r="AE40" s="21"/>
      <c r="AF40" s="21"/>
      <c r="AG40" s="21"/>
      <c r="AH40" s="21"/>
      <c r="AI40" s="21"/>
      <c r="AL40" s="65">
        <f t="shared" si="0"/>
        <v>0</v>
      </c>
    </row>
    <row r="41" spans="1:38" ht="14.25" customHeight="1" x14ac:dyDescent="0.25">
      <c r="A41" s="22" t="s">
        <v>54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L41" s="65">
        <f t="shared" si="0"/>
        <v>0</v>
      </c>
    </row>
    <row r="42" spans="1:38" ht="14.25" customHeight="1" x14ac:dyDescent="0.25">
      <c r="A42" s="22" t="s">
        <v>55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L42" s="65">
        <f t="shared" si="0"/>
        <v>0</v>
      </c>
    </row>
    <row r="43" spans="1:38" ht="14.25" customHeight="1" x14ac:dyDescent="0.25">
      <c r="A43" s="22" t="s">
        <v>56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L43" s="65">
        <f t="shared" si="0"/>
        <v>0</v>
      </c>
    </row>
    <row r="44" spans="1:38" ht="14.25" customHeight="1" x14ac:dyDescent="0.25">
      <c r="A44" s="22" t="s">
        <v>57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L44" s="65">
        <f t="shared" si="0"/>
        <v>0</v>
      </c>
    </row>
    <row r="45" spans="1:38" ht="14.25" customHeight="1" x14ac:dyDescent="0.25">
      <c r="A45" s="22" t="s">
        <v>58</v>
      </c>
      <c r="B45" s="19">
        <v>709.04923999030302</v>
      </c>
      <c r="C45" s="19">
        <v>643.09739049174095</v>
      </c>
      <c r="D45" s="19">
        <v>719.22233909261899</v>
      </c>
      <c r="E45" s="19">
        <v>668.10655923867705</v>
      </c>
      <c r="F45" s="19">
        <v>629.60184244308994</v>
      </c>
      <c r="G45" s="19">
        <v>671.73161160446898</v>
      </c>
      <c r="H45" s="19">
        <v>239.94634989214899</v>
      </c>
      <c r="I45" s="19">
        <v>356.395304274387</v>
      </c>
      <c r="J45" s="19">
        <v>269.93691833673199</v>
      </c>
      <c r="K45" s="19">
        <v>175.98792232393598</v>
      </c>
      <c r="L45" s="19">
        <v>132.89757411797299</v>
      </c>
      <c r="M45" s="19">
        <v>140.56973403479299</v>
      </c>
      <c r="N45" s="19">
        <v>153.194526980429</v>
      </c>
      <c r="O45" s="19">
        <v>127.750585370981</v>
      </c>
      <c r="P45" s="19">
        <v>129.60504588451099</v>
      </c>
      <c r="Q45" s="19">
        <v>129.36842632816101</v>
      </c>
      <c r="R45" s="19">
        <v>132.259242968564</v>
      </c>
      <c r="S45" s="19">
        <v>133.03298479270501</v>
      </c>
      <c r="T45" s="19">
        <v>154.44653792468898</v>
      </c>
      <c r="U45" s="19">
        <v>146.515108556261</v>
      </c>
      <c r="V45" s="19">
        <v>143.864978739299</v>
      </c>
      <c r="W45" s="19">
        <v>144.32274665884</v>
      </c>
      <c r="X45" s="19">
        <v>141.01727170706098</v>
      </c>
      <c r="Y45" s="19">
        <v>152.95742467490899</v>
      </c>
      <c r="Z45" s="19">
        <v>146.42963976926501</v>
      </c>
      <c r="AA45" s="19">
        <v>137.98938615589699</v>
      </c>
      <c r="AB45" s="19">
        <v>142.19815851044399</v>
      </c>
      <c r="AC45" s="19">
        <v>154.68351526630198</v>
      </c>
      <c r="AD45" s="19">
        <v>133.01095304415898</v>
      </c>
      <c r="AE45" s="19">
        <v>99.716586474806689</v>
      </c>
      <c r="AF45" s="19">
        <v>103.11685966559</v>
      </c>
      <c r="AG45" s="19">
        <v>115.543556579758</v>
      </c>
      <c r="AH45" s="19"/>
      <c r="AI45" s="19"/>
      <c r="AL45" s="65">
        <f t="shared" si="0"/>
        <v>1</v>
      </c>
    </row>
    <row r="46" spans="1:38" ht="14.25" customHeight="1" x14ac:dyDescent="0.25">
      <c r="A46" s="22" t="s">
        <v>59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L46" s="65">
        <f t="shared" si="0"/>
        <v>0</v>
      </c>
    </row>
    <row r="47" spans="1:38" ht="14.25" customHeight="1" x14ac:dyDescent="0.25">
      <c r="A47" s="22" t="s">
        <v>60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L47" s="65">
        <f t="shared" si="0"/>
        <v>0</v>
      </c>
    </row>
    <row r="48" spans="1:38" ht="14.25" customHeight="1" x14ac:dyDescent="0.25">
      <c r="A48" s="22" t="s">
        <v>61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L48" s="65">
        <f t="shared" si="0"/>
        <v>0</v>
      </c>
    </row>
    <row r="49" spans="1:38" ht="14.25" customHeight="1" x14ac:dyDescent="0.25">
      <c r="A49" s="22" t="s">
        <v>62</v>
      </c>
      <c r="B49" s="19">
        <v>80.111206542968802</v>
      </c>
      <c r="C49" s="19">
        <v>88.844891113281207</v>
      </c>
      <c r="D49" s="19">
        <v>93.212068359374996</v>
      </c>
      <c r="E49" s="19">
        <v>88.255169921874995</v>
      </c>
      <c r="F49" s="19">
        <v>98.2543056640625</v>
      </c>
      <c r="G49" s="19">
        <v>94.496367675781201</v>
      </c>
      <c r="H49" s="19">
        <v>102.7142138671875</v>
      </c>
      <c r="I49" s="19">
        <v>76.280971679687497</v>
      </c>
      <c r="J49" s="19">
        <v>73.401832031249995</v>
      </c>
      <c r="K49" s="19">
        <v>67.919540527343813</v>
      </c>
      <c r="L49" s="19">
        <v>58.135321533203147</v>
      </c>
      <c r="M49" s="19">
        <v>73.385021484375002</v>
      </c>
      <c r="N49" s="19">
        <v>64.491541015625003</v>
      </c>
      <c r="O49" s="19">
        <v>67.189581054687494</v>
      </c>
      <c r="P49" s="19">
        <v>73.252466064453088</v>
      </c>
      <c r="Q49" s="19">
        <v>70.12693920898441</v>
      </c>
      <c r="R49" s="19">
        <v>69.070190673828094</v>
      </c>
      <c r="S49" s="19">
        <v>73.168768066406315</v>
      </c>
      <c r="T49" s="19">
        <v>75.559824951171905</v>
      </c>
      <c r="U49" s="19">
        <v>135.0240451660159</v>
      </c>
      <c r="V49" s="19">
        <v>74.278186279296904</v>
      </c>
      <c r="W49" s="19">
        <v>81.132787109375002</v>
      </c>
      <c r="X49" s="19">
        <v>72.968193115234399</v>
      </c>
      <c r="Y49" s="19">
        <v>130.216671630859</v>
      </c>
      <c r="Z49" s="19">
        <v>122.16004516601599</v>
      </c>
      <c r="AA49" s="19">
        <v>80.802530029296904</v>
      </c>
      <c r="AB49" s="19">
        <v>91.301208129882795</v>
      </c>
      <c r="AC49" s="19">
        <v>70.093179077148406</v>
      </c>
      <c r="AD49" s="19">
        <v>83.482559204101605</v>
      </c>
      <c r="AE49" s="19">
        <v>28.4057025146484</v>
      </c>
      <c r="AF49" s="19">
        <v>43.631641235351601</v>
      </c>
      <c r="AG49" s="19">
        <v>61.767699462890604</v>
      </c>
      <c r="AH49" s="19">
        <v>55.182777911968898</v>
      </c>
      <c r="AI49" s="19"/>
      <c r="AL49" s="65">
        <f t="shared" si="0"/>
        <v>1</v>
      </c>
    </row>
    <row r="50" spans="1:38" ht="14.25" customHeight="1" x14ac:dyDescent="0.25">
      <c r="A50" s="22" t="s">
        <v>63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L50" s="65">
        <f t="shared" si="0"/>
        <v>0</v>
      </c>
    </row>
    <row r="51" spans="1:38" ht="14.25" customHeight="1" x14ac:dyDescent="0.25">
      <c r="A51" s="22" t="s">
        <v>64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>
        <v>295.02410586730304</v>
      </c>
      <c r="W51" s="19">
        <v>439.11017547037397</v>
      </c>
      <c r="X51" s="19">
        <v>309.54323768231899</v>
      </c>
      <c r="Y51" s="19">
        <v>220.36888431942702</v>
      </c>
      <c r="Z51" s="19">
        <v>320.77113445631096</v>
      </c>
      <c r="AA51" s="19">
        <v>307.51459861407</v>
      </c>
      <c r="AB51" s="19">
        <v>199.451670669848</v>
      </c>
      <c r="AC51" s="19">
        <v>223.71159327662102</v>
      </c>
      <c r="AD51" s="19">
        <v>237.647938380749</v>
      </c>
      <c r="AE51" s="19"/>
      <c r="AF51" s="19"/>
      <c r="AG51" s="19"/>
      <c r="AH51" s="19"/>
      <c r="AI51" s="19"/>
      <c r="AL51" s="65">
        <f t="shared" si="0"/>
        <v>0</v>
      </c>
    </row>
    <row r="52" spans="1:38" ht="14.25" customHeight="1" x14ac:dyDescent="0.25">
      <c r="A52" s="22" t="s">
        <v>65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L52" s="65">
        <f t="shared" si="0"/>
        <v>0</v>
      </c>
    </row>
    <row r="53" spans="1:38" ht="14.25" customHeight="1" x14ac:dyDescent="0.25">
      <c r="A53" s="22" t="s">
        <v>66</v>
      </c>
      <c r="B53" s="19">
        <v>14.625656936234478</v>
      </c>
      <c r="C53" s="19">
        <v>13.339737318521001</v>
      </c>
      <c r="D53" s="19">
        <v>12.26568074775747</v>
      </c>
      <c r="E53" s="19">
        <v>11.92905382942795</v>
      </c>
      <c r="F53" s="19">
        <v>11.651812074608129</v>
      </c>
      <c r="G53" s="19">
        <v>9.7606999420083387</v>
      </c>
      <c r="H53" s="19">
        <v>9.4359856757895404</v>
      </c>
      <c r="I53" s="19">
        <v>13.41379911801868</v>
      </c>
      <c r="J53" s="19">
        <v>16.322712419119238</v>
      </c>
      <c r="K53" s="19">
        <v>14.513539052536</v>
      </c>
      <c r="L53" s="19">
        <v>16.51814940551715</v>
      </c>
      <c r="M53" s="19">
        <v>16.911682089667035</v>
      </c>
      <c r="N53" s="19">
        <v>19.682135875103199</v>
      </c>
      <c r="O53" s="19">
        <v>17.368853192115999</v>
      </c>
      <c r="P53" s="19">
        <v>20.601582350174038</v>
      </c>
      <c r="Q53" s="19">
        <v>21.327388843748153</v>
      </c>
      <c r="R53" s="19">
        <v>25.879675514999999</v>
      </c>
      <c r="S53" s="19">
        <v>18.235816194279998</v>
      </c>
      <c r="T53" s="19">
        <v>21.055745854639998</v>
      </c>
      <c r="U53" s="19">
        <v>27.059745854639999</v>
      </c>
      <c r="V53" s="19">
        <v>38.014597649431494</v>
      </c>
      <c r="W53" s="19">
        <v>32.863463914311616</v>
      </c>
      <c r="X53" s="19">
        <v>37.003913482725835</v>
      </c>
      <c r="Y53" s="19">
        <v>35.027294245061974</v>
      </c>
      <c r="Z53" s="19">
        <v>38.360725844513958</v>
      </c>
      <c r="AA53" s="19">
        <v>40.985577071195998</v>
      </c>
      <c r="AB53" s="19">
        <v>39.6274872694</v>
      </c>
      <c r="AC53" s="19">
        <v>47.87730160108179</v>
      </c>
      <c r="AD53" s="19">
        <v>38.103954954487207</v>
      </c>
      <c r="AE53" s="19">
        <v>36.947739070014023</v>
      </c>
      <c r="AF53" s="19">
        <v>45.81703450907203</v>
      </c>
      <c r="AG53" s="19">
        <v>52.523328829730602</v>
      </c>
      <c r="AH53" s="19">
        <v>38.556340368960363</v>
      </c>
      <c r="AI53" s="19"/>
      <c r="AL53" s="65">
        <f t="shared" si="0"/>
        <v>1</v>
      </c>
    </row>
    <row r="54" spans="1:38" ht="14.25" customHeight="1" x14ac:dyDescent="0.25">
      <c r="A54" s="22" t="s">
        <v>67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L54" s="65">
        <f t="shared" si="0"/>
        <v>0</v>
      </c>
    </row>
    <row r="55" spans="1:38" ht="14.25" customHeight="1" x14ac:dyDescent="0.25">
      <c r="A55" s="22" t="s">
        <v>68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L55" s="65">
        <f t="shared" si="0"/>
        <v>0</v>
      </c>
    </row>
    <row r="56" spans="1:38" ht="14.25" customHeight="1" x14ac:dyDescent="0.25">
      <c r="A56" s="22" t="s">
        <v>69</v>
      </c>
      <c r="B56" s="21">
        <v>5.3687150837988824</v>
      </c>
      <c r="C56" s="21">
        <v>3.9050279329608939</v>
      </c>
      <c r="D56" s="21">
        <v>4.8770949720670389</v>
      </c>
      <c r="E56" s="21">
        <v>4.0837988826815641</v>
      </c>
      <c r="F56" s="21">
        <v>5.2402234636871503</v>
      </c>
      <c r="G56" s="21">
        <v>8.2122905027932962</v>
      </c>
      <c r="H56" s="21">
        <v>3.5195530726256981</v>
      </c>
      <c r="I56" s="21">
        <v>4.4134078212290495</v>
      </c>
      <c r="J56" s="21">
        <v>4.8603351955307259</v>
      </c>
      <c r="K56" s="21">
        <v>3.0726256983240225</v>
      </c>
      <c r="L56" s="21">
        <v>2.0446927374301676</v>
      </c>
      <c r="M56" s="21">
        <v>3.4804469273743015</v>
      </c>
      <c r="N56" s="21">
        <v>2.4804469273743015</v>
      </c>
      <c r="O56" s="21">
        <v>2.7430167597765363</v>
      </c>
      <c r="P56" s="21">
        <v>2.5754189944134076</v>
      </c>
      <c r="Q56" s="21">
        <v>3.2290502793296088</v>
      </c>
      <c r="R56" s="21">
        <v>5.2402234636871503</v>
      </c>
      <c r="S56" s="21">
        <v>3.5530726256983236</v>
      </c>
      <c r="T56" s="21">
        <v>3.2067039106145248</v>
      </c>
      <c r="U56" s="21">
        <v>2.5195530726256985</v>
      </c>
      <c r="V56" s="21">
        <v>2.8625449329608936</v>
      </c>
      <c r="W56" s="21">
        <v>2.7626948379888265</v>
      </c>
      <c r="X56" s="21">
        <v>3.0818926759776533</v>
      </c>
      <c r="Y56" s="21">
        <v>3.8049452849162009</v>
      </c>
      <c r="Z56" s="21">
        <v>7.7512107318435755</v>
      </c>
      <c r="AA56" s="21">
        <v>8.0676326871508373</v>
      </c>
      <c r="AB56" s="21">
        <v>8.9766826759776528</v>
      </c>
      <c r="AC56" s="21">
        <v>8.7625176480446925</v>
      </c>
      <c r="AD56" s="21">
        <v>9.0662673631284907</v>
      </c>
      <c r="AE56" s="21">
        <v>7.4509749497206696</v>
      </c>
      <c r="AF56" s="21">
        <v>5.6235401229050277</v>
      </c>
      <c r="AG56" s="21">
        <v>6.4645633407821235</v>
      </c>
      <c r="AH56" s="21"/>
      <c r="AI56" s="21"/>
      <c r="AL56" s="66">
        <v>0</v>
      </c>
    </row>
    <row r="57" spans="1:38" ht="14.25" customHeight="1" x14ac:dyDescent="0.25">
      <c r="A57" s="22" t="s">
        <v>70</v>
      </c>
      <c r="B57" s="19">
        <v>3.2849162011173183</v>
      </c>
      <c r="C57" s="19">
        <v>3.2011173184357542</v>
      </c>
      <c r="D57" s="19">
        <v>4.4804469273743015</v>
      </c>
      <c r="E57" s="19">
        <v>3.1340782122905027</v>
      </c>
      <c r="F57" s="19">
        <v>3.3407821229050279</v>
      </c>
      <c r="G57" s="19">
        <v>7.4581005586592184</v>
      </c>
      <c r="H57" s="19">
        <v>3.1229050279329607</v>
      </c>
      <c r="I57" s="19">
        <v>3.7932960893854744</v>
      </c>
      <c r="J57" s="19">
        <v>3.6312849162011176</v>
      </c>
      <c r="K57" s="19">
        <v>2.8379888268156424</v>
      </c>
      <c r="L57" s="19">
        <v>1.9385474860335195</v>
      </c>
      <c r="M57" s="19">
        <v>3.3184357541899443</v>
      </c>
      <c r="N57" s="19">
        <v>2.3575418994413404</v>
      </c>
      <c r="O57" s="19">
        <v>2.6592178770949721</v>
      </c>
      <c r="P57" s="19">
        <v>2.5474860335195531</v>
      </c>
      <c r="Q57" s="19">
        <v>2.9385474860335195</v>
      </c>
      <c r="R57" s="19">
        <v>5.1930614525139669</v>
      </c>
      <c r="S57" s="19">
        <v>3.1703241173184358</v>
      </c>
      <c r="T57" s="19">
        <v>2.836407474860335</v>
      </c>
      <c r="U57" s="19">
        <v>2.1687210502793302</v>
      </c>
      <c r="V57" s="19">
        <v>2.7731631061452515</v>
      </c>
      <c r="W57" s="19">
        <v>2.4737182960893853</v>
      </c>
      <c r="X57" s="19">
        <v>3.0232021955307262</v>
      </c>
      <c r="Y57" s="19">
        <v>3.7836217262569827</v>
      </c>
      <c r="Z57" s="19">
        <v>7.4693515810055864</v>
      </c>
      <c r="AA57" s="19">
        <v>6.7964121061452518</v>
      </c>
      <c r="AB57" s="19">
        <v>5.0340964301675966</v>
      </c>
      <c r="AC57" s="19">
        <v>7.2389711620111727</v>
      </c>
      <c r="AD57" s="19">
        <v>7.2129255027932953</v>
      </c>
      <c r="AE57" s="19">
        <v>6.0188582234636874</v>
      </c>
      <c r="AF57" s="19">
        <v>4.7969369217877089</v>
      </c>
      <c r="AG57" s="19">
        <v>5.1778359441340776</v>
      </c>
      <c r="AH57" s="19"/>
      <c r="AI57" s="19"/>
      <c r="AL57" s="65">
        <f t="shared" si="0"/>
        <v>1</v>
      </c>
    </row>
    <row r="58" spans="1:38" ht="14.25" customHeight="1" x14ac:dyDescent="0.25">
      <c r="A58" s="22" t="s">
        <v>71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L58" s="65">
        <f t="shared" si="0"/>
        <v>0</v>
      </c>
    </row>
    <row r="59" spans="1:38" ht="14.25" customHeight="1" x14ac:dyDescent="0.25">
      <c r="A59" s="22" t="s">
        <v>72</v>
      </c>
      <c r="B59" s="19">
        <v>282.41306330333686</v>
      </c>
      <c r="C59" s="19">
        <v>329.31577971444523</v>
      </c>
      <c r="D59" s="19">
        <v>350.43640152356164</v>
      </c>
      <c r="E59" s="19">
        <v>368.60346585117219</v>
      </c>
      <c r="F59" s="19">
        <v>299.26132960670793</v>
      </c>
      <c r="G59" s="19">
        <v>347.30060430504921</v>
      </c>
      <c r="H59" s="19">
        <v>402.80042198139449</v>
      </c>
      <c r="I59" s="19">
        <v>377.13071393046073</v>
      </c>
      <c r="J59" s="19">
        <v>248.4206235989403</v>
      </c>
      <c r="K59" s="19">
        <v>337.28574309336562</v>
      </c>
      <c r="L59" s="19">
        <v>372.72055199605722</v>
      </c>
      <c r="M59" s="19">
        <v>376.86612452967597</v>
      </c>
      <c r="N59" s="19">
        <v>254.29114611624084</v>
      </c>
      <c r="O59" s="19">
        <v>304.46464618340229</v>
      </c>
      <c r="P59" s="19">
        <v>304.25385462555113</v>
      </c>
      <c r="Q59" s="19">
        <v>395.67369093231162</v>
      </c>
      <c r="R59" s="19">
        <v>255.51951036919283</v>
      </c>
      <c r="S59" s="19">
        <v>296.74426310993289</v>
      </c>
      <c r="T59" s="19">
        <v>345.85066290295987</v>
      </c>
      <c r="U59" s="19">
        <v>354.21576128538692</v>
      </c>
      <c r="V59" s="19">
        <v>328.60668828340511</v>
      </c>
      <c r="W59" s="19">
        <v>358.9890778205293</v>
      </c>
      <c r="X59" s="19">
        <v>329.35765983112134</v>
      </c>
      <c r="Y59" s="19">
        <v>313.66002882607245</v>
      </c>
      <c r="Z59" s="19">
        <v>322.90822267093148</v>
      </c>
      <c r="AA59" s="19">
        <v>288.75858749398327</v>
      </c>
      <c r="AB59" s="19">
        <v>362.86701208981003</v>
      </c>
      <c r="AC59" s="19">
        <v>327.92680991067647</v>
      </c>
      <c r="AD59" s="19">
        <v>322.18605251459184</v>
      </c>
      <c r="AE59" s="19">
        <v>251.04313427983129</v>
      </c>
      <c r="AF59" s="19">
        <v>270.17233760494918</v>
      </c>
      <c r="AG59" s="19">
        <v>353.42257468248812</v>
      </c>
      <c r="AH59" s="19">
        <v>383.57304721823976</v>
      </c>
      <c r="AI59" s="19"/>
      <c r="AL59" s="65">
        <f t="shared" si="0"/>
        <v>1</v>
      </c>
    </row>
    <row r="60" spans="1:38" ht="14.25" customHeight="1" x14ac:dyDescent="0.25">
      <c r="A60" s="22" t="s">
        <v>73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L60" s="65">
        <f t="shared" si="0"/>
        <v>0</v>
      </c>
    </row>
    <row r="61" spans="1:38" ht="14.25" customHeight="1" x14ac:dyDescent="0.25">
      <c r="A61" s="22" t="s">
        <v>74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L61" s="65">
        <f t="shared" si="0"/>
        <v>0</v>
      </c>
    </row>
    <row r="62" spans="1:38" ht="14.25" customHeight="1" x14ac:dyDescent="0.25">
      <c r="A62" s="22" t="s">
        <v>75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L62" s="65">
        <f t="shared" si="0"/>
        <v>0</v>
      </c>
    </row>
    <row r="63" spans="1:38" ht="14.25" customHeight="1" x14ac:dyDescent="0.25">
      <c r="A63" s="22" t="s">
        <v>76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L63" s="65">
        <f t="shared" si="0"/>
        <v>0</v>
      </c>
    </row>
    <row r="64" spans="1:38" ht="14.25" customHeight="1" x14ac:dyDescent="0.25">
      <c r="A64" s="22" t="s">
        <v>77</v>
      </c>
      <c r="B64" s="21">
        <v>6.4</v>
      </c>
      <c r="C64" s="21">
        <v>6.9</v>
      </c>
      <c r="D64" s="21">
        <v>8</v>
      </c>
      <c r="E64" s="21">
        <v>7.4</v>
      </c>
      <c r="F64" s="21">
        <v>5.9</v>
      </c>
      <c r="G64" s="21">
        <v>7.9</v>
      </c>
      <c r="H64" s="21">
        <v>8.8000000000000007</v>
      </c>
      <c r="I64" s="21">
        <v>7.9</v>
      </c>
      <c r="J64" s="21">
        <v>11.8</v>
      </c>
      <c r="K64" s="21">
        <v>13</v>
      </c>
      <c r="L64" s="21">
        <v>15</v>
      </c>
      <c r="M64" s="21">
        <v>14.9</v>
      </c>
      <c r="N64" s="21">
        <v>12.4</v>
      </c>
      <c r="O64" s="21">
        <v>13.1</v>
      </c>
      <c r="P64" s="21">
        <v>15.1</v>
      </c>
      <c r="Q64" s="21">
        <v>15.5</v>
      </c>
      <c r="R64" s="21">
        <v>12.4</v>
      </c>
      <c r="S64" s="21">
        <v>14</v>
      </c>
      <c r="T64" s="21">
        <v>15.6</v>
      </c>
      <c r="U64" s="21">
        <v>15.8</v>
      </c>
      <c r="V64" s="21">
        <v>12.6</v>
      </c>
      <c r="W64" s="21">
        <v>13.8</v>
      </c>
      <c r="X64" s="21">
        <v>15.7</v>
      </c>
      <c r="Y64" s="21">
        <v>15.5</v>
      </c>
      <c r="Z64" s="21">
        <v>12.3</v>
      </c>
      <c r="AA64" s="21">
        <v>14.6</v>
      </c>
      <c r="AB64" s="21">
        <v>15.9</v>
      </c>
      <c r="AC64" s="21">
        <v>16.2</v>
      </c>
      <c r="AD64" s="21">
        <v>11.5</v>
      </c>
      <c r="AE64" s="21">
        <v>5.2</v>
      </c>
      <c r="AF64" s="21">
        <v>9.6</v>
      </c>
      <c r="AG64" s="21">
        <v>11.9</v>
      </c>
      <c r="AH64" s="21">
        <v>11.9</v>
      </c>
      <c r="AI64" s="21"/>
      <c r="AL64" s="65">
        <f t="shared" si="0"/>
        <v>1</v>
      </c>
    </row>
    <row r="65" spans="1:38" ht="14.25" customHeight="1" x14ac:dyDescent="0.25">
      <c r="A65" s="22" t="s">
        <v>78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L65" s="66">
        <v>0</v>
      </c>
    </row>
    <row r="66" spans="1:38" ht="14.25" customHeight="1" x14ac:dyDescent="0.25">
      <c r="A66" s="22" t="s">
        <v>79</v>
      </c>
      <c r="B66" s="21">
        <v>39.5432186908264</v>
      </c>
      <c r="C66" s="21">
        <v>41.889577158257296</v>
      </c>
      <c r="D66" s="21">
        <v>43.046394705048002</v>
      </c>
      <c r="E66" s="21">
        <v>38.729459047252696</v>
      </c>
      <c r="F66" s="21">
        <v>38.6835717924139</v>
      </c>
      <c r="G66" s="21">
        <v>40.331401199260398</v>
      </c>
      <c r="H66" s="21">
        <v>41.837847876642897</v>
      </c>
      <c r="I66" s="21">
        <v>40.459046176778003</v>
      </c>
      <c r="J66" s="21">
        <v>38.923878162103598</v>
      </c>
      <c r="K66" s="21">
        <v>37.349506043714705</v>
      </c>
      <c r="L66" s="21">
        <v>37.939484793359803</v>
      </c>
      <c r="M66" s="21">
        <v>34.195177629769603</v>
      </c>
      <c r="N66" s="21">
        <v>32.700000000000003</v>
      </c>
      <c r="O66" s="21">
        <v>32.975732279027703</v>
      </c>
      <c r="P66" s="21">
        <v>36.216885310156599</v>
      </c>
      <c r="Q66" s="21">
        <v>34.978144283435796</v>
      </c>
      <c r="R66" s="21">
        <v>36.238762649773101</v>
      </c>
      <c r="S66" s="21">
        <v>37.836548105729101</v>
      </c>
      <c r="T66" s="21">
        <v>43.210209313436501</v>
      </c>
      <c r="U66" s="21">
        <v>37.168724904841397</v>
      </c>
      <c r="V66" s="21">
        <v>38.9990569134876</v>
      </c>
      <c r="W66" s="21">
        <v>36.432273346148001</v>
      </c>
      <c r="X66" s="21">
        <v>41.329201428399401</v>
      </c>
      <c r="Y66" s="21">
        <v>40.272538653621005</v>
      </c>
      <c r="Z66" s="21">
        <v>41.785011748612099</v>
      </c>
      <c r="AA66" s="21">
        <v>42.553277433069901</v>
      </c>
      <c r="AB66" s="21">
        <v>42.127299249445805</v>
      </c>
      <c r="AC66" s="21">
        <v>37.311127592016</v>
      </c>
      <c r="AD66" s="21">
        <v>36.446309103006804</v>
      </c>
      <c r="AE66" s="21">
        <v>12.194894561100901</v>
      </c>
      <c r="AF66" s="21">
        <v>13.637951572330801</v>
      </c>
      <c r="AG66" s="21">
        <v>16.388497626585</v>
      </c>
      <c r="AH66" s="21">
        <v>20.892075007036002</v>
      </c>
      <c r="AI66" s="21"/>
      <c r="AL66" s="65">
        <f t="shared" si="0"/>
        <v>1</v>
      </c>
    </row>
    <row r="67" spans="1:38" ht="14.25" customHeight="1" x14ac:dyDescent="0.25">
      <c r="A67" s="22" t="s">
        <v>80</v>
      </c>
      <c r="B67" s="19">
        <v>96.4</v>
      </c>
      <c r="C67" s="19">
        <v>112.3</v>
      </c>
      <c r="D67" s="19">
        <v>140.6</v>
      </c>
      <c r="E67" s="19">
        <v>105.6</v>
      </c>
      <c r="F67" s="19">
        <v>142.19999999999999</v>
      </c>
      <c r="G67" s="19">
        <v>115</v>
      </c>
      <c r="H67" s="19">
        <v>137.4</v>
      </c>
      <c r="I67" s="19">
        <v>146.1</v>
      </c>
      <c r="J67" s="19">
        <v>117.5</v>
      </c>
      <c r="K67" s="19">
        <v>150.69999999999999</v>
      </c>
      <c r="L67" s="19">
        <v>132.80000000000001</v>
      </c>
      <c r="M67" s="19">
        <v>114.1</v>
      </c>
      <c r="N67" s="19">
        <v>100.3</v>
      </c>
      <c r="O67" s="19">
        <v>109.1</v>
      </c>
      <c r="P67" s="19">
        <v>80.599999999999994</v>
      </c>
      <c r="Q67" s="19">
        <v>73.400000000000006</v>
      </c>
      <c r="R67" s="19">
        <v>100.1</v>
      </c>
      <c r="S67" s="19">
        <v>156.5</v>
      </c>
      <c r="T67" s="19">
        <v>119.9</v>
      </c>
      <c r="U67" s="19">
        <v>91.5</v>
      </c>
      <c r="V67" s="19">
        <v>131.80000000000001</v>
      </c>
      <c r="W67" s="19">
        <v>103.9</v>
      </c>
      <c r="X67" s="19">
        <v>111.4</v>
      </c>
      <c r="Y67" s="19">
        <v>91.1</v>
      </c>
      <c r="Z67" s="19">
        <v>92.6</v>
      </c>
      <c r="AA67" s="19">
        <v>140.1</v>
      </c>
      <c r="AB67" s="19">
        <v>207.8</v>
      </c>
      <c r="AC67" s="19">
        <v>230.8</v>
      </c>
      <c r="AD67" s="19">
        <v>229.3</v>
      </c>
      <c r="AE67" s="19">
        <v>156.6</v>
      </c>
      <c r="AF67" s="19">
        <v>148.6</v>
      </c>
      <c r="AG67" s="19">
        <v>127.3</v>
      </c>
      <c r="AH67" s="19"/>
      <c r="AI67" s="19"/>
      <c r="AL67" s="65">
        <f t="shared" si="0"/>
        <v>1</v>
      </c>
    </row>
    <row r="68" spans="1:38" ht="14.25" customHeight="1" x14ac:dyDescent="0.25">
      <c r="A68" s="22" t="s">
        <v>81</v>
      </c>
      <c r="B68" s="21">
        <v>26.974672744999999</v>
      </c>
      <c r="C68" s="21">
        <v>36.537467745000001</v>
      </c>
      <c r="D68" s="21">
        <v>39.580989530000004</v>
      </c>
      <c r="E68" s="21">
        <v>44.541519730000005</v>
      </c>
      <c r="F68" s="21">
        <v>34.584102825000002</v>
      </c>
      <c r="G68" s="21">
        <v>26.501432282499998</v>
      </c>
      <c r="H68" s="21">
        <v>29.108116231250001</v>
      </c>
      <c r="I68" s="21">
        <v>29.821289499999999</v>
      </c>
      <c r="J68" s="21">
        <v>28.675344850000002</v>
      </c>
      <c r="K68" s="21">
        <v>32.959230755</v>
      </c>
      <c r="L68" s="21">
        <v>35.838956609999997</v>
      </c>
      <c r="M68" s="21">
        <v>33.28606679</v>
      </c>
      <c r="N68" s="21">
        <v>33.376938000000003</v>
      </c>
      <c r="O68" s="21">
        <v>33.578421040000002</v>
      </c>
      <c r="P68" s="21">
        <v>32.648238380000002</v>
      </c>
      <c r="Q68" s="21">
        <v>33.867016219999996</v>
      </c>
      <c r="R68" s="21">
        <v>27.052280809999999</v>
      </c>
      <c r="S68" s="21">
        <v>27.87219047</v>
      </c>
      <c r="T68" s="21">
        <v>28.922150609999999</v>
      </c>
      <c r="U68" s="21">
        <v>28.132914059999997</v>
      </c>
      <c r="V68" s="21">
        <v>30.269174149999998</v>
      </c>
      <c r="W68" s="21">
        <v>33.895681359999998</v>
      </c>
      <c r="X68" s="21">
        <v>35.595683890000004</v>
      </c>
      <c r="Y68" s="21">
        <v>38.889361549999997</v>
      </c>
      <c r="Z68" s="21">
        <v>36.5008366</v>
      </c>
      <c r="AA68" s="21">
        <v>34.338401339999997</v>
      </c>
      <c r="AB68" s="21">
        <v>39.896697509999996</v>
      </c>
      <c r="AC68" s="21">
        <v>36.080597109999999</v>
      </c>
      <c r="AD68" s="21">
        <v>38.380699290000003</v>
      </c>
      <c r="AE68" s="21">
        <v>7.31450362</v>
      </c>
      <c r="AF68" s="21">
        <v>9.3679632099999992</v>
      </c>
      <c r="AG68" s="21">
        <v>20.2690947</v>
      </c>
      <c r="AH68" s="21">
        <v>23.041069820000001</v>
      </c>
      <c r="AI68" s="21"/>
      <c r="AL68" s="65">
        <f t="shared" si="0"/>
        <v>1</v>
      </c>
    </row>
    <row r="69" spans="1:38" ht="14.25" customHeight="1" x14ac:dyDescent="0.25">
      <c r="A69" s="22" t="s">
        <v>82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L69" s="65">
        <f t="shared" si="0"/>
        <v>0</v>
      </c>
    </row>
    <row r="70" spans="1:38" ht="14.25" customHeight="1" x14ac:dyDescent="0.25">
      <c r="A70" s="22" t="s">
        <v>83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L70" s="65">
        <f t="shared" si="0"/>
        <v>0</v>
      </c>
    </row>
    <row r="71" spans="1:38" ht="14.25" customHeight="1" x14ac:dyDescent="0.25">
      <c r="A71" s="22" t="s">
        <v>84</v>
      </c>
      <c r="B71" s="19">
        <v>82.090300645161051</v>
      </c>
      <c r="C71" s="19">
        <v>87.550182777778105</v>
      </c>
      <c r="D71" s="19">
        <v>82.998202245454678</v>
      </c>
      <c r="E71" s="19">
        <v>86.576000860937441</v>
      </c>
      <c r="F71" s="19">
        <v>86.622359777778058</v>
      </c>
      <c r="G71" s="19">
        <v>97.003385080645117</v>
      </c>
      <c r="H71" s="19">
        <v>87.290717254545427</v>
      </c>
      <c r="I71" s="19">
        <v>116.23433554687503</v>
      </c>
      <c r="J71" s="19">
        <v>69.557339714285902</v>
      </c>
      <c r="K71" s="19">
        <v>64.680457032258346</v>
      </c>
      <c r="L71" s="19">
        <v>78.599213250000005</v>
      </c>
      <c r="M71" s="19">
        <v>83.412535972307708</v>
      </c>
      <c r="N71" s="19">
        <v>66.935284064516253</v>
      </c>
      <c r="O71" s="19">
        <v>91.10671083076889</v>
      </c>
      <c r="P71" s="19">
        <v>81.45695344696982</v>
      </c>
      <c r="Q71" s="19">
        <v>90.684274570312496</v>
      </c>
      <c r="R71" s="19">
        <v>84.833435658461326</v>
      </c>
      <c r="S71" s="19">
        <v>98.227393749999976</v>
      </c>
      <c r="T71" s="19">
        <v>100.62981560769215</v>
      </c>
      <c r="U71" s="19">
        <v>122.39984147142813</v>
      </c>
      <c r="V71" s="19">
        <v>107.6459826428575</v>
      </c>
      <c r="W71" s="19">
        <v>127.27620415714321</v>
      </c>
      <c r="X71" s="19">
        <v>118.92296292923088</v>
      </c>
      <c r="Y71" s="19">
        <v>148.56625100000002</v>
      </c>
      <c r="Z71" s="19">
        <v>112.08360342857151</v>
      </c>
      <c r="AA71" s="19">
        <v>123.94860480000003</v>
      </c>
      <c r="AB71" s="19">
        <v>144.24784292727355</v>
      </c>
      <c r="AC71" s="19">
        <v>173.55329706874997</v>
      </c>
      <c r="AD71" s="19">
        <v>128.48094977656245</v>
      </c>
      <c r="AE71" s="19">
        <v>127.98968641935524</v>
      </c>
      <c r="AF71" s="19">
        <v>138.62461550454586</v>
      </c>
      <c r="AG71" s="19">
        <v>119.01070791384602</v>
      </c>
      <c r="AH71" s="19">
        <v>115.39910010476194</v>
      </c>
      <c r="AI71" s="19"/>
      <c r="AL71" s="65">
        <f t="shared" ref="AL71:AL134" si="1">IF(AG71="", 0, 1)</f>
        <v>1</v>
      </c>
    </row>
    <row r="72" spans="1:38" ht="14.25" customHeight="1" x14ac:dyDescent="0.25">
      <c r="A72" s="22" t="s">
        <v>85</v>
      </c>
      <c r="B72" s="21">
        <v>1.5345753294568424E-4</v>
      </c>
      <c r="C72" s="21">
        <v>0.16982381370361121</v>
      </c>
      <c r="D72" s="21">
        <v>5.7478912475679234E-3</v>
      </c>
      <c r="E72" s="21">
        <v>4.0573063792524993E-4</v>
      </c>
      <c r="F72" s="21">
        <v>4.7045641593301199E-3</v>
      </c>
      <c r="G72" s="21">
        <v>5.1747299454736058E-2</v>
      </c>
      <c r="H72" s="21">
        <v>9.6024810550048565E-4</v>
      </c>
      <c r="I72" s="21">
        <v>2.3350293742475394E-4</v>
      </c>
      <c r="J72" s="21">
        <v>2.4359178216260637E-2</v>
      </c>
      <c r="K72" s="21">
        <v>1.204543090319102E-3</v>
      </c>
      <c r="L72" s="21">
        <v>4.7423549148674219E-4</v>
      </c>
      <c r="M72" s="21">
        <v>2.9602452841313989E-2</v>
      </c>
      <c r="N72" s="21">
        <v>3.002067655260434E-2</v>
      </c>
      <c r="O72" s="21">
        <v>0.15486055904377422</v>
      </c>
      <c r="P72" s="21">
        <v>2.5126023073365235E-2</v>
      </c>
      <c r="Q72" s="21">
        <v>7.3837340582039168E-2</v>
      </c>
      <c r="R72" s="21">
        <v>2.2633484766046157E-3</v>
      </c>
      <c r="S72" s="21">
        <v>9.0919433876026232E-2</v>
      </c>
      <c r="T72" s="21">
        <v>0.10560895478304907</v>
      </c>
      <c r="U72" s="21">
        <v>0.17060089800899533</v>
      </c>
      <c r="V72" s="21">
        <v>4.2715434348634493E-2</v>
      </c>
      <c r="W72" s="21">
        <v>6.8843236819263855E-3</v>
      </c>
      <c r="X72" s="21">
        <v>1.674372433291039E-3</v>
      </c>
      <c r="Y72" s="21">
        <v>7.8030751862154691E-4</v>
      </c>
      <c r="Z72" s="21">
        <v>2.49288826154996E-3</v>
      </c>
      <c r="AA72" s="21">
        <v>2.0545909361495734E-2</v>
      </c>
      <c r="AB72" s="21">
        <v>5.9574934951846827E-3</v>
      </c>
      <c r="AC72" s="21">
        <v>8.483510814790254E-3</v>
      </c>
      <c r="AD72" s="21">
        <v>0.67802148754124458</v>
      </c>
      <c r="AE72" s="21">
        <v>0.62775382832973425</v>
      </c>
      <c r="AF72" s="21">
        <v>0.70477044254101906</v>
      </c>
      <c r="AG72" s="21">
        <v>0.81735296101372834</v>
      </c>
      <c r="AH72" s="21"/>
      <c r="AI72" s="21"/>
      <c r="AL72" s="65">
        <f t="shared" si="1"/>
        <v>1</v>
      </c>
    </row>
    <row r="73" spans="1:38" ht="14.25" customHeight="1" x14ac:dyDescent="0.25">
      <c r="A73" s="22" t="s">
        <v>86</v>
      </c>
      <c r="B73" s="19">
        <v>338.83050928434574</v>
      </c>
      <c r="C73" s="19">
        <v>322.85360746277473</v>
      </c>
      <c r="D73" s="19">
        <v>381.34596668638829</v>
      </c>
      <c r="E73" s="19">
        <v>411.61570662947673</v>
      </c>
      <c r="F73" s="19">
        <v>361.15902033773824</v>
      </c>
      <c r="G73" s="19">
        <v>416.08137307076998</v>
      </c>
      <c r="H73" s="19">
        <v>488.31528617599201</v>
      </c>
      <c r="I73" s="19">
        <v>488.48762550429643</v>
      </c>
      <c r="J73" s="19">
        <v>396.90902862476952</v>
      </c>
      <c r="K73" s="19">
        <v>475.20640901713307</v>
      </c>
      <c r="L73" s="19">
        <v>469.37066667398784</v>
      </c>
      <c r="M73" s="19">
        <v>459.9769226708591</v>
      </c>
      <c r="N73" s="19">
        <v>407.16910330325805</v>
      </c>
      <c r="O73" s="19">
        <v>409.98227653484963</v>
      </c>
      <c r="P73" s="19">
        <v>481.25328789245958</v>
      </c>
      <c r="Q73" s="19">
        <v>484.42359742750693</v>
      </c>
      <c r="R73" s="19">
        <v>489.39961127718129</v>
      </c>
      <c r="S73" s="19">
        <v>511.26005615843007</v>
      </c>
      <c r="T73" s="19">
        <v>579.63428381373546</v>
      </c>
      <c r="U73" s="19">
        <v>598.44257442877961</v>
      </c>
      <c r="V73" s="19">
        <v>614.94469977780864</v>
      </c>
      <c r="W73" s="19">
        <v>651.974305177725</v>
      </c>
      <c r="X73" s="19">
        <v>715.25372768866373</v>
      </c>
      <c r="Y73" s="19">
        <v>730.20971379185892</v>
      </c>
      <c r="Z73" s="19">
        <v>650.42148555373035</v>
      </c>
      <c r="AA73" s="19">
        <v>723.23156476420979</v>
      </c>
      <c r="AB73" s="19">
        <v>668.84700977549517</v>
      </c>
      <c r="AC73" s="19">
        <v>690.24209962763314</v>
      </c>
      <c r="AD73" s="19">
        <v>689.14979746746519</v>
      </c>
      <c r="AE73" s="19">
        <v>480.95294063275355</v>
      </c>
      <c r="AF73" s="19">
        <v>554.05126913711842</v>
      </c>
      <c r="AG73" s="19">
        <v>610.59200556788744</v>
      </c>
      <c r="AH73" s="19"/>
      <c r="AI73" s="19"/>
      <c r="AL73" s="65">
        <f t="shared" si="1"/>
        <v>1</v>
      </c>
    </row>
    <row r="74" spans="1:38" ht="14.25" customHeight="1" x14ac:dyDescent="0.25">
      <c r="A74" s="22" t="s">
        <v>87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L74" s="66">
        <v>0</v>
      </c>
    </row>
    <row r="75" spans="1:38" ht="14.25" customHeight="1" x14ac:dyDescent="0.25">
      <c r="A75" s="22" t="s">
        <v>88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L75" s="65">
        <f t="shared" si="1"/>
        <v>0</v>
      </c>
    </row>
    <row r="76" spans="1:38" ht="14.25" customHeight="1" x14ac:dyDescent="0.25">
      <c r="A76" s="22" t="s">
        <v>89</v>
      </c>
      <c r="B76" s="21">
        <v>14.290565595469072</v>
      </c>
      <c r="C76" s="21">
        <v>12.369400612033779</v>
      </c>
      <c r="D76" s="21">
        <v>14.289979951017326</v>
      </c>
      <c r="E76" s="21">
        <v>16.08590065932697</v>
      </c>
      <c r="F76" s="21">
        <v>14.000121970759574</v>
      </c>
      <c r="G76" s="21">
        <v>13.270395255500546</v>
      </c>
      <c r="H76" s="21">
        <v>15.34395607215253</v>
      </c>
      <c r="I76" s="21">
        <v>13.923422314803075</v>
      </c>
      <c r="J76" s="21">
        <v>13.051071572816918</v>
      </c>
      <c r="K76" s="21">
        <v>12.777173732200538</v>
      </c>
      <c r="L76" s="21">
        <v>12.805508637097851</v>
      </c>
      <c r="M76" s="21">
        <v>11.693449115261368</v>
      </c>
      <c r="N76" s="21">
        <v>9.5734797931194482</v>
      </c>
      <c r="O76" s="21">
        <v>13.136776504915735</v>
      </c>
      <c r="P76" s="21">
        <v>13.295925690366609</v>
      </c>
      <c r="Q76" s="21">
        <v>13.728152914545358</v>
      </c>
      <c r="R76" s="21">
        <v>11.290538827375217</v>
      </c>
      <c r="S76" s="21">
        <v>10.400413190011385</v>
      </c>
      <c r="T76" s="21">
        <v>27.873834558102658</v>
      </c>
      <c r="U76" s="21">
        <v>29.48171952352876</v>
      </c>
      <c r="V76" s="21">
        <v>17.801713174291361</v>
      </c>
      <c r="W76" s="21">
        <v>16.531082785922479</v>
      </c>
      <c r="X76" s="21">
        <v>24.632365415848884</v>
      </c>
      <c r="Y76" s="21">
        <v>25.121490766634444</v>
      </c>
      <c r="Z76" s="21">
        <v>21.087059441287341</v>
      </c>
      <c r="AA76" s="21">
        <v>25.165452351832197</v>
      </c>
      <c r="AB76" s="21">
        <v>24.271038589199268</v>
      </c>
      <c r="AC76" s="21">
        <v>24.414532721701292</v>
      </c>
      <c r="AD76" s="21">
        <v>22.262833903166463</v>
      </c>
      <c r="AE76" s="21">
        <v>7.9407806191117096</v>
      </c>
      <c r="AF76" s="21">
        <v>8.2975232440034254</v>
      </c>
      <c r="AG76" s="21">
        <v>8.3388925950633759</v>
      </c>
      <c r="AH76" s="21">
        <v>8.6291429692096493</v>
      </c>
      <c r="AI76" s="21"/>
      <c r="AL76" s="65">
        <f t="shared" si="1"/>
        <v>1</v>
      </c>
    </row>
    <row r="77" spans="1:38" ht="14.25" customHeight="1" x14ac:dyDescent="0.25">
      <c r="A77" s="22" t="s">
        <v>90</v>
      </c>
      <c r="B77" s="19">
        <v>165.07862903225757</v>
      </c>
      <c r="C77" s="19">
        <v>173.72882222222287</v>
      </c>
      <c r="D77" s="19">
        <v>181.41249393939427</v>
      </c>
      <c r="E77" s="19">
        <v>179.64931874999988</v>
      </c>
      <c r="F77" s="19">
        <v>172.57360000000057</v>
      </c>
      <c r="G77" s="19">
        <v>176.86836290322572</v>
      </c>
      <c r="H77" s="19">
        <v>186.90383181818171</v>
      </c>
      <c r="I77" s="19">
        <v>164.97421875000003</v>
      </c>
      <c r="J77" s="19">
        <v>184.68742857142908</v>
      </c>
      <c r="K77" s="19">
        <v>193.42241935483958</v>
      </c>
      <c r="L77" s="19">
        <v>198.98535000000001</v>
      </c>
      <c r="M77" s="19">
        <v>204.81563384615384</v>
      </c>
      <c r="N77" s="19">
        <v>212.68537741935526</v>
      </c>
      <c r="O77" s="19">
        <v>233.75172461538372</v>
      </c>
      <c r="P77" s="19">
        <v>215.50935606060639</v>
      </c>
      <c r="Q77" s="19">
        <v>247.07847656249999</v>
      </c>
      <c r="R77" s="19">
        <v>192.72824307692264</v>
      </c>
      <c r="S77" s="19">
        <v>220.42612903225802</v>
      </c>
      <c r="T77" s="19">
        <v>252.54065384615348</v>
      </c>
      <c r="U77" s="19">
        <v>246.07361428571343</v>
      </c>
      <c r="V77" s="19">
        <v>270.42714285714374</v>
      </c>
      <c r="W77" s="19">
        <v>287.14920476190554</v>
      </c>
      <c r="X77" s="19">
        <v>301.19149846153874</v>
      </c>
      <c r="Y77" s="19">
        <v>283.07030000000003</v>
      </c>
      <c r="Z77" s="19">
        <v>256.68434285714306</v>
      </c>
      <c r="AA77" s="19">
        <v>274.18280000000004</v>
      </c>
      <c r="AB77" s="19">
        <v>298.00056969697135</v>
      </c>
      <c r="AC77" s="19">
        <v>284.52630624999995</v>
      </c>
      <c r="AD77" s="19">
        <v>235.96944062499995</v>
      </c>
      <c r="AE77" s="19">
        <v>177.3274774193554</v>
      </c>
      <c r="AF77" s="19">
        <v>198.71480303030367</v>
      </c>
      <c r="AG77" s="19">
        <v>201.5998399999998</v>
      </c>
      <c r="AH77" s="19">
        <v>174.70290476190485</v>
      </c>
      <c r="AI77" s="19"/>
      <c r="AL77" s="65">
        <f t="shared" si="1"/>
        <v>1</v>
      </c>
    </row>
    <row r="78" spans="1:38" ht="14.25" customHeight="1" x14ac:dyDescent="0.25">
      <c r="A78" s="22" t="s">
        <v>91</v>
      </c>
      <c r="B78" s="21">
        <v>3810.0147580645048</v>
      </c>
      <c r="C78" s="21">
        <v>4002.2940698412849</v>
      </c>
      <c r="D78" s="21">
        <v>4042.7178393939466</v>
      </c>
      <c r="E78" s="21">
        <v>4118.3245343749968</v>
      </c>
      <c r="F78" s="21">
        <v>4585.5270857143005</v>
      </c>
      <c r="G78" s="21">
        <v>4535.5080967741915</v>
      </c>
      <c r="H78" s="21">
        <v>4480.3897272727263</v>
      </c>
      <c r="I78" s="21">
        <v>4424.3085937500009</v>
      </c>
      <c r="J78" s="21">
        <v>4082.2678571428683</v>
      </c>
      <c r="K78" s="21">
        <v>4100.555290322598</v>
      </c>
      <c r="L78" s="21">
        <v>4142.0078999999996</v>
      </c>
      <c r="M78" s="21">
        <v>4120.4086338461539</v>
      </c>
      <c r="N78" s="21">
        <v>4029.4512048387173</v>
      </c>
      <c r="O78" s="21">
        <v>4208.321507846138</v>
      </c>
      <c r="P78" s="21">
        <v>3841.7613446969754</v>
      </c>
      <c r="Q78" s="21">
        <v>3915.4925390624999</v>
      </c>
      <c r="R78" s="21">
        <v>4135.7777289230671</v>
      </c>
      <c r="S78" s="21">
        <v>4228.7650724193536</v>
      </c>
      <c r="T78" s="21">
        <v>4468.5600438461479</v>
      </c>
      <c r="U78" s="21">
        <v>4652.557388571412</v>
      </c>
      <c r="V78" s="21">
        <v>4499.2930500000157</v>
      </c>
      <c r="W78" s="21">
        <v>4495.7318647619168</v>
      </c>
      <c r="X78" s="21">
        <v>4198.1908440000043</v>
      </c>
      <c r="Y78" s="21">
        <v>3972.9144887500011</v>
      </c>
      <c r="Z78" s="21">
        <v>3703.4098971428593</v>
      </c>
      <c r="AA78" s="21">
        <v>3755.1806600000009</v>
      </c>
      <c r="AB78" s="21">
        <v>3554.1015706060807</v>
      </c>
      <c r="AC78" s="21">
        <v>3869.6684756249992</v>
      </c>
      <c r="AD78" s="21">
        <v>4022.7276321874992</v>
      </c>
      <c r="AE78" s="21">
        <v>3619.1326587096887</v>
      </c>
      <c r="AF78" s="21">
        <v>3774.646129090921</v>
      </c>
      <c r="AG78" s="21">
        <v>4416.2293944615349</v>
      </c>
      <c r="AH78" s="21">
        <v>4399.3805961904773</v>
      </c>
      <c r="AI78" s="21"/>
      <c r="AL78" s="65">
        <f t="shared" si="1"/>
        <v>1</v>
      </c>
    </row>
    <row r="79" spans="1:38" ht="14.25" customHeight="1" x14ac:dyDescent="0.25">
      <c r="A79" s="22" t="s">
        <v>92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L79" s="65">
        <f t="shared" si="1"/>
        <v>0</v>
      </c>
    </row>
    <row r="80" spans="1:38" ht="14.25" customHeight="1" x14ac:dyDescent="0.25">
      <c r="A80" s="22" t="s">
        <v>93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L80" s="65">
        <f t="shared" si="1"/>
        <v>0</v>
      </c>
    </row>
    <row r="81" spans="1:38" ht="14.25" customHeight="1" x14ac:dyDescent="0.25">
      <c r="A81" s="22" t="s">
        <v>94</v>
      </c>
      <c r="B81" s="19">
        <v>0.48725009257194646</v>
      </c>
      <c r="C81" s="19">
        <v>0.46488543051686754</v>
      </c>
      <c r="D81" s="19">
        <v>0.19438333621424861</v>
      </c>
      <c r="E81" s="19">
        <v>0.20436083346158329</v>
      </c>
      <c r="F81" s="19">
        <v>0.21300192025009915</v>
      </c>
      <c r="G81" s="19">
        <v>0.35048389930501439</v>
      </c>
      <c r="H81" s="19">
        <v>0.1749164298173036</v>
      </c>
      <c r="I81" s="19">
        <v>0.22728578005182104</v>
      </c>
      <c r="J81" s="19">
        <v>0.23085507993713686</v>
      </c>
      <c r="K81" s="19">
        <v>0.27109986946233289</v>
      </c>
      <c r="L81" s="19">
        <v>0.29617028249071348</v>
      </c>
      <c r="M81" s="19">
        <v>0.33483327834396248</v>
      </c>
      <c r="N81" s="19">
        <v>0.13244328977112502</v>
      </c>
      <c r="O81" s="19">
        <v>0.13051985331161911</v>
      </c>
      <c r="P81" s="19">
        <v>0.10141670650362561</v>
      </c>
      <c r="Q81" s="19">
        <v>0.2141260756489578</v>
      </c>
      <c r="R81" s="19">
        <v>0.230785136370003</v>
      </c>
      <c r="S81" s="19">
        <v>0.26918887346971904</v>
      </c>
      <c r="T81" s="19">
        <v>0.10517391941765519</v>
      </c>
      <c r="U81" s="19">
        <v>0.28360748723766288</v>
      </c>
      <c r="V81" s="19">
        <v>0.19706493638160902</v>
      </c>
      <c r="W81" s="19">
        <v>0.23349490786873647</v>
      </c>
      <c r="X81" s="19">
        <v>0.19459551123059879</v>
      </c>
      <c r="Y81" s="19">
        <v>0.31496222273918034</v>
      </c>
      <c r="Z81" s="19">
        <v>0.49451670028734052</v>
      </c>
      <c r="AA81" s="19"/>
      <c r="AB81" s="19"/>
      <c r="AC81" s="19"/>
      <c r="AD81" s="19"/>
      <c r="AE81" s="19"/>
      <c r="AF81" s="19"/>
      <c r="AG81" s="19"/>
      <c r="AH81" s="19"/>
      <c r="AI81" s="19"/>
      <c r="AL81" s="65">
        <f t="shared" si="1"/>
        <v>0</v>
      </c>
    </row>
    <row r="82" spans="1:38" ht="14.25" customHeight="1" x14ac:dyDescent="0.25">
      <c r="A82" s="22" t="s">
        <v>95</v>
      </c>
      <c r="B82" s="21">
        <v>6.8059840099999995</v>
      </c>
      <c r="C82" s="21">
        <v>10.38078449</v>
      </c>
      <c r="D82" s="21">
        <v>12.287075679999999</v>
      </c>
      <c r="E82" s="21">
        <v>10.387390310000001</v>
      </c>
      <c r="F82" s="21">
        <v>8.7160704500000001</v>
      </c>
      <c r="G82" s="21">
        <v>10.101921800000001</v>
      </c>
      <c r="H82" s="21">
        <v>9.4269940399999985</v>
      </c>
      <c r="I82" s="21">
        <v>9.0318977500000006</v>
      </c>
      <c r="J82" s="21">
        <v>7.4361732699999994</v>
      </c>
      <c r="K82" s="21">
        <v>8.6245217400000005</v>
      </c>
      <c r="L82" s="21">
        <v>10.503668709999999</v>
      </c>
      <c r="M82" s="21">
        <v>8.7799818000000016</v>
      </c>
      <c r="N82" s="21">
        <v>7.26743337</v>
      </c>
      <c r="O82" s="21">
        <v>7.8889177199999994</v>
      </c>
      <c r="P82" s="21">
        <v>9.9627053399999994</v>
      </c>
      <c r="Q82" s="21">
        <v>8.8406335900000013</v>
      </c>
      <c r="R82" s="21">
        <v>7.1903699300000001</v>
      </c>
      <c r="S82" s="21">
        <v>9.0292973800000009</v>
      </c>
      <c r="T82" s="21">
        <v>11.3200684</v>
      </c>
      <c r="U82" s="21">
        <v>10.608433939999999</v>
      </c>
      <c r="V82" s="21">
        <v>8.3375182200000015</v>
      </c>
      <c r="W82" s="21">
        <v>9.1912890699999998</v>
      </c>
      <c r="X82" s="21">
        <v>10.60484673</v>
      </c>
      <c r="Y82" s="21">
        <v>10.127423309999999</v>
      </c>
      <c r="Z82" s="21">
        <v>8.7405179299999993</v>
      </c>
      <c r="AA82" s="21">
        <v>9.9549066800000006</v>
      </c>
      <c r="AB82" s="21">
        <v>11.72216856</v>
      </c>
      <c r="AC82" s="21">
        <v>11.575777670000001</v>
      </c>
      <c r="AD82" s="21">
        <v>8.4091482699999993</v>
      </c>
      <c r="AE82" s="21">
        <v>3.94748455</v>
      </c>
      <c r="AF82" s="21">
        <v>4.7871421499999993</v>
      </c>
      <c r="AG82" s="21">
        <v>4.7594381500000003</v>
      </c>
      <c r="AH82" s="21">
        <v>4.0732139399999996</v>
      </c>
      <c r="AI82" s="21"/>
      <c r="AL82" s="65">
        <f t="shared" si="1"/>
        <v>1</v>
      </c>
    </row>
    <row r="83" spans="1:38" ht="14.25" customHeight="1" x14ac:dyDescent="0.25">
      <c r="A83" s="22" t="s">
        <v>96</v>
      </c>
      <c r="B83" s="19">
        <v>7502.4935322580413</v>
      </c>
      <c r="C83" s="19">
        <v>8079.0433492063794</v>
      </c>
      <c r="D83" s="19">
        <v>7440.5606090909223</v>
      </c>
      <c r="E83" s="19">
        <v>7448.6418296874954</v>
      </c>
      <c r="F83" s="19">
        <v>7122.0850793651025</v>
      </c>
      <c r="G83" s="19">
        <v>6997.9544516128999</v>
      </c>
      <c r="H83" s="19">
        <v>6826.6293181818164</v>
      </c>
      <c r="I83" s="19">
        <v>6631.4636718750016</v>
      </c>
      <c r="J83" s="19">
        <v>5696.0305714285869</v>
      </c>
      <c r="K83" s="19">
        <v>6199.4648580645435</v>
      </c>
      <c r="L83" s="19">
        <v>6738.8222999999998</v>
      </c>
      <c r="M83" s="19">
        <v>6549.7191999999995</v>
      </c>
      <c r="N83" s="19">
        <v>5793.1970419354957</v>
      </c>
      <c r="O83" s="19">
        <v>6091.0956646153609</v>
      </c>
      <c r="P83" s="19">
        <v>6211.8059469697055</v>
      </c>
      <c r="Q83" s="19">
        <v>6321.5405859374996</v>
      </c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L83" s="65">
        <f t="shared" si="1"/>
        <v>0</v>
      </c>
    </row>
    <row r="84" spans="1:38" ht="14.25" customHeight="1" x14ac:dyDescent="0.25">
      <c r="A84" s="22" t="s">
        <v>97</v>
      </c>
      <c r="B84" s="21">
        <v>60.973325060219899</v>
      </c>
      <c r="C84" s="21">
        <v>43.882081567533405</v>
      </c>
      <c r="D84" s="21">
        <v>59.348871882806897</v>
      </c>
      <c r="E84" s="21">
        <v>38.650574173861699</v>
      </c>
      <c r="F84" s="21">
        <v>54.999330266619999</v>
      </c>
      <c r="G84" s="21">
        <v>52.805861835620405</v>
      </c>
      <c r="H84" s="21">
        <v>41.819356934306299</v>
      </c>
      <c r="I84" s="21">
        <v>41.274849887914399</v>
      </c>
      <c r="J84" s="21">
        <v>72.897510360343404</v>
      </c>
      <c r="K84" s="21">
        <v>63.089902350576104</v>
      </c>
      <c r="L84" s="21">
        <v>54.505628531877697</v>
      </c>
      <c r="M84" s="21">
        <v>63.349786789957797</v>
      </c>
      <c r="N84" s="21">
        <v>49.135481679153401</v>
      </c>
      <c r="O84" s="21">
        <v>43.6271199923194</v>
      </c>
      <c r="P84" s="21">
        <v>100.199387215656</v>
      </c>
      <c r="Q84" s="21">
        <v>99.102961058472204</v>
      </c>
      <c r="R84" s="21">
        <v>76.72</v>
      </c>
      <c r="S84" s="21">
        <v>78.290000000000006</v>
      </c>
      <c r="T84" s="21">
        <v>65.5</v>
      </c>
      <c r="U84" s="21">
        <v>109.49</v>
      </c>
      <c r="V84" s="21">
        <v>79.660950893812398</v>
      </c>
      <c r="W84" s="21">
        <v>89.538907419085703</v>
      </c>
      <c r="X84" s="21">
        <v>89.446122475477296</v>
      </c>
      <c r="Y84" s="21">
        <v>68.334467091449497</v>
      </c>
      <c r="Z84" s="21">
        <v>100.66346962013399</v>
      </c>
      <c r="AA84" s="21">
        <v>90.845248521060199</v>
      </c>
      <c r="AB84" s="21">
        <v>81.920235062303007</v>
      </c>
      <c r="AC84" s="21">
        <v>114.80220470041101</v>
      </c>
      <c r="AD84" s="21">
        <v>71.396939282540302</v>
      </c>
      <c r="AE84" s="21">
        <v>78.916212335363895</v>
      </c>
      <c r="AF84" s="21">
        <v>87.835575137613802</v>
      </c>
      <c r="AG84" s="21">
        <v>74.857735076489107</v>
      </c>
      <c r="AH84" s="21"/>
      <c r="AI84" s="21"/>
      <c r="AL84" s="65">
        <f t="shared" si="1"/>
        <v>1</v>
      </c>
    </row>
    <row r="85" spans="1:38" ht="14.25" customHeight="1" x14ac:dyDescent="0.25">
      <c r="A85" s="22" t="s">
        <v>98</v>
      </c>
      <c r="B85" s="19">
        <v>1847.1663609338941</v>
      </c>
      <c r="C85" s="19">
        <v>1630.536674577608</v>
      </c>
      <c r="D85" s="19">
        <v>1716.8492400797788</v>
      </c>
      <c r="E85" s="19">
        <v>1683.3514313616909</v>
      </c>
      <c r="F85" s="19">
        <v>1667.6670482582292</v>
      </c>
      <c r="G85" s="19">
        <v>1656.3261847308388</v>
      </c>
      <c r="H85" s="19">
        <v>1647.6708888669923</v>
      </c>
      <c r="I85" s="19">
        <v>1662.2973978324392</v>
      </c>
      <c r="J85" s="19">
        <v>2264.9609629725246</v>
      </c>
      <c r="K85" s="19">
        <v>2204.6627944411989</v>
      </c>
      <c r="L85" s="19">
        <v>2160.1300896426378</v>
      </c>
      <c r="M85" s="19">
        <v>2155.0937442262698</v>
      </c>
      <c r="N85" s="19">
        <v>1819.5978211991517</v>
      </c>
      <c r="O85" s="19">
        <v>1828.3485737030305</v>
      </c>
      <c r="P85" s="19">
        <v>1786.8407074972231</v>
      </c>
      <c r="Q85" s="19">
        <v>1879.2054309840926</v>
      </c>
      <c r="R85" s="19">
        <v>2078.9601978326996</v>
      </c>
      <c r="S85" s="19">
        <v>2260.2716421251707</v>
      </c>
      <c r="T85" s="19">
        <v>2365.7007459443412</v>
      </c>
      <c r="U85" s="19">
        <v>2626.3476524313751</v>
      </c>
      <c r="V85" s="19">
        <v>2702.4172524752739</v>
      </c>
      <c r="W85" s="19">
        <v>2725.7231053264268</v>
      </c>
      <c r="X85" s="19">
        <v>2874.3264841545079</v>
      </c>
      <c r="Y85" s="19">
        <v>3021.3653535667909</v>
      </c>
      <c r="Z85" s="19">
        <v>2621.4475884698368</v>
      </c>
      <c r="AA85" s="19">
        <v>2669.0248927777229</v>
      </c>
      <c r="AB85" s="19">
        <v>2961.3162533524437</v>
      </c>
      <c r="AC85" s="19">
        <v>2990.7243867896277</v>
      </c>
      <c r="AD85" s="19">
        <v>2795.4273473321518</v>
      </c>
      <c r="AE85" s="19">
        <v>2463.7114614877855</v>
      </c>
      <c r="AF85" s="19">
        <v>2676.9552867338339</v>
      </c>
      <c r="AG85" s="19">
        <v>2386.1657776982142</v>
      </c>
      <c r="AH85" s="19">
        <v>3042.557736651188</v>
      </c>
      <c r="AI85" s="19"/>
      <c r="AL85" s="65">
        <f t="shared" si="1"/>
        <v>1</v>
      </c>
    </row>
    <row r="86" spans="1:38" ht="14.25" customHeight="1" x14ac:dyDescent="0.25">
      <c r="A86" s="22" t="s">
        <v>99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L86" s="65">
        <f t="shared" si="1"/>
        <v>0</v>
      </c>
    </row>
    <row r="87" spans="1:38" ht="14.25" customHeight="1" x14ac:dyDescent="0.25">
      <c r="A87" s="22" t="s">
        <v>100</v>
      </c>
      <c r="B87" s="19">
        <v>8.2901799999999994</v>
      </c>
      <c r="C87" s="19">
        <v>9.0770099999999996</v>
      </c>
      <c r="D87" s="19">
        <v>8.96401</v>
      </c>
      <c r="E87" s="19">
        <v>9.4704899999999999</v>
      </c>
      <c r="F87" s="19">
        <v>9.2963199999999997</v>
      </c>
      <c r="G87" s="19">
        <v>9.8222799999999992</v>
      </c>
      <c r="H87" s="19">
        <v>10.84196</v>
      </c>
      <c r="I87" s="19">
        <v>11.58352</v>
      </c>
      <c r="J87" s="19">
        <v>9.54251</v>
      </c>
      <c r="K87" s="19">
        <v>9.2410499999999995</v>
      </c>
      <c r="L87" s="19">
        <v>10.599130000000001</v>
      </c>
      <c r="M87" s="19">
        <v>12.772600000000001</v>
      </c>
      <c r="N87" s="19">
        <v>8.10121</v>
      </c>
      <c r="O87" s="19">
        <v>8.2175499999999992</v>
      </c>
      <c r="P87" s="19">
        <v>9.7178299999999993</v>
      </c>
      <c r="Q87" s="19">
        <v>14.508179999999999</v>
      </c>
      <c r="R87" s="19">
        <v>7.1613199999999999</v>
      </c>
      <c r="S87" s="19">
        <v>6.6811999999999996</v>
      </c>
      <c r="T87" s="19">
        <v>6.9308300000000003</v>
      </c>
      <c r="U87" s="19">
        <v>6.3012600000000001</v>
      </c>
      <c r="V87" s="19">
        <v>6.2969900000000001</v>
      </c>
      <c r="W87" s="19">
        <v>6.7377500000000001</v>
      </c>
      <c r="X87" s="19">
        <v>7.4074099999999996</v>
      </c>
      <c r="Y87" s="19">
        <v>4.8243400000000003</v>
      </c>
      <c r="Z87" s="19">
        <v>8.7776599999999991</v>
      </c>
      <c r="AA87" s="19">
        <v>10.165520000000001</v>
      </c>
      <c r="AB87" s="19">
        <v>12.72167</v>
      </c>
      <c r="AC87" s="19">
        <v>8.7726699999999997</v>
      </c>
      <c r="AD87" s="19">
        <v>9.8787500000000001</v>
      </c>
      <c r="AE87" s="19">
        <v>5.1143000000000001</v>
      </c>
      <c r="AF87" s="19">
        <v>7.1991899999999998</v>
      </c>
      <c r="AG87" s="19">
        <v>4.75284</v>
      </c>
      <c r="AH87" s="19">
        <v>10.219429999999999</v>
      </c>
      <c r="AI87" s="19"/>
      <c r="AL87" s="65">
        <f t="shared" si="1"/>
        <v>1</v>
      </c>
    </row>
    <row r="88" spans="1:38" ht="14.25" customHeight="1" x14ac:dyDescent="0.25">
      <c r="A88" s="22" t="s">
        <v>101</v>
      </c>
      <c r="B88" s="21">
        <v>3.67</v>
      </c>
      <c r="C88" s="21">
        <v>11.75</v>
      </c>
      <c r="D88" s="21">
        <v>6.57</v>
      </c>
      <c r="E88" s="21">
        <v>9.08</v>
      </c>
      <c r="F88" s="21">
        <v>1.16719927142133E-2</v>
      </c>
      <c r="G88" s="21">
        <v>0.10792365751788779</v>
      </c>
      <c r="H88" s="21">
        <v>4.2595853557916799E-2</v>
      </c>
      <c r="I88" s="21">
        <v>0.29412988237337001</v>
      </c>
      <c r="J88" s="21">
        <v>0.33253085460927367</v>
      </c>
      <c r="K88" s="21">
        <v>0.10505642905691261</v>
      </c>
      <c r="L88" s="21">
        <v>5.81824110043812E-2</v>
      </c>
      <c r="M88" s="21">
        <v>7.6509623166089807E-2</v>
      </c>
      <c r="N88" s="21">
        <v>1.5506428416589961E-2</v>
      </c>
      <c r="O88" s="21">
        <v>0.20732048</v>
      </c>
      <c r="P88" s="21">
        <v>0.47716128912892797</v>
      </c>
      <c r="Q88" s="21">
        <v>0.84</v>
      </c>
      <c r="R88" s="21">
        <v>0.08</v>
      </c>
      <c r="S88" s="21">
        <v>0.4</v>
      </c>
      <c r="T88" s="21">
        <v>29.22</v>
      </c>
      <c r="U88" s="21">
        <v>0.56000000000000005</v>
      </c>
      <c r="V88" s="21">
        <v>0.04</v>
      </c>
      <c r="W88" s="21">
        <v>0.28000000000000003</v>
      </c>
      <c r="X88" s="21">
        <v>25.88</v>
      </c>
      <c r="Y88" s="21">
        <v>0.56000000000000005</v>
      </c>
      <c r="Z88" s="21">
        <v>0.22</v>
      </c>
      <c r="AA88" s="21">
        <v>15.02</v>
      </c>
      <c r="AB88" s="21">
        <v>15.08</v>
      </c>
      <c r="AC88" s="21">
        <v>0.71</v>
      </c>
      <c r="AD88" s="21"/>
      <c r="AE88" s="21"/>
      <c r="AF88" s="21"/>
      <c r="AG88" s="21"/>
      <c r="AH88" s="21"/>
      <c r="AI88" s="21"/>
      <c r="AL88" s="65">
        <f t="shared" si="1"/>
        <v>0</v>
      </c>
    </row>
    <row r="89" spans="1:38" ht="14.25" customHeight="1" x14ac:dyDescent="0.25">
      <c r="A89" s="22" t="s">
        <v>102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L89" s="65">
        <f t="shared" si="1"/>
        <v>0</v>
      </c>
    </row>
    <row r="90" spans="1:38" ht="14.25" customHeight="1" x14ac:dyDescent="0.25">
      <c r="A90" s="22" t="s">
        <v>103</v>
      </c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>
        <v>0</v>
      </c>
      <c r="O90" s="21">
        <v>0</v>
      </c>
      <c r="P90" s="21">
        <v>0</v>
      </c>
      <c r="Q90" s="21">
        <v>0</v>
      </c>
      <c r="R90" s="21">
        <v>0</v>
      </c>
      <c r="S90" s="21">
        <v>0</v>
      </c>
      <c r="T90" s="21">
        <v>0</v>
      </c>
      <c r="U90" s="21">
        <v>0</v>
      </c>
      <c r="V90" s="21">
        <v>0</v>
      </c>
      <c r="W90" s="21">
        <v>0</v>
      </c>
      <c r="X90" s="21">
        <v>0</v>
      </c>
      <c r="Y90" s="21">
        <v>0</v>
      </c>
      <c r="Z90" s="21">
        <v>0</v>
      </c>
      <c r="AA90" s="21">
        <v>0</v>
      </c>
      <c r="AB90" s="21">
        <v>0</v>
      </c>
      <c r="AC90" s="21">
        <v>0</v>
      </c>
      <c r="AD90" s="21">
        <v>0</v>
      </c>
      <c r="AE90" s="21">
        <v>0</v>
      </c>
      <c r="AF90" s="21"/>
      <c r="AG90" s="21"/>
      <c r="AH90" s="21"/>
      <c r="AI90" s="21"/>
      <c r="AL90" s="65">
        <f t="shared" si="1"/>
        <v>0</v>
      </c>
    </row>
    <row r="91" spans="1:38" ht="14.25" customHeight="1" x14ac:dyDescent="0.25">
      <c r="A91" s="22" t="s">
        <v>104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L91" s="65">
        <f t="shared" si="1"/>
        <v>0</v>
      </c>
    </row>
    <row r="92" spans="1:38" ht="14.25" customHeight="1" x14ac:dyDescent="0.25">
      <c r="A92" s="22" t="s">
        <v>105</v>
      </c>
      <c r="B92" s="21">
        <v>3.5745504464572901</v>
      </c>
      <c r="C92" s="21">
        <v>4.02927996789108</v>
      </c>
      <c r="D92" s="21">
        <v>3.83213413232885</v>
      </c>
      <c r="E92" s="21">
        <v>4.8410182698897497</v>
      </c>
      <c r="F92" s="21">
        <v>3.4047487319467398</v>
      </c>
      <c r="G92" s="21">
        <v>3.8378772566860899</v>
      </c>
      <c r="H92" s="21">
        <v>3.65009643118275</v>
      </c>
      <c r="I92" s="21">
        <v>4.6110555894024996</v>
      </c>
      <c r="J92" s="21">
        <v>3.9379955472022599</v>
      </c>
      <c r="K92" s="21">
        <v>4.2894378608972703</v>
      </c>
      <c r="L92" s="21">
        <v>4.3421998503042598</v>
      </c>
      <c r="M92" s="21">
        <v>5.0723471378593903</v>
      </c>
      <c r="N92" s="21">
        <v>3.9341318521830702</v>
      </c>
      <c r="O92" s="21">
        <v>4.1632420636992302</v>
      </c>
      <c r="P92" s="21">
        <v>4.3912661965817001</v>
      </c>
      <c r="Q92" s="21">
        <v>5.1533402837991797</v>
      </c>
      <c r="R92" s="21">
        <v>4.4632507373282095</v>
      </c>
      <c r="S92" s="21">
        <v>4.9917165307731306</v>
      </c>
      <c r="T92" s="21">
        <v>4.3912661965817001</v>
      </c>
      <c r="U92" s="21">
        <v>5.1533402837991797</v>
      </c>
      <c r="V92" s="21">
        <v>3.9341318521830702</v>
      </c>
      <c r="W92" s="21">
        <v>4.1632420636992302</v>
      </c>
      <c r="X92" s="21">
        <v>4.3912661965817001</v>
      </c>
      <c r="Y92" s="21">
        <v>5.1533402837991797</v>
      </c>
      <c r="Z92" s="21">
        <v>3.9883327913455</v>
      </c>
      <c r="AA92" s="21">
        <v>4.1632420636992302</v>
      </c>
      <c r="AB92" s="21">
        <v>9.3912661965817001</v>
      </c>
      <c r="AC92" s="21">
        <v>5.1533402837991797</v>
      </c>
      <c r="AD92" s="21">
        <v>2.9711135514147502</v>
      </c>
      <c r="AE92" s="21">
        <v>3.2385344094223902</v>
      </c>
      <c r="AF92" s="21">
        <v>2.5043317432957903</v>
      </c>
      <c r="AG92" s="21">
        <v>2.6982402744724601</v>
      </c>
      <c r="AH92" s="21">
        <v>7.6177266634773897</v>
      </c>
      <c r="AI92" s="21"/>
      <c r="AL92" s="65">
        <f t="shared" si="1"/>
        <v>1</v>
      </c>
    </row>
    <row r="93" spans="1:38" ht="14.25" customHeight="1" x14ac:dyDescent="0.25">
      <c r="A93" s="22" t="s">
        <v>106</v>
      </c>
      <c r="B93" s="19">
        <v>392.07818483157797</v>
      </c>
      <c r="C93" s="19">
        <v>401.18231635889725</v>
      </c>
      <c r="D93" s="19">
        <v>397.8317263569682</v>
      </c>
      <c r="E93" s="19">
        <v>442.83487133173833</v>
      </c>
      <c r="F93" s="19">
        <v>425.54217566497647</v>
      </c>
      <c r="G93" s="19">
        <v>454.82287105888258</v>
      </c>
      <c r="H93" s="19">
        <v>472.16107301827611</v>
      </c>
      <c r="I93" s="19">
        <v>454.24200145845373</v>
      </c>
      <c r="J93" s="19">
        <v>389.03863935196995</v>
      </c>
      <c r="K93" s="19">
        <v>385.96062714325217</v>
      </c>
      <c r="L93" s="19">
        <v>422.40231558188395</v>
      </c>
      <c r="M93" s="19">
        <v>426.22077685466127</v>
      </c>
      <c r="N93" s="19">
        <v>382.95039657108549</v>
      </c>
      <c r="O93" s="19">
        <v>452.91609550682028</v>
      </c>
      <c r="P93" s="19">
        <v>448.01135778306451</v>
      </c>
      <c r="Q93" s="19">
        <v>421.69839124914193</v>
      </c>
      <c r="R93" s="19">
        <v>415.5492060947459</v>
      </c>
      <c r="S93" s="19">
        <v>453.74558438364909</v>
      </c>
      <c r="T93" s="19">
        <v>522.94956880811219</v>
      </c>
      <c r="U93" s="19">
        <v>495.80772995100875</v>
      </c>
      <c r="V93" s="19">
        <v>542.40379527999823</v>
      </c>
      <c r="W93" s="19">
        <v>599.1157181181137</v>
      </c>
      <c r="X93" s="19">
        <v>666.75080427928924</v>
      </c>
      <c r="Y93" s="19">
        <v>563.09000677966105</v>
      </c>
      <c r="Z93" s="19">
        <v>616.84098396832883</v>
      </c>
      <c r="AA93" s="19">
        <v>670.38144683575126</v>
      </c>
      <c r="AB93" s="19">
        <v>646.01599348697596</v>
      </c>
      <c r="AC93" s="19">
        <v>624.37809978336213</v>
      </c>
      <c r="AD93" s="19">
        <v>603.35602371960988</v>
      </c>
      <c r="AE93" s="19">
        <v>416.01819237267762</v>
      </c>
      <c r="AF93" s="19">
        <v>513.54706472877672</v>
      </c>
      <c r="AG93" s="19">
        <v>570.10281613155644</v>
      </c>
      <c r="AH93" s="19">
        <v>540.89486964261857</v>
      </c>
      <c r="AI93" s="19"/>
      <c r="AL93" s="65">
        <f t="shared" si="1"/>
        <v>1</v>
      </c>
    </row>
    <row r="94" spans="1:38" ht="14.25" customHeight="1" x14ac:dyDescent="0.25">
      <c r="A94" s="22" t="s">
        <v>107</v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L94" s="65">
        <f t="shared" si="1"/>
        <v>0</v>
      </c>
    </row>
    <row r="95" spans="1:38" ht="14.25" customHeight="1" x14ac:dyDescent="0.25">
      <c r="A95" s="22" t="s">
        <v>108</v>
      </c>
      <c r="B95" s="19">
        <v>341.72490758182892</v>
      </c>
      <c r="C95" s="19">
        <v>370.8289223989446</v>
      </c>
      <c r="D95" s="19">
        <v>409.81727552823236</v>
      </c>
      <c r="E95" s="19">
        <v>385.77331424927826</v>
      </c>
      <c r="F95" s="19">
        <v>492.92244707139184</v>
      </c>
      <c r="G95" s="19">
        <v>405.30899806356052</v>
      </c>
      <c r="H95" s="19">
        <v>541.14492497196409</v>
      </c>
      <c r="I95" s="19">
        <v>523.53816871605716</v>
      </c>
      <c r="J95" s="19">
        <v>373.87469543335698</v>
      </c>
      <c r="K95" s="19">
        <v>466.88893844293881</v>
      </c>
      <c r="L95" s="19">
        <v>515.18299055540069</v>
      </c>
      <c r="M95" s="19">
        <v>538.66306232610236</v>
      </c>
      <c r="N95" s="19">
        <v>553.58740536880714</v>
      </c>
      <c r="O95" s="19">
        <v>504.55687566513876</v>
      </c>
      <c r="P95" s="19">
        <v>662.89016990058406</v>
      </c>
      <c r="Q95" s="19">
        <v>639.35551093863955</v>
      </c>
      <c r="R95" s="19">
        <v>685.67488494721874</v>
      </c>
      <c r="S95" s="19">
        <v>620.52545379689195</v>
      </c>
      <c r="T95" s="19">
        <v>469.50717137211376</v>
      </c>
      <c r="U95" s="19">
        <v>539.45409887301844</v>
      </c>
      <c r="V95" s="19">
        <v>515.05046845417507</v>
      </c>
      <c r="W95" s="19">
        <v>567.45920760046556</v>
      </c>
      <c r="X95" s="19">
        <v>898.0596726327941</v>
      </c>
      <c r="Y95" s="19">
        <v>731.48963430630033</v>
      </c>
      <c r="Z95" s="19">
        <v>797.86150745851444</v>
      </c>
      <c r="AA95" s="19">
        <v>827.70821927490204</v>
      </c>
      <c r="AB95" s="19">
        <v>668.38537686116081</v>
      </c>
      <c r="AC95" s="19">
        <v>590.96167521333496</v>
      </c>
      <c r="AD95" s="19">
        <v>626.90776597275146</v>
      </c>
      <c r="AE95" s="19">
        <v>410.53957968373686</v>
      </c>
      <c r="AF95" s="19">
        <v>685.38551005692739</v>
      </c>
      <c r="AG95" s="19">
        <v>962.05779938422381</v>
      </c>
      <c r="AH95" s="19">
        <v>675.15066352139274</v>
      </c>
      <c r="AI95" s="19"/>
      <c r="AL95" s="65">
        <f t="shared" si="1"/>
        <v>1</v>
      </c>
    </row>
    <row r="96" spans="1:38" ht="14.25" customHeight="1" x14ac:dyDescent="0.25">
      <c r="A96" s="22" t="s">
        <v>109</v>
      </c>
      <c r="B96" s="21">
        <v>181.76728516183502</v>
      </c>
      <c r="C96" s="21">
        <v>213.16253908025502</v>
      </c>
      <c r="D96" s="21">
        <v>251.70859959420699</v>
      </c>
      <c r="E96" s="21">
        <v>252.447472284632</v>
      </c>
      <c r="F96" s="21">
        <v>253.483724572168</v>
      </c>
      <c r="G96" s="21">
        <v>262.61557930389301</v>
      </c>
      <c r="H96" s="21">
        <v>223.44417264384202</v>
      </c>
      <c r="I96" s="21">
        <v>196.481061809468</v>
      </c>
      <c r="J96" s="21">
        <v>138.02835066087101</v>
      </c>
      <c r="K96" s="21">
        <v>123.684440401667</v>
      </c>
      <c r="L96" s="21">
        <v>110.74516598625401</v>
      </c>
      <c r="M96" s="21">
        <v>111.861875967796</v>
      </c>
      <c r="N96" s="21">
        <v>124.73264441827001</v>
      </c>
      <c r="O96" s="21">
        <v>224.02068419754099</v>
      </c>
      <c r="P96" s="21">
        <v>185.79989716795399</v>
      </c>
      <c r="Q96" s="21">
        <v>152.069861807764</v>
      </c>
      <c r="R96" s="21">
        <v>144.037259886307</v>
      </c>
      <c r="S96" s="21">
        <v>171.81276643964898</v>
      </c>
      <c r="T96" s="21">
        <v>195.78351446087802</v>
      </c>
      <c r="U96" s="21">
        <v>303.21835335004903</v>
      </c>
      <c r="V96" s="21">
        <v>175.95876939196398</v>
      </c>
      <c r="W96" s="21">
        <v>267.87379807711801</v>
      </c>
      <c r="X96" s="21">
        <v>309.06512008277798</v>
      </c>
      <c r="Y96" s="21">
        <v>372.858092800485</v>
      </c>
      <c r="Z96" s="21">
        <v>172.829036797973</v>
      </c>
      <c r="AA96" s="21">
        <v>192.91002671601302</v>
      </c>
      <c r="AB96" s="21">
        <v>164.04298247935901</v>
      </c>
      <c r="AC96" s="21">
        <v>237.99897451695099</v>
      </c>
      <c r="AD96" s="21">
        <v>196.29787774121601</v>
      </c>
      <c r="AE96" s="21">
        <v>163.51464858185901</v>
      </c>
      <c r="AF96" s="21">
        <v>157.62049651426</v>
      </c>
      <c r="AG96" s="21">
        <v>144.74888538433902</v>
      </c>
      <c r="AH96" s="21">
        <v>137.242611616722</v>
      </c>
      <c r="AI96" s="21"/>
      <c r="AL96" s="65">
        <f t="shared" si="1"/>
        <v>1</v>
      </c>
    </row>
    <row r="97" spans="1:38" ht="14.25" customHeight="1" x14ac:dyDescent="0.25">
      <c r="A97" s="22" t="s">
        <v>110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L97" s="65">
        <f t="shared" si="1"/>
        <v>0</v>
      </c>
    </row>
    <row r="98" spans="1:38" ht="14.25" customHeight="1" x14ac:dyDescent="0.25">
      <c r="A98" s="22" t="s">
        <v>111</v>
      </c>
      <c r="B98" s="21"/>
      <c r="C98" s="21"/>
      <c r="D98" s="21"/>
      <c r="E98" s="21"/>
      <c r="F98" s="21"/>
      <c r="G98" s="21"/>
      <c r="H98" s="21"/>
      <c r="I98" s="21"/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1">
        <v>0</v>
      </c>
      <c r="R98" s="21">
        <v>0</v>
      </c>
      <c r="S98" s="21">
        <v>0</v>
      </c>
      <c r="T98" s="21">
        <v>0</v>
      </c>
      <c r="U98" s="21">
        <v>0</v>
      </c>
      <c r="V98" s="21">
        <v>0</v>
      </c>
      <c r="W98" s="21">
        <v>0</v>
      </c>
      <c r="X98" s="21">
        <v>0.2</v>
      </c>
      <c r="Y98" s="21">
        <v>0</v>
      </c>
      <c r="Z98" s="21">
        <v>0</v>
      </c>
      <c r="AA98" s="21">
        <v>0</v>
      </c>
      <c r="AB98" s="21">
        <v>0</v>
      </c>
      <c r="AC98" s="21">
        <v>0</v>
      </c>
      <c r="AD98" s="21">
        <v>0</v>
      </c>
      <c r="AE98" s="21">
        <v>0</v>
      </c>
      <c r="AF98" s="21">
        <v>0</v>
      </c>
      <c r="AG98" s="21">
        <v>0</v>
      </c>
      <c r="AH98" s="21">
        <v>0</v>
      </c>
      <c r="AI98" s="21"/>
      <c r="AL98" s="65">
        <f t="shared" si="1"/>
        <v>1</v>
      </c>
    </row>
    <row r="99" spans="1:38" ht="14.25" customHeight="1" x14ac:dyDescent="0.25">
      <c r="A99" s="22" t="s">
        <v>112</v>
      </c>
      <c r="B99" s="19">
        <v>114.89472580645126</v>
      </c>
      <c r="C99" s="19">
        <v>113.64216190476233</v>
      </c>
      <c r="D99" s="19">
        <v>115.20355454545475</v>
      </c>
      <c r="E99" s="19">
        <v>118.40523281249993</v>
      </c>
      <c r="F99" s="19">
        <v>119.2</v>
      </c>
      <c r="G99" s="19">
        <v>119.28331451612897</v>
      </c>
      <c r="H99" s="19">
        <v>115.32364090909086</v>
      </c>
      <c r="I99" s="19">
        <v>108.73300781250003</v>
      </c>
      <c r="J99" s="19">
        <v>97.974428571428817</v>
      </c>
      <c r="K99" s="19">
        <v>96.158574193548816</v>
      </c>
      <c r="L99" s="19">
        <v>96.713549999999998</v>
      </c>
      <c r="M99" s="19">
        <v>95.288556923076939</v>
      </c>
      <c r="N99" s="19">
        <v>95.873719354838897</v>
      </c>
      <c r="O99" s="19">
        <v>98.243478461538089</v>
      </c>
      <c r="P99" s="19">
        <v>97.146704545454696</v>
      </c>
      <c r="Q99" s="19">
        <v>93.868242187500002</v>
      </c>
      <c r="R99" s="19">
        <v>92.637332307692077</v>
      </c>
      <c r="S99" s="19">
        <v>95.885366129032235</v>
      </c>
      <c r="T99" s="19">
        <v>102.19086923076908</v>
      </c>
      <c r="U99" s="19">
        <v>102.43255714285678</v>
      </c>
      <c r="V99" s="19">
        <v>106.94164285714322</v>
      </c>
      <c r="W99" s="19">
        <v>103.65967142857171</v>
      </c>
      <c r="X99" s="19">
        <v>101.17243384615395</v>
      </c>
      <c r="Y99" s="19">
        <v>99.302887500000026</v>
      </c>
      <c r="Z99" s="19">
        <v>98.812114285714358</v>
      </c>
      <c r="AA99" s="19">
        <v>97.761900000000011</v>
      </c>
      <c r="AB99" s="19">
        <v>96.738990909091456</v>
      </c>
      <c r="AC99" s="19">
        <v>96.318243749999965</v>
      </c>
      <c r="AD99" s="19">
        <v>93.726179687499965</v>
      </c>
      <c r="AE99" s="19">
        <v>71.591838709677631</v>
      </c>
      <c r="AF99" s="19">
        <v>80.65483181818206</v>
      </c>
      <c r="AG99" s="19"/>
      <c r="AH99" s="19"/>
      <c r="AI99" s="19"/>
      <c r="AL99" s="65">
        <f t="shared" si="1"/>
        <v>0</v>
      </c>
    </row>
    <row r="100" spans="1:38" ht="14.25" customHeight="1" x14ac:dyDescent="0.25">
      <c r="A100" s="22" t="s">
        <v>113</v>
      </c>
      <c r="B100" s="21">
        <v>683</v>
      </c>
      <c r="C100" s="21">
        <v>755</v>
      </c>
      <c r="D100" s="21">
        <v>720.4</v>
      </c>
      <c r="E100" s="21">
        <v>740.3</v>
      </c>
      <c r="F100" s="21">
        <v>668.4</v>
      </c>
      <c r="G100" s="21">
        <v>708.8</v>
      </c>
      <c r="H100" s="21">
        <v>717.4</v>
      </c>
      <c r="I100" s="21">
        <v>684.3</v>
      </c>
      <c r="J100" s="21">
        <v>656.9</v>
      </c>
      <c r="K100" s="21">
        <v>649.79999999999995</v>
      </c>
      <c r="L100" s="21">
        <v>683.9</v>
      </c>
      <c r="M100" s="21">
        <v>636.1</v>
      </c>
      <c r="N100" s="21">
        <v>621.4</v>
      </c>
      <c r="O100" s="21">
        <v>643.79999999999995</v>
      </c>
      <c r="P100" s="21">
        <v>666</v>
      </c>
      <c r="Q100" s="21">
        <v>609.5</v>
      </c>
      <c r="R100" s="21">
        <v>558.79999999999995</v>
      </c>
      <c r="S100" s="21">
        <v>653</v>
      </c>
      <c r="T100" s="21">
        <v>762.9</v>
      </c>
      <c r="U100" s="21">
        <v>738.9</v>
      </c>
      <c r="V100" s="21">
        <v>669.5</v>
      </c>
      <c r="W100" s="21">
        <v>736.3</v>
      </c>
      <c r="X100" s="21">
        <v>750.9</v>
      </c>
      <c r="Y100" s="21">
        <v>760.2</v>
      </c>
      <c r="Z100" s="21">
        <v>675.3</v>
      </c>
      <c r="AA100" s="21">
        <v>718.3</v>
      </c>
      <c r="AB100" s="21">
        <v>736</v>
      </c>
      <c r="AC100" s="21">
        <v>696.8</v>
      </c>
      <c r="AD100" s="21">
        <v>662.1</v>
      </c>
      <c r="AE100" s="21">
        <v>572.5</v>
      </c>
      <c r="AF100" s="21">
        <v>684.9</v>
      </c>
      <c r="AG100" s="21">
        <v>721</v>
      </c>
      <c r="AH100" s="21">
        <v>786.7</v>
      </c>
      <c r="AI100" s="21"/>
      <c r="AL100" s="65">
        <f t="shared" si="1"/>
        <v>1</v>
      </c>
    </row>
    <row r="101" spans="1:38" ht="14.25" customHeight="1" x14ac:dyDescent="0.25">
      <c r="A101" s="22" t="s">
        <v>114</v>
      </c>
      <c r="B101" s="19">
        <v>1932.0802741935427</v>
      </c>
      <c r="C101" s="19">
        <v>2058.6212317460395</v>
      </c>
      <c r="D101" s="19">
        <v>2594.0662454545504</v>
      </c>
      <c r="E101" s="19">
        <v>2279.6409765624985</v>
      </c>
      <c r="F101" s="19">
        <v>2344.8095492063571</v>
      </c>
      <c r="G101" s="19">
        <v>2529.6289112903214</v>
      </c>
      <c r="H101" s="19">
        <v>2535.7945409090898</v>
      </c>
      <c r="I101" s="19">
        <v>2077.1753906250005</v>
      </c>
      <c r="J101" s="19">
        <v>1953.8578571428623</v>
      </c>
      <c r="K101" s="19">
        <v>2044.75129032259</v>
      </c>
      <c r="L101" s="19">
        <v>122.28149999999999</v>
      </c>
      <c r="M101" s="19">
        <v>116.09870153846155</v>
      </c>
      <c r="N101" s="19">
        <v>1978.0842096774231</v>
      </c>
      <c r="O101" s="19">
        <v>124.21589230769185</v>
      </c>
      <c r="P101" s="19">
        <v>2209.8083712121243</v>
      </c>
      <c r="Q101" s="19">
        <v>1984.1804296875</v>
      </c>
      <c r="R101" s="19">
        <v>1885.755350769226</v>
      </c>
      <c r="S101" s="19">
        <v>2097.3546177419348</v>
      </c>
      <c r="T101" s="19">
        <v>2276.3897076923045</v>
      </c>
      <c r="U101" s="19">
        <v>2111.0525857142784</v>
      </c>
      <c r="V101" s="19">
        <v>2144.978928571436</v>
      </c>
      <c r="W101" s="19">
        <v>2303.1510904761967</v>
      </c>
      <c r="X101" s="19">
        <v>2252.5402800000024</v>
      </c>
      <c r="Y101" s="19">
        <v>2101.3404125000006</v>
      </c>
      <c r="Z101" s="19">
        <v>2097.76982857143</v>
      </c>
      <c r="AA101" s="19">
        <v>2183.3491000000004</v>
      </c>
      <c r="AB101" s="19">
        <v>2240.5639848484975</v>
      </c>
      <c r="AC101" s="19">
        <v>2054.7891999999997</v>
      </c>
      <c r="AD101" s="19">
        <v>1855.7783578124995</v>
      </c>
      <c r="AE101" s="19">
        <v>1525.4568709677467</v>
      </c>
      <c r="AF101" s="19">
        <v>1617.7722787878838</v>
      </c>
      <c r="AG101" s="19">
        <v>1647.3927753846137</v>
      </c>
      <c r="AH101" s="19">
        <v>1586.7843142857146</v>
      </c>
      <c r="AI101" s="19"/>
      <c r="AL101" s="65">
        <f t="shared" si="1"/>
        <v>1</v>
      </c>
    </row>
    <row r="102" spans="1:38" ht="14.25" customHeight="1" x14ac:dyDescent="0.25">
      <c r="A102" s="22" t="s">
        <v>115</v>
      </c>
      <c r="B102" s="21">
        <v>2.0515932337499998</v>
      </c>
      <c r="C102" s="21">
        <v>5.2139761849999999</v>
      </c>
      <c r="D102" s="21">
        <v>5.1145482449999999</v>
      </c>
      <c r="E102" s="21">
        <v>5.0326959850000001</v>
      </c>
      <c r="F102" s="21">
        <v>0.96808009756221203</v>
      </c>
      <c r="G102" s="21">
        <v>5.1749050595846295</v>
      </c>
      <c r="H102" s="21">
        <v>0.97716022573157291</v>
      </c>
      <c r="I102" s="21">
        <v>0.92515139228688104</v>
      </c>
      <c r="J102" s="21">
        <v>1.12526691379801</v>
      </c>
      <c r="K102" s="21">
        <v>6.0286632718748301</v>
      </c>
      <c r="L102" s="21">
        <v>1.87858018187483</v>
      </c>
      <c r="M102" s="21">
        <v>2.2552700218748303</v>
      </c>
      <c r="N102" s="21">
        <v>1.12526691379801</v>
      </c>
      <c r="O102" s="21">
        <v>6.0286632718748301</v>
      </c>
      <c r="P102" s="21">
        <v>1.87858018187483</v>
      </c>
      <c r="Q102" s="21">
        <v>2.0047696318748298</v>
      </c>
      <c r="R102" s="21">
        <v>1.12526691379801</v>
      </c>
      <c r="S102" s="21">
        <v>6.0286632718748301</v>
      </c>
      <c r="T102" s="21">
        <v>1.87858018187483</v>
      </c>
      <c r="U102" s="21">
        <v>2.2552700218748303</v>
      </c>
      <c r="V102" s="21">
        <v>1.12526691379801</v>
      </c>
      <c r="W102" s="21">
        <v>6.0286632718748301</v>
      </c>
      <c r="X102" s="21">
        <v>1.87858018187483</v>
      </c>
      <c r="Y102" s="21">
        <v>2.2552700218748303</v>
      </c>
      <c r="Z102" s="21">
        <v>1.12526691379801</v>
      </c>
      <c r="AA102" s="21">
        <v>6.0286632718748301</v>
      </c>
      <c r="AB102" s="21">
        <v>1.87858018187483</v>
      </c>
      <c r="AC102" s="21">
        <v>2.2552700218748303</v>
      </c>
      <c r="AD102" s="21">
        <v>1.12526691379801</v>
      </c>
      <c r="AE102" s="21">
        <v>6.0286632718748301</v>
      </c>
      <c r="AF102" s="21">
        <v>1.87858018187483</v>
      </c>
      <c r="AG102" s="21">
        <v>2.2552700218748303</v>
      </c>
      <c r="AH102" s="21"/>
      <c r="AI102" s="21"/>
      <c r="AL102" s="65">
        <f t="shared" si="1"/>
        <v>1</v>
      </c>
    </row>
    <row r="103" spans="1:38" ht="14.25" customHeight="1" x14ac:dyDescent="0.25">
      <c r="A103" s="22" t="s">
        <v>116</v>
      </c>
      <c r="B103" s="19">
        <v>2747.104826165094</v>
      </c>
      <c r="C103" s="19">
        <v>2719.0376229348935</v>
      </c>
      <c r="D103" s="19">
        <v>2769.9721434582361</v>
      </c>
      <c r="E103" s="19">
        <v>2801.3752830608755</v>
      </c>
      <c r="F103" s="19">
        <v>2747.5814758529214</v>
      </c>
      <c r="G103" s="19">
        <v>2826.9091055335775</v>
      </c>
      <c r="H103" s="19">
        <v>2975.2424049119613</v>
      </c>
      <c r="I103" s="19">
        <v>3066.6008573599561</v>
      </c>
      <c r="J103" s="19"/>
      <c r="K103" s="19"/>
      <c r="L103" s="19"/>
      <c r="M103" s="19"/>
      <c r="N103" s="19">
        <v>2619.1831319662215</v>
      </c>
      <c r="O103" s="19">
        <v>2677.8270017699142</v>
      </c>
      <c r="P103" s="19">
        <v>2773.1074854635253</v>
      </c>
      <c r="Q103" s="19">
        <v>2853.2973994339754</v>
      </c>
      <c r="R103" s="19">
        <v>2838.2983011492756</v>
      </c>
      <c r="S103" s="19">
        <v>2830.72597269774</v>
      </c>
      <c r="T103" s="19">
        <v>2965.8279285200283</v>
      </c>
      <c r="U103" s="19">
        <v>2988.4367676094625</v>
      </c>
      <c r="V103" s="19">
        <v>2817.9745843115838</v>
      </c>
      <c r="W103" s="19">
        <v>2111.0728383015889</v>
      </c>
      <c r="X103" s="19">
        <v>1078.4632009267784</v>
      </c>
      <c r="Y103" s="19">
        <v>1086.5710198105767</v>
      </c>
      <c r="Z103" s="19">
        <v>944.77985248560401</v>
      </c>
      <c r="AA103" s="19">
        <v>947.1691927128179</v>
      </c>
      <c r="AB103" s="19">
        <v>1010.0713121606254</v>
      </c>
      <c r="AC103" s="19">
        <v>987.94933325496208</v>
      </c>
      <c r="AD103" s="19">
        <v>1021.4919450264256</v>
      </c>
      <c r="AE103" s="19">
        <v>966.69788406510384</v>
      </c>
      <c r="AF103" s="19">
        <v>985.8565648348507</v>
      </c>
      <c r="AG103" s="19">
        <v>1120.5535385397366</v>
      </c>
      <c r="AH103" s="19">
        <v>883.75627051412198</v>
      </c>
      <c r="AI103" s="19"/>
      <c r="AL103" s="65">
        <f t="shared" si="1"/>
        <v>1</v>
      </c>
    </row>
    <row r="104" spans="1:38" ht="14.25" customHeight="1" x14ac:dyDescent="0.25">
      <c r="A104" s="22" t="s">
        <v>117</v>
      </c>
      <c r="B104" s="21">
        <v>151.97183098591552</v>
      </c>
      <c r="C104" s="21">
        <v>135.63380281690141</v>
      </c>
      <c r="D104" s="21">
        <v>148.16901408450704</v>
      </c>
      <c r="E104" s="21">
        <v>138.30985915492957</v>
      </c>
      <c r="F104" s="21">
        <v>113.52112676056339</v>
      </c>
      <c r="G104" s="21">
        <v>111.12676056338029</v>
      </c>
      <c r="H104" s="21">
        <v>149.57746478873241</v>
      </c>
      <c r="I104" s="21">
        <v>136.05633802816899</v>
      </c>
      <c r="J104" s="21">
        <v>121.54929577464789</v>
      </c>
      <c r="K104" s="21">
        <v>128.45070422535213</v>
      </c>
      <c r="L104" s="21">
        <v>191.40845070422537</v>
      </c>
      <c r="M104" s="21">
        <v>152.3943661971831</v>
      </c>
      <c r="N104" s="21">
        <v>175.49295774647888</v>
      </c>
      <c r="O104" s="21">
        <v>182.81690140845072</v>
      </c>
      <c r="P104" s="21">
        <v>187.46478873239437</v>
      </c>
      <c r="Q104" s="21">
        <v>156.90140845070425</v>
      </c>
      <c r="R104" s="21">
        <v>156.61971830985917</v>
      </c>
      <c r="S104" s="21">
        <v>161.26760563380284</v>
      </c>
      <c r="T104" s="21">
        <v>165.07042253521126</v>
      </c>
      <c r="U104" s="21">
        <v>140.8450704225352</v>
      </c>
      <c r="V104" s="21">
        <v>158.02816901408451</v>
      </c>
      <c r="W104" s="21">
        <v>166.47887323943664</v>
      </c>
      <c r="X104" s="21">
        <v>223.94366197183101</v>
      </c>
      <c r="Y104" s="21">
        <v>149.57746478873241</v>
      </c>
      <c r="Z104" s="21">
        <v>173.52112676056339</v>
      </c>
      <c r="AA104" s="21">
        <v>186.19718309859158</v>
      </c>
      <c r="AB104" s="21">
        <v>218.73239436619721</v>
      </c>
      <c r="AC104" s="21">
        <v>177.6056338028169</v>
      </c>
      <c r="AD104" s="21">
        <v>116.90140845070424</v>
      </c>
      <c r="AE104" s="21"/>
      <c r="AF104" s="21"/>
      <c r="AG104" s="21"/>
      <c r="AH104" s="21"/>
      <c r="AI104" s="21"/>
      <c r="AL104" s="65">
        <f t="shared" si="1"/>
        <v>0</v>
      </c>
    </row>
    <row r="105" spans="1:38" ht="14.25" customHeight="1" x14ac:dyDescent="0.25">
      <c r="A105" s="22" t="s">
        <v>118</v>
      </c>
      <c r="B105" s="19">
        <v>50.2401955026709</v>
      </c>
      <c r="C105" s="19">
        <v>62.990332440873104</v>
      </c>
      <c r="D105" s="19">
        <v>75.486410379482194</v>
      </c>
      <c r="E105" s="19">
        <v>89.585950309921103</v>
      </c>
      <c r="F105" s="19">
        <v>67.966161176859899</v>
      </c>
      <c r="G105" s="19">
        <v>69.737435343519891</v>
      </c>
      <c r="H105" s="19">
        <v>42.219124727723205</v>
      </c>
      <c r="I105" s="19">
        <v>45.339090779887002</v>
      </c>
      <c r="J105" s="19">
        <v>40.516037473143804</v>
      </c>
      <c r="K105" s="19">
        <v>55.041017217376201</v>
      </c>
      <c r="L105" s="19">
        <v>59.881765272626744</v>
      </c>
      <c r="M105" s="19">
        <v>53.419806069944002</v>
      </c>
      <c r="N105" s="19">
        <v>54.838358394306674</v>
      </c>
      <c r="O105" s="19">
        <v>61.685839268583301</v>
      </c>
      <c r="P105" s="19">
        <v>64.686718088109103</v>
      </c>
      <c r="Q105" s="19">
        <v>60.102468383162346</v>
      </c>
      <c r="R105" s="19">
        <v>54.560559424450325</v>
      </c>
      <c r="S105" s="19">
        <v>60.035517426746537</v>
      </c>
      <c r="T105" s="19">
        <v>70.443241111246792</v>
      </c>
      <c r="U105" s="19">
        <v>78.6724136163281</v>
      </c>
      <c r="V105" s="19">
        <v>89.311237022691003</v>
      </c>
      <c r="W105" s="19">
        <v>105.218357488884</v>
      </c>
      <c r="X105" s="19">
        <v>102.077617048166</v>
      </c>
      <c r="Y105" s="19">
        <v>88.742145725144695</v>
      </c>
      <c r="Z105" s="19">
        <v>116.65093</v>
      </c>
      <c r="AA105" s="19">
        <v>118.24758</v>
      </c>
      <c r="AB105" s="19">
        <v>99.240600958610912</v>
      </c>
      <c r="AC105" s="19">
        <v>118.29115</v>
      </c>
      <c r="AD105" s="19">
        <v>95.612599684534203</v>
      </c>
      <c r="AE105" s="19">
        <v>60.894996815969201</v>
      </c>
      <c r="AF105" s="19">
        <v>38.787790000000001</v>
      </c>
      <c r="AG105" s="19">
        <v>62.210610000000003</v>
      </c>
      <c r="AH105" s="19">
        <v>53.283720000000002</v>
      </c>
      <c r="AI105" s="19"/>
      <c r="AL105" s="65">
        <f t="shared" si="1"/>
        <v>1</v>
      </c>
    </row>
    <row r="106" spans="1:38" ht="14.25" customHeight="1" x14ac:dyDescent="0.25">
      <c r="A106" s="22" t="s">
        <v>119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L106" s="65">
        <f t="shared" si="1"/>
        <v>0</v>
      </c>
    </row>
    <row r="107" spans="1:38" ht="14.25" customHeight="1" x14ac:dyDescent="0.25">
      <c r="A107" s="22" t="s">
        <v>120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L107" s="65">
        <f t="shared" si="1"/>
        <v>0</v>
      </c>
    </row>
    <row r="108" spans="1:38" ht="14.25" customHeight="1" x14ac:dyDescent="0.25">
      <c r="A108" s="22" t="s">
        <v>121</v>
      </c>
      <c r="B108" s="21">
        <v>4067.5</v>
      </c>
      <c r="C108" s="21">
        <v>3722.9</v>
      </c>
      <c r="D108" s="21">
        <v>3743</v>
      </c>
      <c r="E108" s="21">
        <v>3717.9</v>
      </c>
      <c r="F108" s="21">
        <v>3549</v>
      </c>
      <c r="G108" s="21">
        <v>3790.2</v>
      </c>
      <c r="H108" s="21">
        <v>3972.3</v>
      </c>
      <c r="I108" s="21">
        <v>3801.9</v>
      </c>
      <c r="J108" s="21">
        <v>3497.3</v>
      </c>
      <c r="K108" s="21">
        <v>3688.2</v>
      </c>
      <c r="L108" s="21">
        <v>3427</v>
      </c>
      <c r="M108" s="21">
        <v>3375.6</v>
      </c>
      <c r="N108" s="21">
        <v>3221.5</v>
      </c>
      <c r="O108" s="21">
        <v>3513.1</v>
      </c>
      <c r="P108" s="21">
        <v>3659.3</v>
      </c>
      <c r="Q108" s="21">
        <v>2883.5</v>
      </c>
      <c r="R108" s="21">
        <v>2905.8</v>
      </c>
      <c r="S108" s="21">
        <v>3015.8</v>
      </c>
      <c r="T108" s="21">
        <v>3030.6</v>
      </c>
      <c r="U108" s="21">
        <v>2938.7</v>
      </c>
      <c r="V108" s="21">
        <v>2923.9</v>
      </c>
      <c r="W108" s="21">
        <v>2997.8</v>
      </c>
      <c r="X108" s="21">
        <v>3020.7</v>
      </c>
      <c r="Y108" s="21">
        <v>3211.7</v>
      </c>
      <c r="Z108" s="21">
        <v>2987.2</v>
      </c>
      <c r="AA108" s="21">
        <v>2998.1</v>
      </c>
      <c r="AB108" s="21">
        <v>3170.6</v>
      </c>
      <c r="AC108" s="21">
        <v>3199.5</v>
      </c>
      <c r="AD108" s="21">
        <v>2831</v>
      </c>
      <c r="AE108" s="21">
        <v>2406.1999999999998</v>
      </c>
      <c r="AF108" s="21">
        <v>2486.4</v>
      </c>
      <c r="AG108" s="21">
        <v>2679.5</v>
      </c>
      <c r="AH108" s="21">
        <v>2659.7</v>
      </c>
      <c r="AI108" s="21"/>
      <c r="AL108" s="65">
        <f t="shared" si="1"/>
        <v>1</v>
      </c>
    </row>
    <row r="109" spans="1:38" ht="14.25" customHeight="1" x14ac:dyDescent="0.25">
      <c r="A109" s="22" t="s">
        <v>122</v>
      </c>
      <c r="B109" s="19">
        <v>0</v>
      </c>
      <c r="C109" s="1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0.37704812941944071</v>
      </c>
      <c r="K109" s="19">
        <v>0.3238632507393126</v>
      </c>
      <c r="L109" s="19">
        <v>0.4076732806538918</v>
      </c>
      <c r="M109" s="19">
        <v>0.44864240691112456</v>
      </c>
      <c r="N109" s="19">
        <v>0.31599722448294204</v>
      </c>
      <c r="O109" s="19">
        <v>9.5319888050768867E-2</v>
      </c>
      <c r="P109" s="19">
        <v>2.2332575757575794E-2</v>
      </c>
      <c r="Q109" s="19">
        <v>0.31826673603388128</v>
      </c>
      <c r="R109" s="19">
        <v>0.27173722891818397</v>
      </c>
      <c r="S109" s="19">
        <v>0.28656444680010956</v>
      </c>
      <c r="T109" s="19">
        <v>0.31704773984048712</v>
      </c>
      <c r="U109" s="19">
        <v>0.56734617235410956</v>
      </c>
      <c r="V109" s="19">
        <v>0.3341955540164771</v>
      </c>
      <c r="W109" s="19">
        <v>0.55437791599709685</v>
      </c>
      <c r="X109" s="19">
        <v>0.52735828787907746</v>
      </c>
      <c r="Y109" s="19">
        <v>0.30795447360912515</v>
      </c>
      <c r="Z109" s="19">
        <v>0.1203491686422858</v>
      </c>
      <c r="AA109" s="19">
        <v>0.14158180633300002</v>
      </c>
      <c r="AB109" s="19">
        <v>0.15357874113857661</v>
      </c>
      <c r="AC109" s="19">
        <v>0.15316451837899997</v>
      </c>
      <c r="AD109" s="19">
        <v>2.5931481768407432</v>
      </c>
      <c r="AE109" s="19">
        <v>3.4502256980245058</v>
      </c>
      <c r="AF109" s="19">
        <v>3.7672444446917805</v>
      </c>
      <c r="AG109" s="19">
        <v>3.7799972851233528</v>
      </c>
      <c r="AH109" s="19">
        <v>4.5589643189796183</v>
      </c>
      <c r="AI109" s="19"/>
      <c r="AL109" s="65">
        <f t="shared" si="1"/>
        <v>1</v>
      </c>
    </row>
    <row r="110" spans="1:38" ht="14.25" customHeight="1" x14ac:dyDescent="0.25">
      <c r="A110" s="22" t="s">
        <v>123</v>
      </c>
      <c r="B110" s="21"/>
      <c r="C110" s="21"/>
      <c r="D110" s="21"/>
      <c r="E110" s="21"/>
      <c r="F110" s="21"/>
      <c r="G110" s="21"/>
      <c r="H110" s="21"/>
      <c r="I110" s="21"/>
      <c r="J110" s="21">
        <v>6.8805827959986665</v>
      </c>
      <c r="K110" s="21">
        <v>17.9799258471534</v>
      </c>
      <c r="L110" s="21">
        <v>11.936809317690974</v>
      </c>
      <c r="M110" s="21">
        <v>45.400279964570501</v>
      </c>
      <c r="N110" s="21">
        <v>54.352863121928088</v>
      </c>
      <c r="O110" s="21">
        <v>59.472035823676933</v>
      </c>
      <c r="P110" s="21">
        <v>66.158284531474351</v>
      </c>
      <c r="Q110" s="21">
        <v>84.072864487539078</v>
      </c>
      <c r="R110" s="21">
        <v>82.428574423864703</v>
      </c>
      <c r="S110" s="21">
        <v>118.48954552460503</v>
      </c>
      <c r="T110" s="21">
        <v>104.75382040877589</v>
      </c>
      <c r="U110" s="21">
        <v>113.85810073168039</v>
      </c>
      <c r="V110" s="21">
        <v>115.35102740541224</v>
      </c>
      <c r="W110" s="21">
        <v>114.8548450730712</v>
      </c>
      <c r="X110" s="21">
        <v>114.32999367831734</v>
      </c>
      <c r="Y110" s="21">
        <v>81.072537789147873</v>
      </c>
      <c r="Z110" s="21">
        <v>94.283404830631369</v>
      </c>
      <c r="AA110" s="21">
        <v>94.374916161743386</v>
      </c>
      <c r="AB110" s="21">
        <v>88.96496874148059</v>
      </c>
      <c r="AC110" s="21">
        <v>82.724752929812723</v>
      </c>
      <c r="AD110" s="21">
        <v>10.056821879049025</v>
      </c>
      <c r="AE110" s="21">
        <v>33.363440660352872</v>
      </c>
      <c r="AF110" s="21">
        <v>33.619089993716486</v>
      </c>
      <c r="AG110" s="21">
        <v>27.24364234816515</v>
      </c>
      <c r="AH110" s="21"/>
      <c r="AI110" s="21"/>
      <c r="AL110" s="65">
        <f t="shared" si="1"/>
        <v>1</v>
      </c>
    </row>
    <row r="111" spans="1:38" ht="14.25" customHeight="1" x14ac:dyDescent="0.25">
      <c r="A111" s="22" t="s">
        <v>124</v>
      </c>
      <c r="B111" s="19">
        <v>44.086750138799999</v>
      </c>
      <c r="C111" s="19">
        <v>55.4991680276</v>
      </c>
      <c r="D111" s="19">
        <v>72.150144689999991</v>
      </c>
      <c r="E111" s="19">
        <v>35.598253081999999</v>
      </c>
      <c r="F111" s="19">
        <v>50.866211502400006</v>
      </c>
      <c r="G111" s="19">
        <v>59.215269789200001</v>
      </c>
      <c r="H111" s="19">
        <v>61.846679212800005</v>
      </c>
      <c r="I111" s="19">
        <v>67.820078201599998</v>
      </c>
      <c r="J111" s="19">
        <v>46.885023761600003</v>
      </c>
      <c r="K111" s="19">
        <v>43.025323969600002</v>
      </c>
      <c r="L111" s="19">
        <v>41.960227153600002</v>
      </c>
      <c r="M111" s="19">
        <v>38.673441565600001</v>
      </c>
      <c r="N111" s="19">
        <v>27.141649191199999</v>
      </c>
      <c r="O111" s="19">
        <v>39.910256184799998</v>
      </c>
      <c r="P111" s="19">
        <v>41.571148723999997</v>
      </c>
      <c r="Q111" s="19">
        <v>42.541249973600003</v>
      </c>
      <c r="R111" s="19">
        <v>33.430315989999997</v>
      </c>
      <c r="S111" s="19">
        <v>36.710947225199995</v>
      </c>
      <c r="T111" s="19">
        <v>45.528555852399997</v>
      </c>
      <c r="U111" s="19">
        <v>41.870639309600001</v>
      </c>
      <c r="V111" s="19">
        <v>41.023470178000004</v>
      </c>
      <c r="W111" s="19">
        <v>42.302809050800001</v>
      </c>
      <c r="X111" s="19">
        <v>41.299373955600004</v>
      </c>
      <c r="Y111" s="19">
        <v>40.814273119199996</v>
      </c>
      <c r="Z111" s="19">
        <v>34.292135871600003</v>
      </c>
      <c r="AA111" s="19">
        <v>41.972797653199997</v>
      </c>
      <c r="AB111" s="19">
        <v>48.776163054799994</v>
      </c>
      <c r="AC111" s="19">
        <v>42.829391011200002</v>
      </c>
      <c r="AD111" s="19">
        <v>26.6333150468</v>
      </c>
      <c r="AE111" s="19">
        <v>28.862436172400002</v>
      </c>
      <c r="AF111" s="19">
        <v>37.946569769599996</v>
      </c>
      <c r="AG111" s="19"/>
      <c r="AH111" s="19"/>
      <c r="AI111" s="19"/>
      <c r="AL111" s="65">
        <f t="shared" si="1"/>
        <v>0</v>
      </c>
    </row>
    <row r="112" spans="1:38" ht="14.25" customHeight="1" x14ac:dyDescent="0.25">
      <c r="A112" s="22" t="s">
        <v>125</v>
      </c>
      <c r="B112" s="21">
        <v>2.5081724578566997</v>
      </c>
      <c r="C112" s="21">
        <v>2.5423326813935079</v>
      </c>
      <c r="D112" s="21">
        <v>4.6213543312344196</v>
      </c>
      <c r="E112" s="21">
        <v>5.37717447064309</v>
      </c>
      <c r="F112" s="21">
        <v>2.4193998644674299</v>
      </c>
      <c r="G112" s="21">
        <v>2.09</v>
      </c>
      <c r="H112" s="21">
        <v>6.7982823535381698</v>
      </c>
      <c r="I112" s="21">
        <v>7.2473145014536398</v>
      </c>
      <c r="J112" s="21">
        <v>2.1903094300000001</v>
      </c>
      <c r="K112" s="21">
        <v>6.3893005</v>
      </c>
      <c r="L112" s="21">
        <v>3.3095036699999998</v>
      </c>
      <c r="M112" s="21">
        <v>2.28734986</v>
      </c>
      <c r="N112" s="21">
        <v>6.3526877000000006</v>
      </c>
      <c r="O112" s="21">
        <v>5.7604496900000006</v>
      </c>
      <c r="P112" s="21">
        <v>8.3930386699999993</v>
      </c>
      <c r="Q112" s="21">
        <v>7.6242864500000005</v>
      </c>
      <c r="R112" s="21">
        <v>2.7238025337542702</v>
      </c>
      <c r="S112" s="21">
        <v>4.3664283499999996</v>
      </c>
      <c r="T112" s="21">
        <v>6.7678386699999997</v>
      </c>
      <c r="U112" s="21">
        <v>6.9895892100000001</v>
      </c>
      <c r="V112" s="21">
        <v>19.267478180000001</v>
      </c>
      <c r="W112" s="21">
        <v>17.370080486264097</v>
      </c>
      <c r="X112" s="21">
        <v>19.40255419</v>
      </c>
      <c r="Y112" s="21">
        <v>15.45191106</v>
      </c>
      <c r="Z112" s="21">
        <v>14.834721999999999</v>
      </c>
      <c r="AA112" s="21">
        <v>25.959667861699998</v>
      </c>
      <c r="AB112" s="21">
        <v>18.39222140775</v>
      </c>
      <c r="AC112" s="21">
        <v>22.353940922899998</v>
      </c>
      <c r="AD112" s="21">
        <v>23.098573238149996</v>
      </c>
      <c r="AE112" s="21">
        <v>17.100801293650001</v>
      </c>
      <c r="AF112" s="21"/>
      <c r="AG112" s="21"/>
      <c r="AH112" s="21"/>
      <c r="AI112" s="21"/>
      <c r="AL112" s="65">
        <f t="shared" si="1"/>
        <v>0</v>
      </c>
    </row>
    <row r="113" spans="1:38" ht="14.25" customHeight="1" x14ac:dyDescent="0.25">
      <c r="A113" s="22" t="s">
        <v>126</v>
      </c>
      <c r="B113" s="19">
        <v>1.3206290322580605</v>
      </c>
      <c r="C113" s="19">
        <v>1.306231746031751</v>
      </c>
      <c r="D113" s="19">
        <v>1.3241787878787901</v>
      </c>
      <c r="E113" s="19">
        <v>2.7219593749999982</v>
      </c>
      <c r="F113" s="19">
        <v>2.7392634920635008</v>
      </c>
      <c r="G113" s="19">
        <v>1.3710725806451605</v>
      </c>
      <c r="H113" s="19">
        <v>2.6511181818181808</v>
      </c>
      <c r="I113" s="19">
        <v>2.4996093750000004</v>
      </c>
      <c r="J113" s="19">
        <v>2.25228571428572</v>
      </c>
      <c r="K113" s="19">
        <v>2.2105419354838807</v>
      </c>
      <c r="L113" s="19">
        <v>2.2233000000000001</v>
      </c>
      <c r="M113" s="19">
        <v>3.285812307692308</v>
      </c>
      <c r="N113" s="19">
        <v>2.2039935483871007</v>
      </c>
      <c r="O113" s="19">
        <v>2.2584707692307608</v>
      </c>
      <c r="P113" s="19">
        <v>2.233257575757579</v>
      </c>
      <c r="Q113" s="19">
        <v>2.1578906249999998</v>
      </c>
      <c r="R113" s="19">
        <v>2.1295938461538411</v>
      </c>
      <c r="S113" s="19">
        <v>2.20426129032258</v>
      </c>
      <c r="T113" s="19">
        <v>5.8730384615384539</v>
      </c>
      <c r="U113" s="19">
        <v>10.596471428571391</v>
      </c>
      <c r="V113" s="19">
        <v>7.3752857142857398</v>
      </c>
      <c r="W113" s="19">
        <v>8.3404333333333565</v>
      </c>
      <c r="X113" s="19">
        <v>9.3032123076923181</v>
      </c>
      <c r="Y113" s="19">
        <v>12.555537500000003</v>
      </c>
      <c r="Z113" s="19">
        <v>11.357714285714293</v>
      </c>
      <c r="AA113" s="19">
        <v>11.237000000000002</v>
      </c>
      <c r="AB113" s="19">
        <v>11.119424242424305</v>
      </c>
      <c r="AC113" s="19">
        <v>13.285274999999997</v>
      </c>
      <c r="AD113" s="19">
        <v>8.8212874999999986</v>
      </c>
      <c r="AE113" s="19">
        <v>9.9127161290322885</v>
      </c>
      <c r="AF113" s="19">
        <v>11.689106060606099</v>
      </c>
      <c r="AG113" s="19">
        <v>17.893476923076907</v>
      </c>
      <c r="AH113" s="19">
        <v>15.663019047619052</v>
      </c>
      <c r="AI113" s="19"/>
      <c r="AL113" s="65">
        <f t="shared" si="1"/>
        <v>1</v>
      </c>
    </row>
    <row r="114" spans="1:38" ht="14.25" customHeight="1" x14ac:dyDescent="0.25">
      <c r="A114" s="22" t="s">
        <v>127</v>
      </c>
      <c r="B114" s="21">
        <v>91.560846159000008</v>
      </c>
      <c r="C114" s="21">
        <v>107.656177109</v>
      </c>
      <c r="D114" s="21">
        <v>107.98719495100001</v>
      </c>
      <c r="E114" s="21">
        <v>126.927116532</v>
      </c>
      <c r="F114" s="21">
        <v>101.665092067</v>
      </c>
      <c r="G114" s="21">
        <v>90.922585165699999</v>
      </c>
      <c r="H114" s="21">
        <v>53.878796440999999</v>
      </c>
      <c r="I114" s="21">
        <v>258.98727529999996</v>
      </c>
      <c r="J114" s="21">
        <v>201.29761406999998</v>
      </c>
      <c r="K114" s="21">
        <v>155.21747811</v>
      </c>
      <c r="L114" s="21">
        <v>156.03378619</v>
      </c>
      <c r="M114" s="21">
        <v>156.8326983</v>
      </c>
      <c r="N114" s="21">
        <v>111.55330295</v>
      </c>
      <c r="O114" s="21">
        <v>123.20135933999998</v>
      </c>
      <c r="P114" s="21">
        <v>124.81407448</v>
      </c>
      <c r="Q114" s="21">
        <v>187.63827899</v>
      </c>
      <c r="R114" s="21">
        <v>92.828100979999988</v>
      </c>
      <c r="S114" s="21">
        <v>134.51605050999999</v>
      </c>
      <c r="T114" s="21">
        <v>140.08281138999999</v>
      </c>
      <c r="U114" s="21">
        <v>177.28922326999998</v>
      </c>
      <c r="V114" s="21">
        <v>105.61929303047329</v>
      </c>
      <c r="W114" s="21">
        <v>79.188107084583038</v>
      </c>
      <c r="X114" s="21">
        <v>106.7810154846226</v>
      </c>
      <c r="Y114" s="21">
        <v>98.776576084203626</v>
      </c>
      <c r="Z114" s="21">
        <v>70.784768156762468</v>
      </c>
      <c r="AA114" s="21">
        <v>85.291080727557684</v>
      </c>
      <c r="AB114" s="21">
        <v>91.844657572965517</v>
      </c>
      <c r="AC114" s="21">
        <v>85.284712999834014</v>
      </c>
      <c r="AD114" s="21"/>
      <c r="AE114" s="21"/>
      <c r="AF114" s="21"/>
      <c r="AG114" s="21"/>
      <c r="AH114" s="21"/>
      <c r="AI114" s="21"/>
      <c r="AL114" s="65">
        <f t="shared" si="1"/>
        <v>0</v>
      </c>
    </row>
    <row r="115" spans="1:38" ht="14.25" customHeight="1" x14ac:dyDescent="0.25">
      <c r="A115" s="22" t="s">
        <v>128</v>
      </c>
      <c r="B115" s="19">
        <v>4.9106410542618967E-2</v>
      </c>
      <c r="C115" s="19">
        <v>0.14838964786478731</v>
      </c>
      <c r="D115" s="19">
        <v>0.23020174062245397</v>
      </c>
      <c r="E115" s="19">
        <v>3.1474861608746664E-2</v>
      </c>
      <c r="F115" s="19">
        <v>4.506375599788405E-2</v>
      </c>
      <c r="G115" s="19">
        <v>1.1381203967992271E-2</v>
      </c>
      <c r="H115" s="19">
        <v>2.597019893172375E-2</v>
      </c>
      <c r="I115" s="19">
        <v>2.7649316501785225E-2</v>
      </c>
      <c r="J115" s="19">
        <v>4.2585082509214202E-2</v>
      </c>
      <c r="K115" s="19">
        <v>4.1350603855787912E-2</v>
      </c>
      <c r="L115" s="19">
        <v>0.12771429524140041</v>
      </c>
      <c r="M115" s="19">
        <v>0.12249174310799978</v>
      </c>
      <c r="N115" s="19">
        <v>7.7655518807879936E-2</v>
      </c>
      <c r="O115" s="19">
        <v>0</v>
      </c>
      <c r="P115" s="19">
        <v>3.5554685086566985E-2</v>
      </c>
      <c r="Q115" s="19">
        <v>0</v>
      </c>
      <c r="R115" s="19">
        <v>0.18039111707725566</v>
      </c>
      <c r="S115" s="19">
        <v>0.13370187278747481</v>
      </c>
      <c r="T115" s="19">
        <v>9.2659836772888415E-2</v>
      </c>
      <c r="U115" s="19">
        <v>0.10995963166986972</v>
      </c>
      <c r="V115" s="19">
        <v>6.692392676222389E-2</v>
      </c>
      <c r="W115" s="19">
        <v>2.612211565523569E-2</v>
      </c>
      <c r="X115" s="19">
        <v>8.2302242638862627E-2</v>
      </c>
      <c r="Y115" s="19">
        <v>5.8928883969883619E-2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/>
      <c r="AI115" s="19"/>
      <c r="AL115" s="65">
        <f t="shared" si="1"/>
        <v>1</v>
      </c>
    </row>
    <row r="116" spans="1:38" ht="14.25" customHeight="1" x14ac:dyDescent="0.25">
      <c r="A116" s="22" t="s">
        <v>129</v>
      </c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L116" s="65">
        <f t="shared" si="1"/>
        <v>0</v>
      </c>
    </row>
    <row r="117" spans="1:38" ht="14.25" customHeight="1" x14ac:dyDescent="0.25">
      <c r="A117" s="22" t="s">
        <v>130</v>
      </c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L117" s="65">
        <f t="shared" si="1"/>
        <v>0</v>
      </c>
    </row>
    <row r="118" spans="1:38" ht="14.25" customHeight="1" x14ac:dyDescent="0.25">
      <c r="A118" s="22" t="s">
        <v>131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L118" s="65">
        <f t="shared" si="1"/>
        <v>0</v>
      </c>
    </row>
    <row r="119" spans="1:38" ht="14.25" customHeight="1" x14ac:dyDescent="0.25">
      <c r="A119" s="22" t="s">
        <v>132</v>
      </c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L119" s="65">
        <f t="shared" si="1"/>
        <v>0</v>
      </c>
    </row>
    <row r="120" spans="1:38" ht="14.25" customHeight="1" x14ac:dyDescent="0.25">
      <c r="A120" s="22" t="s">
        <v>133</v>
      </c>
      <c r="B120" s="21">
        <v>53.705719788810491</v>
      </c>
      <c r="C120" s="21">
        <v>34.95176071682625</v>
      </c>
      <c r="D120" s="21">
        <v>61.8411057244018</v>
      </c>
      <c r="E120" s="21">
        <v>43.922655326344589</v>
      </c>
      <c r="F120" s="21">
        <v>54.781964053316493</v>
      </c>
      <c r="G120" s="21">
        <v>36.031274223638881</v>
      </c>
      <c r="H120" s="21">
        <v>28.594233254373016</v>
      </c>
      <c r="I120" s="21">
        <v>13.117352219907728</v>
      </c>
      <c r="J120" s="21">
        <v>37.350023519670493</v>
      </c>
      <c r="K120" s="21">
        <v>57.698122804660514</v>
      </c>
      <c r="L120" s="21">
        <v>47.138208475819191</v>
      </c>
      <c r="M120" s="21">
        <v>31.70704952479316</v>
      </c>
      <c r="N120" s="21">
        <v>6.8716626143196224</v>
      </c>
      <c r="O120" s="21">
        <v>6.3478425238445872</v>
      </c>
      <c r="P120" s="21">
        <v>15.794463216720334</v>
      </c>
      <c r="Q120" s="21">
        <v>30.744574094755681</v>
      </c>
      <c r="R120" s="21">
        <v>11.726830487600376</v>
      </c>
      <c r="S120" s="21">
        <v>26.056661725949741</v>
      </c>
      <c r="T120" s="21">
        <v>29.159364739948774</v>
      </c>
      <c r="U120" s="21">
        <v>37.001287160737448</v>
      </c>
      <c r="V120" s="21">
        <v>52.459671884444681</v>
      </c>
      <c r="W120" s="21">
        <v>22.852598360653058</v>
      </c>
      <c r="X120" s="21">
        <v>22.770997047188313</v>
      </c>
      <c r="Y120" s="21">
        <v>14.14111085205128</v>
      </c>
      <c r="Z120" s="21">
        <v>9.803421347787026</v>
      </c>
      <c r="AA120" s="21">
        <v>10.701486743395778</v>
      </c>
      <c r="AB120" s="21">
        <v>8.9648467832958634</v>
      </c>
      <c r="AC120" s="21">
        <v>7.0154295668724345</v>
      </c>
      <c r="AD120" s="21">
        <v>10.447660107257608</v>
      </c>
      <c r="AE120" s="21">
        <v>0.33187503474519325</v>
      </c>
      <c r="AF120" s="21"/>
      <c r="AG120" s="21"/>
      <c r="AH120" s="21"/>
      <c r="AI120" s="21"/>
      <c r="AL120" s="65">
        <f t="shared" si="1"/>
        <v>0</v>
      </c>
    </row>
    <row r="121" spans="1:38" ht="14.25" customHeight="1" x14ac:dyDescent="0.25">
      <c r="A121" s="22" t="s">
        <v>134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L121" s="65">
        <f t="shared" si="1"/>
        <v>0</v>
      </c>
    </row>
    <row r="122" spans="1:38" ht="14.25" customHeight="1" x14ac:dyDescent="0.25">
      <c r="A122" s="22" t="s">
        <v>135</v>
      </c>
      <c r="B122" s="21">
        <v>450.42156450715254</v>
      </c>
      <c r="C122" s="21">
        <v>477.82283959486466</v>
      </c>
      <c r="D122" s="21">
        <v>458.79914868325869</v>
      </c>
      <c r="E122" s="21">
        <v>450.2132629391607</v>
      </c>
      <c r="F122" s="21">
        <v>419.59106098218064</v>
      </c>
      <c r="G122" s="21">
        <v>438.3801506506685</v>
      </c>
      <c r="H122" s="21">
        <v>446.81322244413911</v>
      </c>
      <c r="I122" s="21">
        <v>414.67791047553959</v>
      </c>
      <c r="J122" s="21">
        <v>382.38059250460651</v>
      </c>
      <c r="K122" s="21">
        <v>383.19326031636729</v>
      </c>
      <c r="L122" s="21">
        <v>352.78130991991952</v>
      </c>
      <c r="M122" s="21">
        <v>364.34312847355733</v>
      </c>
      <c r="N122" s="21">
        <v>318.64567765475311</v>
      </c>
      <c r="O122" s="21">
        <v>324.06421147992961</v>
      </c>
      <c r="P122" s="21">
        <v>349.42135665855363</v>
      </c>
      <c r="Q122" s="21">
        <v>377.33985621970669</v>
      </c>
      <c r="R122" s="21">
        <v>340.81808584102009</v>
      </c>
      <c r="S122" s="21">
        <v>358.31443875510132</v>
      </c>
      <c r="T122" s="21">
        <v>380.91036122864614</v>
      </c>
      <c r="U122" s="21">
        <v>402.08213641684802</v>
      </c>
      <c r="V122" s="21">
        <v>367.4641175383889</v>
      </c>
      <c r="W122" s="21">
        <v>361.15435271278221</v>
      </c>
      <c r="X122" s="21">
        <v>369.42987103277147</v>
      </c>
      <c r="Y122" s="21">
        <v>363.71330588598425</v>
      </c>
      <c r="Z122" s="21">
        <v>346.52415921290986</v>
      </c>
      <c r="AA122" s="21">
        <v>352.6363474349065</v>
      </c>
      <c r="AB122" s="21">
        <v>345.91072568209614</v>
      </c>
      <c r="AC122" s="21">
        <v>353.36708484708265</v>
      </c>
      <c r="AD122" s="21">
        <v>326.8978705593571</v>
      </c>
      <c r="AE122" s="21">
        <v>258.16231944475231</v>
      </c>
      <c r="AF122" s="21">
        <v>293.24225829953895</v>
      </c>
      <c r="AG122" s="21">
        <v>316.04597257852038</v>
      </c>
      <c r="AH122" s="21">
        <v>330.53701001094322</v>
      </c>
      <c r="AI122" s="21"/>
      <c r="AL122" s="65">
        <f t="shared" si="1"/>
        <v>1</v>
      </c>
    </row>
    <row r="123" spans="1:38" ht="14.25" customHeight="1" x14ac:dyDescent="0.25">
      <c r="A123" s="22" t="s">
        <v>136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L123" s="65">
        <f t="shared" si="1"/>
        <v>0</v>
      </c>
    </row>
    <row r="124" spans="1:38" ht="14.25" customHeight="1" x14ac:dyDescent="0.25">
      <c r="A124" s="22" t="s">
        <v>137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L124" s="65">
        <f t="shared" si="1"/>
        <v>0</v>
      </c>
    </row>
    <row r="125" spans="1:38" ht="14.25" customHeight="1" x14ac:dyDescent="0.25">
      <c r="A125" s="22" t="s">
        <v>138</v>
      </c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>
        <v>140.57192071258092</v>
      </c>
      <c r="O125" s="19">
        <v>178.93028270430702</v>
      </c>
      <c r="P125" s="19">
        <v>179.16052076893968</v>
      </c>
      <c r="Q125" s="19">
        <v>153.3757445859375</v>
      </c>
      <c r="R125" s="19">
        <v>155.85720058246116</v>
      </c>
      <c r="S125" s="19">
        <v>162.80839209919353</v>
      </c>
      <c r="T125" s="19">
        <v>193.21767964999972</v>
      </c>
      <c r="U125" s="19">
        <v>195.45344610142789</v>
      </c>
      <c r="V125" s="19">
        <v>181.45771915000063</v>
      </c>
      <c r="W125" s="19">
        <v>191.69020483381007</v>
      </c>
      <c r="X125" s="19">
        <v>187.10597335200018</v>
      </c>
      <c r="Y125" s="19">
        <v>186.57814078125003</v>
      </c>
      <c r="Z125" s="19">
        <v>174.77341604571441</v>
      </c>
      <c r="AA125" s="19">
        <v>183.91833877000005</v>
      </c>
      <c r="AB125" s="19">
        <v>206.7608012412133</v>
      </c>
      <c r="AC125" s="19">
        <v>177.56666793562496</v>
      </c>
      <c r="AD125" s="19">
        <v>170.2306700548437</v>
      </c>
      <c r="AE125" s="19">
        <v>98.875598583226108</v>
      </c>
      <c r="AF125" s="19">
        <v>139.19504388030347</v>
      </c>
      <c r="AG125" s="19">
        <v>127.69059498953833</v>
      </c>
      <c r="AH125" s="19">
        <v>127.84457358571433</v>
      </c>
      <c r="AI125" s="19"/>
      <c r="AL125" s="65">
        <f t="shared" si="1"/>
        <v>1</v>
      </c>
    </row>
    <row r="126" spans="1:38" ht="14.25" customHeight="1" x14ac:dyDescent="0.25">
      <c r="A126" s="22" t="s">
        <v>139</v>
      </c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L126" s="65">
        <f t="shared" si="1"/>
        <v>0</v>
      </c>
    </row>
    <row r="127" spans="1:38" ht="14.25" customHeight="1" x14ac:dyDescent="0.25">
      <c r="A127" s="22" t="s">
        <v>140</v>
      </c>
      <c r="B127" s="19">
        <v>0.66672973168440508</v>
      </c>
      <c r="C127" s="19">
        <v>0.80585788196346553</v>
      </c>
      <c r="D127" s="19">
        <v>0.27295274356103028</v>
      </c>
      <c r="E127" s="19">
        <v>0</v>
      </c>
      <c r="F127" s="19">
        <v>0.68401929847111942</v>
      </c>
      <c r="G127" s="19">
        <v>0</v>
      </c>
      <c r="H127" s="19">
        <v>0.10017194743871483</v>
      </c>
      <c r="I127" s="19">
        <v>0.58234612867220237</v>
      </c>
      <c r="J127" s="19">
        <v>1.0616317714297996</v>
      </c>
      <c r="K127" s="19">
        <v>1.4073097793622662</v>
      </c>
      <c r="L127" s="19">
        <v>0.48253260088432653</v>
      </c>
      <c r="M127" s="19">
        <v>0.28637539944684326</v>
      </c>
      <c r="N127" s="19"/>
      <c r="O127" s="19">
        <v>4.6025620181948623</v>
      </c>
      <c r="P127" s="19">
        <v>0.4825326008843247</v>
      </c>
      <c r="Q127" s="19">
        <v>0.28637539944684198</v>
      </c>
      <c r="R127" s="19">
        <v>13</v>
      </c>
      <c r="S127" s="19">
        <v>13.221833404427011</v>
      </c>
      <c r="T127" s="19">
        <v>10.965952897625405</v>
      </c>
      <c r="U127" s="19">
        <v>14.44604914238154</v>
      </c>
      <c r="V127" s="19">
        <v>12.2920690483418</v>
      </c>
      <c r="W127" s="19">
        <v>14.7164254061033</v>
      </c>
      <c r="X127" s="19">
        <v>6.8237366612993302</v>
      </c>
      <c r="Y127" s="19">
        <v>11.081604092758498</v>
      </c>
      <c r="Z127" s="19">
        <v>7.0773157042509869</v>
      </c>
      <c r="AA127" s="19">
        <v>5.1136742018143355</v>
      </c>
      <c r="AB127" s="19">
        <v>11.787914841648099</v>
      </c>
      <c r="AC127" s="19">
        <v>4.2312817704667998</v>
      </c>
      <c r="AD127" s="19"/>
      <c r="AE127" s="19"/>
      <c r="AF127" s="19"/>
      <c r="AG127" s="19"/>
      <c r="AH127" s="19"/>
      <c r="AI127" s="19"/>
      <c r="AL127" s="65">
        <f t="shared" si="1"/>
        <v>0</v>
      </c>
    </row>
    <row r="128" spans="1:38" ht="14.25" customHeight="1" x14ac:dyDescent="0.25">
      <c r="A128" s="22" t="s">
        <v>141</v>
      </c>
      <c r="B128" s="21">
        <v>66.900000000000006</v>
      </c>
      <c r="C128" s="21">
        <v>52.090841608124592</v>
      </c>
      <c r="D128" s="21">
        <v>57.506661566489242</v>
      </c>
      <c r="E128" s="21">
        <v>70.479852529047733</v>
      </c>
      <c r="F128" s="21">
        <v>73.499915460178414</v>
      </c>
      <c r="G128" s="21">
        <v>55.755546809009267</v>
      </c>
      <c r="H128" s="21">
        <v>62.082803128678023</v>
      </c>
      <c r="I128" s="21">
        <v>69.774609371276469</v>
      </c>
      <c r="J128" s="21">
        <v>66.46065485541115</v>
      </c>
      <c r="K128" s="21">
        <v>48.477589002706388</v>
      </c>
      <c r="L128" s="21">
        <v>55.518963796773448</v>
      </c>
      <c r="M128" s="21">
        <v>63.174086827445791</v>
      </c>
      <c r="N128" s="21">
        <v>58.157670043213272</v>
      </c>
      <c r="O128" s="21">
        <v>53.324327699136141</v>
      </c>
      <c r="P128" s="21">
        <v>61.637306363908039</v>
      </c>
      <c r="Q128" s="21">
        <v>67.078203869294455</v>
      </c>
      <c r="R128" s="21">
        <v>46.119449937084312</v>
      </c>
      <c r="S128" s="21">
        <v>39.941705152909442</v>
      </c>
      <c r="T128" s="21">
        <v>47.28115912016618</v>
      </c>
      <c r="U128" s="21">
        <v>58.114221522016614</v>
      </c>
      <c r="V128" s="21">
        <v>67.911422176085054</v>
      </c>
      <c r="W128" s="21">
        <v>46.3487004245221</v>
      </c>
      <c r="X128" s="21">
        <v>52.9171528588098</v>
      </c>
      <c r="Y128" s="21">
        <v>64.381180049983641</v>
      </c>
      <c r="Z128" s="21">
        <v>55.642008208679364</v>
      </c>
      <c r="AA128" s="21">
        <v>43.906105853008512</v>
      </c>
      <c r="AB128" s="21">
        <v>48.08128794855029</v>
      </c>
      <c r="AC128" s="21">
        <v>64.922855619893184</v>
      </c>
      <c r="AD128" s="21">
        <v>57.342259775139873</v>
      </c>
      <c r="AE128" s="21">
        <v>5.1197309435705716</v>
      </c>
      <c r="AF128" s="21">
        <v>4.4780301337238235</v>
      </c>
      <c r="AG128" s="21"/>
      <c r="AH128" s="21"/>
      <c r="AI128" s="21"/>
      <c r="AL128" s="65">
        <f t="shared" si="1"/>
        <v>0</v>
      </c>
    </row>
    <row r="129" spans="1:38" ht="14.25" customHeight="1" x14ac:dyDescent="0.25">
      <c r="A129" s="22" t="s">
        <v>142</v>
      </c>
      <c r="B129" s="19">
        <v>53.835236000000002</v>
      </c>
      <c r="C129" s="19">
        <v>78.991191000000001</v>
      </c>
      <c r="D129" s="19">
        <v>75.256017999999997</v>
      </c>
      <c r="E129" s="19">
        <v>89.628708000000003</v>
      </c>
      <c r="F129" s="19">
        <v>76.749015</v>
      </c>
      <c r="G129" s="19">
        <v>83.091875000000002</v>
      </c>
      <c r="H129" s="19">
        <v>84.280995000000004</v>
      </c>
      <c r="I129" s="19">
        <v>89.747815000000003</v>
      </c>
      <c r="J129" s="19">
        <v>89.511283000000006</v>
      </c>
      <c r="K129" s="19">
        <v>94.033648999999997</v>
      </c>
      <c r="L129" s="19">
        <v>94.049223999999995</v>
      </c>
      <c r="M129" s="19">
        <v>98.054168000000004</v>
      </c>
      <c r="N129" s="19">
        <v>105.53473700000001</v>
      </c>
      <c r="O129" s="19">
        <v>100.772327</v>
      </c>
      <c r="P129" s="19">
        <v>113.236921</v>
      </c>
      <c r="Q129" s="19">
        <v>114.631933</v>
      </c>
      <c r="R129" s="19">
        <v>114.63855</v>
      </c>
      <c r="S129" s="19">
        <v>120.157286</v>
      </c>
      <c r="T129" s="19">
        <v>130.964279</v>
      </c>
      <c r="U129" s="19">
        <v>122.049738</v>
      </c>
      <c r="V129" s="19">
        <v>135.773382</v>
      </c>
      <c r="W129" s="19">
        <v>133.549204</v>
      </c>
      <c r="X129" s="19">
        <v>133.67923300000001</v>
      </c>
      <c r="Y129" s="19">
        <v>136.97544099999999</v>
      </c>
      <c r="Z129" s="19">
        <v>130.15753100000001</v>
      </c>
      <c r="AA129" s="19">
        <v>132.426975</v>
      </c>
      <c r="AB129" s="19">
        <v>133.670422</v>
      </c>
      <c r="AC129" s="19">
        <v>119.465189</v>
      </c>
      <c r="AD129" s="19">
        <v>111.38545499999999</v>
      </c>
      <c r="AE129" s="19">
        <v>37.166586000000002</v>
      </c>
      <c r="AF129" s="19">
        <v>63.082099999999997</v>
      </c>
      <c r="AG129" s="19">
        <v>84.469683000000003</v>
      </c>
      <c r="AH129" s="19">
        <v>90.329289000000003</v>
      </c>
      <c r="AI129" s="19"/>
      <c r="AL129" s="65">
        <f t="shared" si="1"/>
        <v>1</v>
      </c>
    </row>
    <row r="130" spans="1:38" ht="14.25" customHeight="1" x14ac:dyDescent="0.25">
      <c r="A130" s="22" t="s">
        <v>143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L130" s="65">
        <f t="shared" si="1"/>
        <v>0</v>
      </c>
    </row>
    <row r="131" spans="1:38" ht="14.25" customHeight="1" x14ac:dyDescent="0.25">
      <c r="A131" s="22" t="s">
        <v>144</v>
      </c>
      <c r="B131" s="19">
        <v>9.9600000000000009</v>
      </c>
      <c r="C131" s="19">
        <v>14.22</v>
      </c>
      <c r="D131" s="19">
        <v>15.09</v>
      </c>
      <c r="E131" s="19">
        <v>13.15</v>
      </c>
      <c r="F131" s="19">
        <v>12.37</v>
      </c>
      <c r="G131" s="19">
        <v>13.56</v>
      </c>
      <c r="H131" s="19">
        <v>14.96</v>
      </c>
      <c r="I131" s="19">
        <v>13.03</v>
      </c>
      <c r="J131" s="19">
        <v>10</v>
      </c>
      <c r="K131" s="19">
        <v>11.02</v>
      </c>
      <c r="L131" s="19">
        <v>11.6</v>
      </c>
      <c r="M131" s="19">
        <v>9.66</v>
      </c>
      <c r="N131" s="19">
        <v>10.76</v>
      </c>
      <c r="O131" s="19">
        <v>11.18</v>
      </c>
      <c r="P131" s="19">
        <v>15.03</v>
      </c>
      <c r="Q131" s="19">
        <v>10.4</v>
      </c>
      <c r="R131" s="19">
        <v>16.329999999999998</v>
      </c>
      <c r="S131" s="19">
        <v>14.67</v>
      </c>
      <c r="T131" s="19">
        <v>19.809999999999999</v>
      </c>
      <c r="U131" s="19">
        <v>14</v>
      </c>
      <c r="V131" s="19">
        <v>16.22</v>
      </c>
      <c r="W131" s="19">
        <v>18.77</v>
      </c>
      <c r="X131" s="19">
        <v>19.72</v>
      </c>
      <c r="Y131" s="19">
        <v>16.78</v>
      </c>
      <c r="Z131" s="19">
        <v>17.850000000000001</v>
      </c>
      <c r="AA131" s="19">
        <v>19.440000000000001</v>
      </c>
      <c r="AB131" s="19">
        <v>21.63</v>
      </c>
      <c r="AC131" s="19">
        <v>16.04</v>
      </c>
      <c r="AD131" s="19">
        <v>11.88</v>
      </c>
      <c r="AE131" s="19">
        <v>6.38</v>
      </c>
      <c r="AF131" s="19">
        <v>7.37</v>
      </c>
      <c r="AG131" s="19">
        <v>11.12</v>
      </c>
      <c r="AH131" s="19">
        <v>9.65</v>
      </c>
      <c r="AI131" s="19"/>
      <c r="AL131" s="65">
        <f t="shared" si="1"/>
        <v>1</v>
      </c>
    </row>
    <row r="132" spans="1:38" ht="14.25" customHeight="1" x14ac:dyDescent="0.25">
      <c r="A132" s="22" t="s">
        <v>145</v>
      </c>
      <c r="B132" s="21">
        <v>19.497515199200599</v>
      </c>
      <c r="C132" s="21">
        <v>27.5373945830375</v>
      </c>
      <c r="D132" s="21">
        <v>27.195090227251001</v>
      </c>
      <c r="E132" s="21">
        <v>22.2570696472275</v>
      </c>
      <c r="F132" s="21">
        <v>18.717579223888503</v>
      </c>
      <c r="G132" s="21">
        <v>24.296957963936499</v>
      </c>
      <c r="H132" s="21">
        <v>21.116199310525602</v>
      </c>
      <c r="I132" s="21">
        <v>22.014310638739602</v>
      </c>
      <c r="J132" s="21">
        <v>15.479378788331401</v>
      </c>
      <c r="K132" s="21">
        <v>19.863166202559299</v>
      </c>
      <c r="L132" s="21">
        <v>17.414577228205701</v>
      </c>
      <c r="M132" s="21">
        <v>16.483628860309398</v>
      </c>
      <c r="N132" s="21">
        <v>13.914924742624299</v>
      </c>
      <c r="O132" s="21">
        <v>17.223929074637201</v>
      </c>
      <c r="P132" s="21">
        <v>18.497446481708501</v>
      </c>
      <c r="Q132" s="21">
        <v>11.827677957609399</v>
      </c>
      <c r="R132" s="21">
        <v>9.8087542136631996</v>
      </c>
      <c r="S132" s="21">
        <v>15.8828524081902</v>
      </c>
      <c r="T132" s="21">
        <v>12.6409390035975</v>
      </c>
      <c r="U132" s="21">
        <v>11.951529147157402</v>
      </c>
      <c r="V132" s="21">
        <v>17.097792641279998</v>
      </c>
      <c r="W132" s="21">
        <v>26.747192206914399</v>
      </c>
      <c r="X132" s="21">
        <v>15.368474048637001</v>
      </c>
      <c r="Y132" s="21">
        <v>9.0559941864535691</v>
      </c>
      <c r="Z132" s="21">
        <v>13.902023165155601</v>
      </c>
      <c r="AA132" s="21">
        <v>12.642183445833599</v>
      </c>
      <c r="AB132" s="21">
        <v>14.0857227385727</v>
      </c>
      <c r="AC132" s="21">
        <v>11.871262535514399</v>
      </c>
      <c r="AD132" s="21">
        <v>7.0143353503724892</v>
      </c>
      <c r="AE132" s="21">
        <v>13.558773413303099</v>
      </c>
      <c r="AF132" s="21">
        <v>15.2318380016132</v>
      </c>
      <c r="AG132" s="21">
        <v>14.812672434741</v>
      </c>
      <c r="AH132" s="21">
        <v>13.884879023320499</v>
      </c>
      <c r="AI132" s="21"/>
      <c r="AL132" s="65">
        <f t="shared" si="1"/>
        <v>1</v>
      </c>
    </row>
    <row r="133" spans="1:38" ht="14.25" customHeight="1" x14ac:dyDescent="0.25">
      <c r="A133" s="22" t="s">
        <v>146</v>
      </c>
      <c r="B133" s="19">
        <v>5.7427300567282087</v>
      </c>
      <c r="C133" s="19">
        <v>10.848374262434676</v>
      </c>
      <c r="D133" s="19">
        <v>16.026062184461001</v>
      </c>
      <c r="E133" s="19">
        <v>12.606218047704148</v>
      </c>
      <c r="F133" s="19">
        <v>7.070835404305674</v>
      </c>
      <c r="G133" s="19">
        <v>12.470266096956768</v>
      </c>
      <c r="H133" s="19">
        <v>14.772673723384175</v>
      </c>
      <c r="I133" s="19">
        <v>11.330146650427737</v>
      </c>
      <c r="J133" s="19">
        <v>6.5362510950600168</v>
      </c>
      <c r="K133" s="19">
        <v>12.1375761715096</v>
      </c>
      <c r="L133" s="19">
        <v>17.026070952507002</v>
      </c>
      <c r="M133" s="19">
        <v>11.068500835206956</v>
      </c>
      <c r="N133" s="19">
        <v>9.1191716021575324</v>
      </c>
      <c r="O133" s="19">
        <v>10.069378181820715</v>
      </c>
      <c r="P133" s="19">
        <v>12.70864383129017</v>
      </c>
      <c r="Q133" s="19">
        <v>13.127379974310939</v>
      </c>
      <c r="R133" s="19">
        <v>10.943342129667851</v>
      </c>
      <c r="S133" s="19">
        <v>13.877226468249932</v>
      </c>
      <c r="T133" s="19">
        <v>20.849913309126123</v>
      </c>
      <c r="U133" s="19">
        <v>18.364465427608792</v>
      </c>
      <c r="V133" s="19">
        <v>15.789631476154341</v>
      </c>
      <c r="W133" s="19">
        <v>17.596494033758383</v>
      </c>
      <c r="X133" s="19">
        <v>26.277456318545291</v>
      </c>
      <c r="Y133" s="19">
        <v>25.105449639806753</v>
      </c>
      <c r="Z133" s="19">
        <v>20.093810544041162</v>
      </c>
      <c r="AA133" s="19">
        <v>23.044560147047005</v>
      </c>
      <c r="AB133" s="19">
        <v>25.664404073813813</v>
      </c>
      <c r="AC133" s="19">
        <v>23.828395960637309</v>
      </c>
      <c r="AD133" s="19">
        <v>21.833769585046198</v>
      </c>
      <c r="AE133" s="19">
        <v>11.290559230615454</v>
      </c>
      <c r="AF133" s="19">
        <v>18.427954056623438</v>
      </c>
      <c r="AG133" s="19">
        <v>24.833306000076405</v>
      </c>
      <c r="AH133" s="19">
        <v>10.014470380181052</v>
      </c>
      <c r="AI133" s="19"/>
      <c r="AL133" s="65">
        <f t="shared" si="1"/>
        <v>1</v>
      </c>
    </row>
    <row r="134" spans="1:38" ht="14.25" customHeight="1" x14ac:dyDescent="0.25">
      <c r="A134" s="22" t="s">
        <v>147</v>
      </c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L134" s="65">
        <f t="shared" si="1"/>
        <v>0</v>
      </c>
    </row>
    <row r="135" spans="1:38" ht="14.25" customHeight="1" x14ac:dyDescent="0.25">
      <c r="A135" s="22" t="s">
        <v>148</v>
      </c>
      <c r="B135" s="19">
        <v>1.3970474525792791</v>
      </c>
      <c r="C135" s="19">
        <v>1.6670795825228579</v>
      </c>
      <c r="D135" s="19">
        <v>3.8223259903659379</v>
      </c>
      <c r="E135" s="19">
        <v>5.6840598865322329</v>
      </c>
      <c r="F135" s="19">
        <v>0.7</v>
      </c>
      <c r="G135" s="19">
        <v>0.20773579096953437</v>
      </c>
      <c r="H135" s="19">
        <v>4.9887801639247531</v>
      </c>
      <c r="I135" s="19">
        <v>6.361930220906431</v>
      </c>
      <c r="J135" s="19">
        <v>2.7393355998585882</v>
      </c>
      <c r="K135" s="19">
        <v>3.4363295427362375</v>
      </c>
      <c r="L135" s="19">
        <v>5.9011135000594503</v>
      </c>
      <c r="M135" s="19">
        <v>3.8898942463638275</v>
      </c>
      <c r="N135" s="19">
        <v>4.9532599146184362</v>
      </c>
      <c r="O135" s="19">
        <v>0.25821757882678442</v>
      </c>
      <c r="P135" s="19">
        <v>3.0246918854523073</v>
      </c>
      <c r="Q135" s="19">
        <v>2.2984633616583996</v>
      </c>
      <c r="R135" s="19">
        <v>0.31883746399642593</v>
      </c>
      <c r="S135" s="19">
        <v>0.23360981675849105</v>
      </c>
      <c r="T135" s="19">
        <v>9.5225956751929186E-2</v>
      </c>
      <c r="U135" s="19">
        <v>2.1198008455772292E-2</v>
      </c>
      <c r="V135" s="19">
        <v>6.5184176318587986E-2</v>
      </c>
      <c r="W135" s="19">
        <v>0.17062783357733002</v>
      </c>
      <c r="X135" s="19">
        <v>0.59257892611828333</v>
      </c>
      <c r="Y135" s="19">
        <v>7.3588389338277951E-2</v>
      </c>
      <c r="Z135" s="19">
        <v>9.528442774398707</v>
      </c>
      <c r="AA135" s="19">
        <v>9.4634039891819874</v>
      </c>
      <c r="AB135" s="19">
        <v>9.4636189104116273</v>
      </c>
      <c r="AC135" s="19">
        <v>9.4566640226424248</v>
      </c>
      <c r="AD135" s="19">
        <v>8.6042024514901758</v>
      </c>
      <c r="AE135" s="19">
        <v>8.4146123172843055</v>
      </c>
      <c r="AF135" s="19">
        <v>8.8988838759084459</v>
      </c>
      <c r="AG135" s="19">
        <v>9.1393355265573213</v>
      </c>
      <c r="AH135" s="19">
        <v>17.478997811187735</v>
      </c>
      <c r="AI135" s="19"/>
      <c r="AL135" s="65">
        <f t="shared" ref="AL135:AL198" si="2">IF(AG135="", 0, 1)</f>
        <v>1</v>
      </c>
    </row>
    <row r="136" spans="1:38" ht="14.25" customHeight="1" x14ac:dyDescent="0.25">
      <c r="A136" s="22" t="s">
        <v>149</v>
      </c>
      <c r="B136" s="21">
        <v>86.470296257841397</v>
      </c>
      <c r="C136" s="21">
        <v>60.082858174977602</v>
      </c>
      <c r="D136" s="21">
        <v>41.916232500788603</v>
      </c>
      <c r="E136" s="21">
        <v>32.799331977951901</v>
      </c>
      <c r="F136" s="21">
        <v>4.5465573297765403</v>
      </c>
      <c r="G136" s="21">
        <v>5.42363704683848</v>
      </c>
      <c r="H136" s="21">
        <v>4.3088587597765402</v>
      </c>
      <c r="I136" s="21">
        <v>7.1914596766003207</v>
      </c>
      <c r="J136" s="21">
        <v>30.284750555386498</v>
      </c>
      <c r="K136" s="21">
        <v>42.395233206510603</v>
      </c>
      <c r="L136" s="21">
        <v>13.8944891564045</v>
      </c>
      <c r="M136" s="21">
        <v>4.0050770168182801</v>
      </c>
      <c r="N136" s="21">
        <v>1.37474954464632</v>
      </c>
      <c r="O136" s="21">
        <v>3.2581927437578502</v>
      </c>
      <c r="P136" s="21">
        <v>5.9088392112011601</v>
      </c>
      <c r="Q136" s="21">
        <v>4.8698137171657194</v>
      </c>
      <c r="R136" s="21">
        <v>2.93535495917881</v>
      </c>
      <c r="S136" s="21">
        <v>2.4295815738408004</v>
      </c>
      <c r="T136" s="21">
        <v>2.5871285349705802</v>
      </c>
      <c r="U136" s="21">
        <v>2.2953378294704003</v>
      </c>
      <c r="V136" s="21">
        <v>3.1293292550990102</v>
      </c>
      <c r="W136" s="21">
        <v>2.4864115245582803</v>
      </c>
      <c r="X136" s="21">
        <v>1.8782042976214899</v>
      </c>
      <c r="Y136" s="21">
        <v>2.1730958645979199</v>
      </c>
      <c r="Z136" s="21">
        <v>3.74933132020836</v>
      </c>
      <c r="AA136" s="21">
        <v>3.6888694319178499</v>
      </c>
      <c r="AB136" s="21">
        <v>4.2905274272315896</v>
      </c>
      <c r="AC136" s="21">
        <v>2.0189314022615701</v>
      </c>
      <c r="AD136" s="21">
        <v>5.4543849517298204</v>
      </c>
      <c r="AE136" s="21">
        <v>0.31755050434009602</v>
      </c>
      <c r="AF136" s="21">
        <v>0.35675258937710097</v>
      </c>
      <c r="AG136" s="21">
        <v>0.54382380985942702</v>
      </c>
      <c r="AH136" s="21">
        <v>0.59395819228755298</v>
      </c>
      <c r="AI136" s="21"/>
      <c r="AL136" s="65">
        <f t="shared" si="2"/>
        <v>1</v>
      </c>
    </row>
    <row r="137" spans="1:38" ht="14.25" customHeight="1" x14ac:dyDescent="0.25">
      <c r="A137" s="22" t="s">
        <v>150</v>
      </c>
      <c r="B137" s="19">
        <v>0.1</v>
      </c>
      <c r="C137" s="19">
        <v>6.3411435390889004E-2</v>
      </c>
      <c r="D137" s="19">
        <v>6.4442146015749546E-2</v>
      </c>
      <c r="E137" s="19">
        <v>8.8267288005995953E-2</v>
      </c>
      <c r="F137" s="19">
        <v>9.3138734151138181</v>
      </c>
      <c r="G137" s="19">
        <v>2.3200381308016493</v>
      </c>
      <c r="H137" s="19">
        <v>2.4527487096836125</v>
      </c>
      <c r="I137" s="19">
        <v>2.5764984009315706</v>
      </c>
      <c r="J137" s="19">
        <v>3.4885018553540399</v>
      </c>
      <c r="K137" s="19">
        <v>0.82063350133247048</v>
      </c>
      <c r="L137" s="19">
        <v>1.9421011089343088</v>
      </c>
      <c r="M137" s="19">
        <v>1.4813677108678329</v>
      </c>
      <c r="N137" s="19">
        <v>4.7215344330867515</v>
      </c>
      <c r="O137" s="19">
        <v>4.5951061174327084</v>
      </c>
      <c r="P137" s="19">
        <v>2.9021319729325823</v>
      </c>
      <c r="Q137" s="19">
        <v>0.89545407666390364</v>
      </c>
      <c r="R137" s="19">
        <v>2.651149489879383</v>
      </c>
      <c r="S137" s="19">
        <v>3.2779450255000619</v>
      </c>
      <c r="T137" s="19">
        <v>4.1567411137291304</v>
      </c>
      <c r="U137" s="19">
        <v>4.9335147796773704</v>
      </c>
      <c r="V137" s="19">
        <v>7.3829405808035951</v>
      </c>
      <c r="W137" s="19">
        <v>12.10561214933721</v>
      </c>
      <c r="X137" s="19">
        <v>10.202383640421255</v>
      </c>
      <c r="Y137" s="19">
        <v>15.272698527453736</v>
      </c>
      <c r="Z137" s="19">
        <v>10.595267819348805</v>
      </c>
      <c r="AA137" s="19">
        <v>12.071403260952499</v>
      </c>
      <c r="AB137" s="19">
        <v>57.516320101163892</v>
      </c>
      <c r="AC137" s="19">
        <v>16.469232335482911</v>
      </c>
      <c r="AD137" s="19">
        <v>22.748133975920425</v>
      </c>
      <c r="AE137" s="19">
        <v>13.824537016057171</v>
      </c>
      <c r="AF137" s="19">
        <v>8.9699191283197504</v>
      </c>
      <c r="AG137" s="19"/>
      <c r="AH137" s="19"/>
      <c r="AI137" s="19"/>
      <c r="AL137" s="65">
        <f t="shared" si="2"/>
        <v>0</v>
      </c>
    </row>
    <row r="138" spans="1:38" ht="14.25" customHeight="1" x14ac:dyDescent="0.25">
      <c r="A138" s="22" t="s">
        <v>151</v>
      </c>
      <c r="B138" s="21">
        <v>1.4152083845195356</v>
      </c>
      <c r="C138" s="21">
        <v>2.4353013915264703</v>
      </c>
      <c r="D138" s="21">
        <v>2.3206742951093626</v>
      </c>
      <c r="E138" s="21">
        <v>2.233458176186093</v>
      </c>
      <c r="F138" s="21">
        <v>8.2964440831087174</v>
      </c>
      <c r="G138" s="21">
        <v>3.4269153776616714</v>
      </c>
      <c r="H138" s="21">
        <v>1.8779633936889859</v>
      </c>
      <c r="I138" s="21">
        <v>1.3523584900986541</v>
      </c>
      <c r="J138" s="21">
        <v>0.92797546320191471</v>
      </c>
      <c r="K138" s="21">
        <v>0.73797857317381232</v>
      </c>
      <c r="L138" s="21">
        <v>0.78907407929448392</v>
      </c>
      <c r="M138" s="21">
        <v>0.68766615597567349</v>
      </c>
      <c r="N138" s="21">
        <v>0.68296065534485695</v>
      </c>
      <c r="O138" s="21">
        <v>0.66987562312936488</v>
      </c>
      <c r="P138" s="21">
        <v>0.73121260673632893</v>
      </c>
      <c r="Q138" s="21">
        <v>0.74350574166412653</v>
      </c>
      <c r="R138" s="21">
        <v>0.90039731241355925</v>
      </c>
      <c r="S138" s="21">
        <v>0.89923492373722236</v>
      </c>
      <c r="T138" s="21">
        <v>0.78002855596700582</v>
      </c>
      <c r="U138" s="21">
        <v>0.76242474459889231</v>
      </c>
      <c r="V138" s="21">
        <v>0.87809724393065858</v>
      </c>
      <c r="W138" s="21">
        <v>0.84746451215655028</v>
      </c>
      <c r="X138" s="21">
        <v>0.73950219013970075</v>
      </c>
      <c r="Y138" s="21">
        <v>0.72435208377166072</v>
      </c>
      <c r="Z138" s="21">
        <v>0.69810121572775685</v>
      </c>
      <c r="AA138" s="21">
        <v>0.7089695571338106</v>
      </c>
      <c r="AB138" s="21">
        <v>0.66948679287247592</v>
      </c>
      <c r="AC138" s="21">
        <v>0.75624089009243067</v>
      </c>
      <c r="AD138" s="21">
        <v>0.60763485855073307</v>
      </c>
      <c r="AE138" s="21">
        <v>0.10499654533298942</v>
      </c>
      <c r="AF138" s="21">
        <v>4.719812970515451E-2</v>
      </c>
      <c r="AG138" s="21">
        <v>3.5679379380392486E-2</v>
      </c>
      <c r="AH138" s="21">
        <v>1.4240197426461543</v>
      </c>
      <c r="AI138" s="21"/>
      <c r="AL138" s="65">
        <f t="shared" si="2"/>
        <v>1</v>
      </c>
    </row>
    <row r="139" spans="1:38" ht="14.25" customHeight="1" x14ac:dyDescent="0.25">
      <c r="A139" s="22" t="s">
        <v>152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L139" s="65">
        <f t="shared" si="2"/>
        <v>0</v>
      </c>
    </row>
    <row r="140" spans="1:38" ht="14.25" customHeight="1" x14ac:dyDescent="0.25">
      <c r="A140" s="22" t="s">
        <v>153</v>
      </c>
      <c r="B140" s="21">
        <v>9.8007082421132186</v>
      </c>
      <c r="C140" s="21">
        <v>9.3767347295292538</v>
      </c>
      <c r="D140" s="21">
        <v>11.869808039382377</v>
      </c>
      <c r="E140" s="21">
        <v>9.2020736029026207</v>
      </c>
      <c r="F140" s="21">
        <v>10.645083239799179</v>
      </c>
      <c r="G140" s="21">
        <v>9.6583835215089344</v>
      </c>
      <c r="H140" s="21">
        <v>13.237552830993836</v>
      </c>
      <c r="I140" s="21">
        <v>12.215254152247017</v>
      </c>
      <c r="J140" s="21">
        <v>13.291781788712729</v>
      </c>
      <c r="K140" s="21">
        <v>18.179275732873815</v>
      </c>
      <c r="L140" s="21">
        <v>19.05844321777704</v>
      </c>
      <c r="M140" s="21">
        <v>15.757564009747572</v>
      </c>
      <c r="N140" s="21">
        <v>23.857790361511466</v>
      </c>
      <c r="O140" s="21">
        <v>25.897855299261359</v>
      </c>
      <c r="P140" s="21">
        <v>24.336234993639543</v>
      </c>
      <c r="Q140" s="21">
        <v>20.078273882111763</v>
      </c>
      <c r="R140" s="21">
        <v>33.770989931966561</v>
      </c>
      <c r="S140" s="21">
        <v>30.058401990257874</v>
      </c>
      <c r="T140" s="21">
        <v>38.129966429930249</v>
      </c>
      <c r="U140" s="21">
        <v>51.031945203500364</v>
      </c>
      <c r="V140" s="21">
        <v>52.313607077263349</v>
      </c>
      <c r="W140" s="21">
        <v>47.710409328731664</v>
      </c>
      <c r="X140" s="21">
        <v>47.726925280131788</v>
      </c>
      <c r="Y140" s="21">
        <v>41.971373573573324</v>
      </c>
      <c r="Z140" s="21">
        <v>47.806673807891151</v>
      </c>
      <c r="AA140" s="21">
        <v>53.656914997087277</v>
      </c>
      <c r="AB140" s="21">
        <v>53.644818383553662</v>
      </c>
      <c r="AC140" s="21">
        <v>54.03222605084612</v>
      </c>
      <c r="AD140" s="21">
        <v>46.504260495646925</v>
      </c>
      <c r="AE140" s="21">
        <v>40.483502562703265</v>
      </c>
      <c r="AF140" s="21">
        <v>43.467114511113621</v>
      </c>
      <c r="AG140" s="21">
        <v>50.726013111181324</v>
      </c>
      <c r="AH140" s="21">
        <v>70.177002974942724</v>
      </c>
      <c r="AI140" s="21"/>
      <c r="AL140" s="65">
        <f t="shared" si="2"/>
        <v>1</v>
      </c>
    </row>
    <row r="141" spans="1:38" ht="14.25" customHeight="1" x14ac:dyDescent="0.25">
      <c r="A141" s="22" t="s">
        <v>154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L141" s="65">
        <f t="shared" si="2"/>
        <v>0</v>
      </c>
    </row>
    <row r="142" spans="1:38" ht="14.25" customHeight="1" x14ac:dyDescent="0.25">
      <c r="A142" s="22" t="s">
        <v>155</v>
      </c>
      <c r="B142" s="21"/>
      <c r="C142" s="21"/>
      <c r="D142" s="21"/>
      <c r="E142" s="21"/>
      <c r="F142" s="21"/>
      <c r="G142" s="21"/>
      <c r="H142" s="21"/>
      <c r="I142" s="21"/>
      <c r="J142" s="21">
        <v>206.08414285714341</v>
      </c>
      <c r="K142" s="21">
        <v>255.3175935483882</v>
      </c>
      <c r="L142" s="21">
        <v>201.20865000000001</v>
      </c>
      <c r="M142" s="21">
        <v>265.05552615384619</v>
      </c>
      <c r="N142" s="21">
        <v>229.21532903225852</v>
      </c>
      <c r="O142" s="21">
        <v>249.56101999999905</v>
      </c>
      <c r="P142" s="21">
        <v>198.75992424242455</v>
      </c>
      <c r="Q142" s="21">
        <v>318.28886718749999</v>
      </c>
      <c r="R142" s="21">
        <v>362.03095384615295</v>
      </c>
      <c r="S142" s="21">
        <v>438.64799677419347</v>
      </c>
      <c r="T142" s="21">
        <v>436.95406153846091</v>
      </c>
      <c r="U142" s="21">
        <v>578.09638571428366</v>
      </c>
      <c r="V142" s="21">
        <v>1988.8687142857211</v>
      </c>
      <c r="W142" s="21">
        <v>1949.2784190476243</v>
      </c>
      <c r="X142" s="21">
        <v>1746.6781107692325</v>
      </c>
      <c r="Y142" s="21">
        <v>1869.6336750000005</v>
      </c>
      <c r="Z142" s="21">
        <v>1791.1115428571441</v>
      </c>
      <c r="AA142" s="21">
        <v>1984.4542000000006</v>
      </c>
      <c r="AB142" s="21">
        <v>1750.1973757575859</v>
      </c>
      <c r="AC142" s="21">
        <v>1257.6726999999998</v>
      </c>
      <c r="AD142" s="21">
        <v>1781.9000749999996</v>
      </c>
      <c r="AE142" s="21">
        <v>2111.4085354838776</v>
      </c>
      <c r="AF142" s="21">
        <v>1939.2226954545515</v>
      </c>
      <c r="AG142" s="21">
        <v>1593.712344615383</v>
      </c>
      <c r="AH142" s="21">
        <v>2153.0626952380958</v>
      </c>
      <c r="AI142" s="21"/>
      <c r="AL142" s="65">
        <f t="shared" si="2"/>
        <v>1</v>
      </c>
    </row>
    <row r="143" spans="1:38" ht="14.25" customHeight="1" x14ac:dyDescent="0.25">
      <c r="A143" s="22" t="s">
        <v>156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L143" s="65">
        <f t="shared" si="2"/>
        <v>0</v>
      </c>
    </row>
    <row r="144" spans="1:38" ht="14.25" customHeight="1" x14ac:dyDescent="0.25">
      <c r="A144" s="22" t="s">
        <v>157</v>
      </c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L144" s="65">
        <f t="shared" si="2"/>
        <v>0</v>
      </c>
    </row>
    <row r="145" spans="1:38" ht="14.25" customHeight="1" x14ac:dyDescent="0.25">
      <c r="A145" s="22" t="s">
        <v>158</v>
      </c>
      <c r="B145" s="19">
        <v>1.3</v>
      </c>
      <c r="C145" s="19">
        <v>1</v>
      </c>
      <c r="D145" s="19">
        <v>1</v>
      </c>
      <c r="E145" s="19">
        <v>1.1000000000000001</v>
      </c>
      <c r="F145" s="19">
        <v>1.1000000000000001</v>
      </c>
      <c r="G145" s="19">
        <v>0.9</v>
      </c>
      <c r="H145" s="19">
        <v>1</v>
      </c>
      <c r="I145" s="19">
        <v>1.1000000000000001</v>
      </c>
      <c r="J145" s="19">
        <v>1</v>
      </c>
      <c r="K145" s="19">
        <v>0.9</v>
      </c>
      <c r="L145" s="19">
        <v>0.7</v>
      </c>
      <c r="M145" s="19">
        <v>1</v>
      </c>
      <c r="N145" s="19">
        <v>1</v>
      </c>
      <c r="O145" s="19">
        <v>0.9</v>
      </c>
      <c r="P145" s="19">
        <v>1</v>
      </c>
      <c r="Q145" s="19">
        <v>1.1000000000000001</v>
      </c>
      <c r="R145" s="19">
        <v>1</v>
      </c>
      <c r="S145" s="19">
        <v>1</v>
      </c>
      <c r="T145" s="19">
        <v>1.1000000000000001</v>
      </c>
      <c r="U145" s="19">
        <v>1</v>
      </c>
      <c r="V145" s="19">
        <v>1</v>
      </c>
      <c r="W145" s="19">
        <v>1</v>
      </c>
      <c r="X145" s="19">
        <v>1</v>
      </c>
      <c r="Y145" s="19">
        <v>1</v>
      </c>
      <c r="Z145" s="19">
        <v>0.8</v>
      </c>
      <c r="AA145" s="19">
        <v>0.9</v>
      </c>
      <c r="AB145" s="19">
        <v>0.9</v>
      </c>
      <c r="AC145" s="19">
        <v>1</v>
      </c>
      <c r="AD145" s="19">
        <v>0.6</v>
      </c>
      <c r="AE145" s="19">
        <v>0.4</v>
      </c>
      <c r="AF145" s="19">
        <v>0.5</v>
      </c>
      <c r="AG145" s="19">
        <v>0.7</v>
      </c>
      <c r="AH145" s="19"/>
      <c r="AI145" s="19"/>
      <c r="AL145" s="65">
        <f t="shared" si="2"/>
        <v>1</v>
      </c>
    </row>
    <row r="146" spans="1:38" ht="14.25" customHeight="1" x14ac:dyDescent="0.25">
      <c r="A146" s="22" t="s">
        <v>159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L146" s="65">
        <f t="shared" si="2"/>
        <v>0</v>
      </c>
    </row>
    <row r="147" spans="1:38" ht="14.25" customHeight="1" x14ac:dyDescent="0.25">
      <c r="A147" s="22" t="s">
        <v>160</v>
      </c>
      <c r="B147" s="19"/>
      <c r="C147" s="19"/>
      <c r="D147" s="19"/>
      <c r="E147" s="19"/>
      <c r="F147" s="19">
        <v>80.5</v>
      </c>
      <c r="G147" s="19">
        <v>89.49</v>
      </c>
      <c r="H147" s="19">
        <v>116.91</v>
      </c>
      <c r="I147" s="19">
        <v>57.831000000000003</v>
      </c>
      <c r="J147" s="19">
        <v>42.0348628015579</v>
      </c>
      <c r="K147" s="19">
        <v>63.658188147065999</v>
      </c>
      <c r="L147" s="19">
        <v>27.969544856679999</v>
      </c>
      <c r="M147" s="19">
        <v>22.42</v>
      </c>
      <c r="N147" s="19">
        <v>18.082918652417302</v>
      </c>
      <c r="O147" s="19">
        <v>13.313434451294901</v>
      </c>
      <c r="P147" s="19">
        <v>19.743947371766701</v>
      </c>
      <c r="Q147" s="19">
        <v>2.2940990197999303</v>
      </c>
      <c r="R147" s="19">
        <v>6.9539159397329104</v>
      </c>
      <c r="S147" s="19">
        <v>36.750523444717707</v>
      </c>
      <c r="T147" s="19">
        <v>13.47223071309099</v>
      </c>
      <c r="U147" s="19">
        <v>19.559860393304103</v>
      </c>
      <c r="V147" s="19">
        <v>25.865653523921001</v>
      </c>
      <c r="W147" s="19">
        <v>31.227067263936899</v>
      </c>
      <c r="X147" s="19">
        <v>31.505113694076901</v>
      </c>
      <c r="Y147" s="19">
        <v>16.304353165687299</v>
      </c>
      <c r="Z147" s="19">
        <v>57.645372045340501</v>
      </c>
      <c r="AA147" s="19">
        <v>19.505166177966601</v>
      </c>
      <c r="AB147" s="19">
        <v>12.79653009716187</v>
      </c>
      <c r="AC147" s="19">
        <v>339.97669150722902</v>
      </c>
      <c r="AD147" s="19">
        <v>24.0756532975448</v>
      </c>
      <c r="AE147" s="19">
        <v>1.0802241503744801</v>
      </c>
      <c r="AF147" s="19">
        <v>0.67661133512300597</v>
      </c>
      <c r="AG147" s="19">
        <v>2.75537389388818</v>
      </c>
      <c r="AH147" s="19">
        <v>1.56741385276677</v>
      </c>
      <c r="AI147" s="19"/>
      <c r="AL147" s="65">
        <f t="shared" si="2"/>
        <v>1</v>
      </c>
    </row>
    <row r="148" spans="1:38" ht="14.25" customHeight="1" x14ac:dyDescent="0.25">
      <c r="A148" s="22" t="s">
        <v>161</v>
      </c>
      <c r="B148" s="21">
        <v>28.723172999999999</v>
      </c>
      <c r="C148" s="21">
        <v>31.862056840000001</v>
      </c>
      <c r="D148" s="21">
        <v>30.413067000000002</v>
      </c>
      <c r="E148" s="21">
        <v>34.959187</v>
      </c>
      <c r="F148" s="21">
        <v>31.624351000000001</v>
      </c>
      <c r="G148" s="21">
        <v>33.776026999999999</v>
      </c>
      <c r="H148" s="21">
        <v>32.362867000000001</v>
      </c>
      <c r="I148" s="21">
        <v>31.774163000000001</v>
      </c>
      <c r="J148" s="21">
        <v>22.407045</v>
      </c>
      <c r="K148" s="21">
        <v>23.012839280000001</v>
      </c>
      <c r="L148" s="21">
        <v>25.34825</v>
      </c>
      <c r="M148" s="21">
        <v>27.769670000000001</v>
      </c>
      <c r="N148" s="21">
        <v>24.374946999999999</v>
      </c>
      <c r="O148" s="21">
        <v>26.029116999999999</v>
      </c>
      <c r="P148" s="21">
        <v>24.750525</v>
      </c>
      <c r="Q148" s="21">
        <v>25.602402999999999</v>
      </c>
      <c r="R148" s="21">
        <v>21.546040999999999</v>
      </c>
      <c r="S148" s="21">
        <v>24.515226999999999</v>
      </c>
      <c r="T148" s="21">
        <v>27.490379999999998</v>
      </c>
      <c r="U148" s="21">
        <v>27.789660999999999</v>
      </c>
      <c r="V148" s="21">
        <v>27.072996</v>
      </c>
      <c r="W148" s="21">
        <v>27.976040000000001</v>
      </c>
      <c r="X148" s="21">
        <v>28.0549757</v>
      </c>
      <c r="Y148" s="21">
        <v>32.374927999999997</v>
      </c>
      <c r="Z148" s="21">
        <v>28.376424</v>
      </c>
      <c r="AA148" s="21">
        <v>29.72843615</v>
      </c>
      <c r="AB148" s="21">
        <v>29.585143350000003</v>
      </c>
      <c r="AC148" s="21">
        <v>31.483611</v>
      </c>
      <c r="AD148" s="21">
        <v>26.959323000000001</v>
      </c>
      <c r="AE148" s="21">
        <v>21.668823399999997</v>
      </c>
      <c r="AF148" s="21">
        <v>25.805325199999999</v>
      </c>
      <c r="AG148" s="21">
        <v>28.4134125</v>
      </c>
      <c r="AH148" s="21">
        <v>25.455279999999998</v>
      </c>
      <c r="AI148" s="21"/>
      <c r="AL148" s="65">
        <f t="shared" si="2"/>
        <v>1</v>
      </c>
    </row>
    <row r="149" spans="1:38" ht="14.25" customHeight="1" x14ac:dyDescent="0.25">
      <c r="A149" s="22" t="s">
        <v>162</v>
      </c>
      <c r="B149" s="19">
        <v>2353.108348134991</v>
      </c>
      <c r="C149" s="19">
        <v>2401.8878718535457</v>
      </c>
      <c r="D149" s="19">
        <v>2631.1804008908671</v>
      </c>
      <c r="E149" s="19">
        <v>2331.3153549807362</v>
      </c>
      <c r="F149" s="19">
        <v>2543.1930016402389</v>
      </c>
      <c r="G149" s="19">
        <v>2538.8857938718679</v>
      </c>
      <c r="H149" s="19">
        <v>2750.4268943436487</v>
      </c>
      <c r="I149" s="19">
        <v>2679.796511627907</v>
      </c>
      <c r="J149" s="19">
        <v>1824.8925193465184</v>
      </c>
      <c r="K149" s="19">
        <v>1904.516129032258</v>
      </c>
      <c r="L149" s="19">
        <v>1799.5135792460487</v>
      </c>
      <c r="M149" s="19">
        <v>1714.6541617819462</v>
      </c>
      <c r="N149" s="19">
        <v>1587.316885119506</v>
      </c>
      <c r="O149" s="19">
        <v>1693.9039160274519</v>
      </c>
      <c r="P149" s="19">
        <v>1720.7932692307693</v>
      </c>
      <c r="Q149" s="19">
        <v>1715.4795065658566</v>
      </c>
      <c r="R149" s="19">
        <v>1577.9620853080571</v>
      </c>
      <c r="S149" s="19">
        <v>1809.7417840375588</v>
      </c>
      <c r="T149" s="19">
        <v>1924.9476768522402</v>
      </c>
      <c r="U149" s="19">
        <v>2039.2405063291146</v>
      </c>
      <c r="V149" s="19">
        <v>2019.2258613356012</v>
      </c>
      <c r="W149" s="19">
        <v>2138.9189189189183</v>
      </c>
      <c r="X149" s="19">
        <v>2151.3557264265469</v>
      </c>
      <c r="Y149" s="19">
        <v>2132.9383886255923</v>
      </c>
      <c r="Z149" s="19">
        <v>1990.5169063350168</v>
      </c>
      <c r="AA149" s="19">
        <v>2081.495759444872</v>
      </c>
      <c r="AB149" s="19">
        <v>2207.7472734110579</v>
      </c>
      <c r="AC149" s="19">
        <v>2240.8924652523783</v>
      </c>
      <c r="AD149" s="19">
        <v>1703.4434293745601</v>
      </c>
      <c r="AE149" s="19">
        <v>1408.1836327345309</v>
      </c>
      <c r="AF149" s="19">
        <v>1571.7415115005476</v>
      </c>
      <c r="AG149" s="19">
        <v>1832.2378138847848</v>
      </c>
      <c r="AH149" s="19">
        <v>1668.8454011741676</v>
      </c>
      <c r="AI149" s="19"/>
      <c r="AL149" s="65">
        <f t="shared" si="2"/>
        <v>1</v>
      </c>
    </row>
    <row r="150" spans="1:38" ht="14.25" customHeight="1" x14ac:dyDescent="0.25">
      <c r="A150" s="22" t="s">
        <v>163</v>
      </c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L150" s="65">
        <f t="shared" si="2"/>
        <v>0</v>
      </c>
    </row>
    <row r="151" spans="1:38" ht="14.25" customHeight="1" x14ac:dyDescent="0.25">
      <c r="A151" s="22" t="s">
        <v>164</v>
      </c>
      <c r="B151" s="19">
        <v>85</v>
      </c>
      <c r="C151" s="19">
        <v>87</v>
      </c>
      <c r="D151" s="19">
        <v>74</v>
      </c>
      <c r="E151" s="19">
        <v>102</v>
      </c>
      <c r="F151" s="19">
        <v>131</v>
      </c>
      <c r="G151" s="19">
        <v>118</v>
      </c>
      <c r="H151" s="19">
        <v>115</v>
      </c>
      <c r="I151" s="19">
        <v>85</v>
      </c>
      <c r="J151" s="19">
        <v>163</v>
      </c>
      <c r="K151" s="19">
        <v>138</v>
      </c>
      <c r="L151" s="19">
        <v>145</v>
      </c>
      <c r="M151" s="19">
        <v>123</v>
      </c>
      <c r="N151" s="19">
        <v>122</v>
      </c>
      <c r="O151" s="19">
        <v>136.739</v>
      </c>
      <c r="P151" s="19">
        <v>156.47999999999999</v>
      </c>
      <c r="Q151" s="19">
        <v>103.15</v>
      </c>
      <c r="R151" s="19">
        <v>86.06</v>
      </c>
      <c r="S151" s="19">
        <v>93.02</v>
      </c>
      <c r="T151" s="19">
        <v>84.683000000000007</v>
      </c>
      <c r="U151" s="19">
        <v>75.97</v>
      </c>
      <c r="V151" s="19">
        <v>82.69</v>
      </c>
      <c r="W151" s="19">
        <v>65.69</v>
      </c>
      <c r="X151" s="19">
        <v>77.42</v>
      </c>
      <c r="Y151" s="19">
        <v>90.01</v>
      </c>
      <c r="Z151" s="19">
        <v>85.18</v>
      </c>
      <c r="AA151" s="19">
        <v>77.7</v>
      </c>
      <c r="AB151" s="19">
        <v>74.16</v>
      </c>
      <c r="AC151" s="19">
        <v>76.87</v>
      </c>
      <c r="AD151" s="19">
        <v>78.489999999999995</v>
      </c>
      <c r="AE151" s="19">
        <v>82.13</v>
      </c>
      <c r="AF151" s="19">
        <v>74.33</v>
      </c>
      <c r="AG151" s="19">
        <v>120.26</v>
      </c>
      <c r="AH151" s="19">
        <v>101.16</v>
      </c>
      <c r="AI151" s="19"/>
      <c r="AL151" s="65">
        <f t="shared" si="2"/>
        <v>1</v>
      </c>
    </row>
    <row r="152" spans="1:38" ht="14.25" customHeight="1" x14ac:dyDescent="0.25">
      <c r="A152" s="22" t="s">
        <v>165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L152" s="65">
        <f t="shared" si="2"/>
        <v>0</v>
      </c>
    </row>
    <row r="153" spans="1:38" ht="14.25" customHeight="1" x14ac:dyDescent="0.25">
      <c r="A153" s="22" t="s">
        <v>166</v>
      </c>
      <c r="B153" s="19">
        <v>102.1</v>
      </c>
      <c r="C153" s="19">
        <v>91</v>
      </c>
      <c r="D153" s="19">
        <v>100.5</v>
      </c>
      <c r="E153" s="19">
        <v>447.9</v>
      </c>
      <c r="F153" s="19">
        <v>115.9</v>
      </c>
      <c r="G153" s="19">
        <v>64.599999999999994</v>
      </c>
      <c r="H153" s="19">
        <v>61.8</v>
      </c>
      <c r="I153" s="19">
        <v>189.2</v>
      </c>
      <c r="J153" s="19">
        <v>107.2</v>
      </c>
      <c r="K153" s="19">
        <v>96.7</v>
      </c>
      <c r="L153" s="19">
        <v>107.6</v>
      </c>
      <c r="M153" s="19">
        <v>98</v>
      </c>
      <c r="N153" s="19">
        <v>99.905100000000004</v>
      </c>
      <c r="O153" s="19">
        <v>96.829700000000003</v>
      </c>
      <c r="P153" s="19">
        <v>102.9546</v>
      </c>
      <c r="Q153" s="19">
        <v>116.21550000000001</v>
      </c>
      <c r="R153" s="19">
        <v>117.7715</v>
      </c>
      <c r="S153" s="19">
        <v>118.4841</v>
      </c>
      <c r="T153" s="19">
        <v>124.4196</v>
      </c>
      <c r="U153" s="19">
        <v>120.9783</v>
      </c>
      <c r="V153" s="19">
        <v>130.8758</v>
      </c>
      <c r="W153" s="19">
        <v>128.2944</v>
      </c>
      <c r="X153" s="19">
        <v>129.13939999999999</v>
      </c>
      <c r="Y153" s="19">
        <v>107.44450000000001</v>
      </c>
      <c r="Z153" s="19">
        <v>104.45576</v>
      </c>
      <c r="AA153" s="19">
        <v>101.59017299999999</v>
      </c>
      <c r="AB153" s="19">
        <v>104.415988</v>
      </c>
      <c r="AC153" s="19">
        <v>101.782011</v>
      </c>
      <c r="AD153" s="19">
        <v>87.669746660000001</v>
      </c>
      <c r="AE153" s="19">
        <v>5.9426039900000003</v>
      </c>
      <c r="AF153" s="19">
        <v>9.3144411300000005</v>
      </c>
      <c r="AG153" s="19">
        <v>36.206444520000005</v>
      </c>
      <c r="AH153" s="19"/>
      <c r="AI153" s="19"/>
      <c r="AL153" s="65">
        <f t="shared" si="2"/>
        <v>1</v>
      </c>
    </row>
    <row r="154" spans="1:38" ht="14.25" customHeight="1" x14ac:dyDescent="0.25">
      <c r="A154" s="22" t="s">
        <v>167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L154" s="65">
        <f t="shared" si="2"/>
        <v>0</v>
      </c>
    </row>
    <row r="155" spans="1:38" ht="14.25" customHeight="1" x14ac:dyDescent="0.25">
      <c r="A155" s="22" t="s">
        <v>168</v>
      </c>
      <c r="B155" s="19">
        <v>10.12465995588099</v>
      </c>
      <c r="C155" s="19">
        <v>9.6051048179787895</v>
      </c>
      <c r="D155" s="19">
        <v>10.141230767536859</v>
      </c>
      <c r="E155" s="19">
        <v>11.9407120205749</v>
      </c>
      <c r="F155" s="19">
        <v>15.013885851244</v>
      </c>
      <c r="G155" s="19">
        <v>12.5926962217758</v>
      </c>
      <c r="H155" s="19">
        <v>14.408486723179101</v>
      </c>
      <c r="I155" s="19">
        <v>18.106341096918097</v>
      </c>
      <c r="J155" s="19">
        <v>18.7660824686156</v>
      </c>
      <c r="K155" s="19">
        <v>15.2350314640496</v>
      </c>
      <c r="L155" s="19">
        <v>15.1769972744322</v>
      </c>
      <c r="M155" s="19">
        <v>15.351485552169001</v>
      </c>
      <c r="N155" s="19">
        <v>19.374960389827798</v>
      </c>
      <c r="O155" s="19">
        <v>16.968822485855103</v>
      </c>
      <c r="P155" s="19">
        <v>16.6552633119266</v>
      </c>
      <c r="Q155" s="19">
        <v>21.4254128619684</v>
      </c>
      <c r="R155" s="19">
        <v>22.852431304217301</v>
      </c>
      <c r="S155" s="19">
        <v>19.6545429326979</v>
      </c>
      <c r="T155" s="19">
        <v>19.410625788368797</v>
      </c>
      <c r="U155" s="19">
        <v>24.800627043356197</v>
      </c>
      <c r="V155" s="19">
        <v>26.476890788053097</v>
      </c>
      <c r="W155" s="19">
        <v>22.557603790752601</v>
      </c>
      <c r="X155" s="19">
        <v>21.222455357175903</v>
      </c>
      <c r="Y155" s="19">
        <v>26.254619743881602</v>
      </c>
      <c r="Z155" s="19">
        <v>24.579099122403701</v>
      </c>
      <c r="AA155" s="19">
        <v>20.6171913711093</v>
      </c>
      <c r="AB155" s="19">
        <v>20.894655243436898</v>
      </c>
      <c r="AC155" s="19">
        <v>25.067772972127301</v>
      </c>
      <c r="AD155" s="19">
        <v>23.7597448792088</v>
      </c>
      <c r="AE155" s="19">
        <v>14.8590082235258</v>
      </c>
      <c r="AF155" s="19">
        <v>16.458189022431899</v>
      </c>
      <c r="AG155" s="19">
        <v>20.7368183651895</v>
      </c>
      <c r="AH155" s="19">
        <v>23.012454735420601</v>
      </c>
      <c r="AI155" s="19"/>
      <c r="AL155" s="65">
        <f t="shared" si="2"/>
        <v>1</v>
      </c>
    </row>
    <row r="156" spans="1:38" ht="14.25" customHeight="1" x14ac:dyDescent="0.25">
      <c r="A156" s="22" t="s">
        <v>169</v>
      </c>
      <c r="B156" s="21">
        <v>26.4167765531915</v>
      </c>
      <c r="C156" s="21">
        <v>27.011776553191503</v>
      </c>
      <c r="D156" s="21">
        <v>30.034776553191502</v>
      </c>
      <c r="E156" s="21">
        <v>27.863776553191503</v>
      </c>
      <c r="F156" s="21">
        <v>30.5568142808511</v>
      </c>
      <c r="G156" s="21">
        <v>28.174814280851098</v>
      </c>
      <c r="H156" s="21">
        <v>29.3626153808511</v>
      </c>
      <c r="I156" s="21">
        <v>21.998999999999999</v>
      </c>
      <c r="J156" s="21">
        <v>27.87</v>
      </c>
      <c r="K156" s="21">
        <v>32.405000000000001</v>
      </c>
      <c r="L156" s="21">
        <v>32.119999999999997</v>
      </c>
      <c r="M156" s="21">
        <v>31.751999999999999</v>
      </c>
      <c r="N156" s="21">
        <v>32.076999999999998</v>
      </c>
      <c r="O156" s="21">
        <v>31.323</v>
      </c>
      <c r="P156" s="21">
        <v>34.83</v>
      </c>
      <c r="Q156" s="21">
        <v>32.430999999999997</v>
      </c>
      <c r="R156" s="21">
        <v>33.022108000000003</v>
      </c>
      <c r="S156" s="21">
        <v>32.174500000000002</v>
      </c>
      <c r="T156" s="21">
        <v>34.83</v>
      </c>
      <c r="U156" s="21">
        <v>53.357999999999997</v>
      </c>
      <c r="V156" s="21">
        <v>38.951999999999998</v>
      </c>
      <c r="W156" s="21">
        <v>34.337000000000003</v>
      </c>
      <c r="X156" s="21">
        <v>38.878140000000002</v>
      </c>
      <c r="Y156" s="21">
        <v>36.4589</v>
      </c>
      <c r="Z156" s="21">
        <v>40.935160000000003</v>
      </c>
      <c r="AA156" s="21">
        <v>38.414540000000002</v>
      </c>
      <c r="AB156" s="21">
        <v>43.608241200000002</v>
      </c>
      <c r="AC156" s="21">
        <v>41.188439200000005</v>
      </c>
      <c r="AD156" s="21">
        <v>33.662419200000002</v>
      </c>
      <c r="AE156" s="21">
        <v>11.958774199999999</v>
      </c>
      <c r="AF156" s="21"/>
      <c r="AG156" s="21"/>
      <c r="AH156" s="21"/>
      <c r="AI156" s="21"/>
      <c r="AL156" s="65">
        <f t="shared" si="2"/>
        <v>0</v>
      </c>
    </row>
    <row r="157" spans="1:38" ht="14.25" customHeight="1" x14ac:dyDescent="0.25">
      <c r="A157" s="22" t="s">
        <v>170</v>
      </c>
      <c r="B157" s="19">
        <v>123.04649722619401</v>
      </c>
      <c r="C157" s="19">
        <v>122.653867374572</v>
      </c>
      <c r="D157" s="19">
        <v>151.90736163493202</v>
      </c>
      <c r="E157" s="19">
        <v>154.781183453681</v>
      </c>
      <c r="F157" s="19">
        <v>148.39095521706</v>
      </c>
      <c r="G157" s="19">
        <v>160.010397631633</v>
      </c>
      <c r="H157" s="19">
        <v>177.56068899966101</v>
      </c>
      <c r="I157" s="19">
        <v>149.32974933857</v>
      </c>
      <c r="J157" s="19">
        <v>169.36146082132601</v>
      </c>
      <c r="K157" s="19">
        <v>166.50312914164599</v>
      </c>
      <c r="L157" s="19">
        <v>153.66427361356602</v>
      </c>
      <c r="M157" s="19">
        <v>136.78647083422598</v>
      </c>
      <c r="N157" s="19">
        <v>151.36422604092002</v>
      </c>
      <c r="O157" s="19">
        <v>151.83719656253101</v>
      </c>
      <c r="P157" s="19">
        <v>157.47201698764198</v>
      </c>
      <c r="Q157" s="19">
        <v>139.151105592232</v>
      </c>
      <c r="R157" s="19">
        <v>152.98371458120201</v>
      </c>
      <c r="S157" s="19">
        <v>149.97659950886703</v>
      </c>
      <c r="T157" s="19">
        <v>125.17292730132699</v>
      </c>
      <c r="U157" s="19">
        <v>124.67158573426001</v>
      </c>
      <c r="V157" s="19">
        <v>136.34723652167202</v>
      </c>
      <c r="W157" s="19">
        <v>122.39506867122201</v>
      </c>
      <c r="X157" s="19">
        <v>128.98378136941199</v>
      </c>
      <c r="Y157" s="19">
        <v>162.80423627187901</v>
      </c>
      <c r="Z157" s="19">
        <v>118.84459223961599</v>
      </c>
      <c r="AA157" s="19">
        <v>110.63714189994801</v>
      </c>
      <c r="AB157" s="19">
        <v>120.046435890043</v>
      </c>
      <c r="AC157" s="19">
        <v>118.801385082313</v>
      </c>
      <c r="AD157" s="19">
        <v>97.659396513723408</v>
      </c>
      <c r="AE157" s="19">
        <v>37.8752110346243</v>
      </c>
      <c r="AF157" s="19">
        <v>51.429127068542201</v>
      </c>
      <c r="AG157" s="19">
        <v>56.320188380553105</v>
      </c>
      <c r="AH157" s="19">
        <v>44.215579488815699</v>
      </c>
      <c r="AI157" s="19"/>
      <c r="AL157" s="65">
        <f t="shared" si="2"/>
        <v>1</v>
      </c>
    </row>
    <row r="158" spans="1:38" ht="14.25" customHeight="1" x14ac:dyDescent="0.25">
      <c r="A158" s="22" t="s">
        <v>171</v>
      </c>
      <c r="B158" s="21">
        <v>370</v>
      </c>
      <c r="C158" s="21">
        <v>404</v>
      </c>
      <c r="D158" s="21">
        <v>477</v>
      </c>
      <c r="E158" s="21">
        <v>486</v>
      </c>
      <c r="F158" s="21">
        <v>397</v>
      </c>
      <c r="G158" s="21">
        <v>443</v>
      </c>
      <c r="H158" s="21">
        <v>496</v>
      </c>
      <c r="I158" s="21">
        <v>487</v>
      </c>
      <c r="J158" s="21">
        <v>380</v>
      </c>
      <c r="K158" s="21">
        <v>392</v>
      </c>
      <c r="L158" s="21">
        <v>463</v>
      </c>
      <c r="M158" s="21">
        <v>412</v>
      </c>
      <c r="N158" s="21">
        <v>380</v>
      </c>
      <c r="O158" s="21">
        <v>449</v>
      </c>
      <c r="P158" s="21">
        <v>525</v>
      </c>
      <c r="Q158" s="21">
        <v>501</v>
      </c>
      <c r="R158" s="21">
        <v>451</v>
      </c>
      <c r="S158" s="21">
        <v>487</v>
      </c>
      <c r="T158" s="21">
        <v>577</v>
      </c>
      <c r="U158" s="21">
        <v>628</v>
      </c>
      <c r="V158" s="21">
        <v>545</v>
      </c>
      <c r="W158" s="21">
        <v>623</v>
      </c>
      <c r="X158" s="21">
        <v>678</v>
      </c>
      <c r="Y158" s="21">
        <v>693</v>
      </c>
      <c r="Z158" s="21">
        <v>625</v>
      </c>
      <c r="AA158" s="21">
        <v>653</v>
      </c>
      <c r="AB158" s="21">
        <v>661</v>
      </c>
      <c r="AC158" s="21">
        <v>732</v>
      </c>
      <c r="AD158" s="21">
        <v>671</v>
      </c>
      <c r="AE158" s="21">
        <v>616</v>
      </c>
      <c r="AF158" s="21">
        <v>610</v>
      </c>
      <c r="AG158" s="21">
        <v>761</v>
      </c>
      <c r="AH158" s="21">
        <v>783</v>
      </c>
      <c r="AI158" s="21"/>
      <c r="AL158" s="65">
        <f t="shared" si="2"/>
        <v>1</v>
      </c>
    </row>
    <row r="159" spans="1:38" ht="14.25" customHeight="1" x14ac:dyDescent="0.25">
      <c r="A159" s="22" t="s">
        <v>172</v>
      </c>
      <c r="B159" s="19">
        <v>256.20203225806375</v>
      </c>
      <c r="C159" s="19">
        <v>280.83982539682643</v>
      </c>
      <c r="D159" s="19">
        <v>286.0226181818187</v>
      </c>
      <c r="E159" s="19">
        <v>303.49847031249982</v>
      </c>
      <c r="F159" s="19">
        <v>317.75456507936616</v>
      </c>
      <c r="G159" s="19">
        <v>372.93174193548367</v>
      </c>
      <c r="H159" s="19">
        <v>397.66772727272712</v>
      </c>
      <c r="I159" s="19">
        <v>376.19121093750005</v>
      </c>
      <c r="J159" s="19">
        <v>316.44614285714368</v>
      </c>
      <c r="K159" s="19">
        <v>318.31803870967883</v>
      </c>
      <c r="L159" s="19">
        <v>341.27654999999999</v>
      </c>
      <c r="M159" s="19">
        <v>371.29679076923077</v>
      </c>
      <c r="N159" s="19">
        <v>309.66109354838773</v>
      </c>
      <c r="O159" s="19">
        <v>333.12443846153718</v>
      </c>
      <c r="P159" s="19">
        <v>370.72075757575817</v>
      </c>
      <c r="Q159" s="19">
        <v>416.47289062499999</v>
      </c>
      <c r="R159" s="19">
        <v>371.61412615384518</v>
      </c>
      <c r="S159" s="19">
        <v>364.80524354838701</v>
      </c>
      <c r="T159" s="19">
        <v>475.71611538461468</v>
      </c>
      <c r="U159" s="19">
        <v>505.09847142856967</v>
      </c>
      <c r="V159" s="19">
        <v>458.49692857143015</v>
      </c>
      <c r="W159" s="19">
        <v>431.31955238095361</v>
      </c>
      <c r="X159" s="19">
        <v>424.45906153846198</v>
      </c>
      <c r="Y159" s="19">
        <v>554.72647500000016</v>
      </c>
      <c r="Z159" s="19">
        <v>420.23542857142883</v>
      </c>
      <c r="AA159" s="19">
        <v>444.98520000000008</v>
      </c>
      <c r="AB159" s="19">
        <v>463.67999090909348</v>
      </c>
      <c r="AC159" s="19">
        <v>513.69729999999993</v>
      </c>
      <c r="AD159" s="19">
        <v>446.57767968749988</v>
      </c>
      <c r="AE159" s="19">
        <v>252.22355483871041</v>
      </c>
      <c r="AF159" s="19">
        <v>291.05874090909185</v>
      </c>
      <c r="AG159" s="19">
        <v>385.30620307692266</v>
      </c>
      <c r="AH159" s="19">
        <v>344.58641904761913</v>
      </c>
      <c r="AI159" s="19"/>
      <c r="AL159" s="65">
        <f t="shared" si="2"/>
        <v>1</v>
      </c>
    </row>
    <row r="160" spans="1:38" ht="14.25" customHeight="1" x14ac:dyDescent="0.25">
      <c r="A160" s="22" t="s">
        <v>173</v>
      </c>
      <c r="B160" s="21">
        <v>457.96703296703299</v>
      </c>
      <c r="C160" s="21">
        <v>484.34065934065933</v>
      </c>
      <c r="D160" s="21">
        <v>502.47252747252742</v>
      </c>
      <c r="E160" s="21">
        <v>537.91208791208794</v>
      </c>
      <c r="F160" s="21">
        <v>1293.9560439560439</v>
      </c>
      <c r="G160" s="21">
        <v>1266.7582417582416</v>
      </c>
      <c r="H160" s="21">
        <v>1292.3076923076924</v>
      </c>
      <c r="I160" s="21">
        <v>1131.3186813186812</v>
      </c>
      <c r="J160" s="21">
        <v>1014.8351648351647</v>
      </c>
      <c r="K160" s="21">
        <v>1722.5274725274726</v>
      </c>
      <c r="L160" s="21">
        <v>1420.0549450549449</v>
      </c>
      <c r="M160" s="21">
        <v>1248.901098901099</v>
      </c>
      <c r="N160" s="21">
        <v>1064.8351648351647</v>
      </c>
      <c r="O160" s="21">
        <v>986.53846153846143</v>
      </c>
      <c r="P160" s="21">
        <v>1097.5274725274726</v>
      </c>
      <c r="Q160" s="21">
        <v>935.71428571428578</v>
      </c>
      <c r="R160" s="21">
        <v>888.18681318681308</v>
      </c>
      <c r="S160" s="21">
        <v>1311.8131868131868</v>
      </c>
      <c r="T160" s="21">
        <v>1460.1648351648353</v>
      </c>
      <c r="U160" s="21">
        <v>1947.2527472527472</v>
      </c>
      <c r="V160" s="21">
        <v>1481.3186813186812</v>
      </c>
      <c r="W160" s="21">
        <v>1236.5384615384614</v>
      </c>
      <c r="X160" s="21">
        <v>1512.0879120879122</v>
      </c>
      <c r="Y160" s="21">
        <v>1796.7032967032967</v>
      </c>
      <c r="Z160" s="21">
        <v>1344.2307692307691</v>
      </c>
      <c r="AA160" s="21">
        <v>2468.4065934065934</v>
      </c>
      <c r="AB160" s="21">
        <v>1925.2747252747251</v>
      </c>
      <c r="AC160" s="21">
        <v>2728.8461538461538</v>
      </c>
      <c r="AD160" s="21">
        <v>2386.8131868131868</v>
      </c>
      <c r="AE160" s="21">
        <v>2271.9780219780223</v>
      </c>
      <c r="AF160" s="21">
        <v>2195.3296703296705</v>
      </c>
      <c r="AG160" s="21">
        <v>2059.3406593406594</v>
      </c>
      <c r="AH160" s="21">
        <v>1582.967032967033</v>
      </c>
      <c r="AI160" s="21"/>
      <c r="AL160" s="65">
        <f t="shared" si="2"/>
        <v>1</v>
      </c>
    </row>
    <row r="161" spans="1:38" ht="14.25" customHeight="1" x14ac:dyDescent="0.25">
      <c r="A161" s="22" t="s">
        <v>174</v>
      </c>
      <c r="B161" s="19">
        <v>111.69764361125596</v>
      </c>
      <c r="C161" s="19">
        <v>142.54744157039764</v>
      </c>
      <c r="D161" s="19">
        <v>147.3571172891063</v>
      </c>
      <c r="E161" s="19">
        <v>167.55847729704936</v>
      </c>
      <c r="F161" s="19">
        <v>164.92879457946182</v>
      </c>
      <c r="G161" s="19">
        <v>187.10696694650102</v>
      </c>
      <c r="H161" s="19">
        <v>182.50402729555867</v>
      </c>
      <c r="I161" s="19">
        <v>172.63229040524939</v>
      </c>
      <c r="J161" s="19">
        <v>171.44302090357368</v>
      </c>
      <c r="K161" s="19">
        <v>176.47498070971636</v>
      </c>
      <c r="L161" s="19">
        <v>160.77574295978093</v>
      </c>
      <c r="M161" s="19">
        <v>186.74442223896747</v>
      </c>
      <c r="N161" s="19">
        <v>163.37143698179855</v>
      </c>
      <c r="O161" s="19">
        <v>177.97078166574627</v>
      </c>
      <c r="P161" s="19">
        <v>207.24309189693696</v>
      </c>
      <c r="Q161" s="19">
        <v>191.56170681480774</v>
      </c>
      <c r="R161" s="19">
        <v>180.41216879293438</v>
      </c>
      <c r="S161" s="19">
        <v>191.3259143542752</v>
      </c>
      <c r="T161" s="19">
        <v>201.46269778886554</v>
      </c>
      <c r="U161" s="19">
        <v>231.70255068227797</v>
      </c>
      <c r="V161" s="19">
        <v>220.02113048071843</v>
      </c>
      <c r="W161" s="19">
        <v>255.50562949548083</v>
      </c>
      <c r="X161" s="19">
        <v>217.02670905404392</v>
      </c>
      <c r="Y161" s="19">
        <v>242.43908411901558</v>
      </c>
      <c r="Z161" s="19">
        <v>238.4760564281375</v>
      </c>
      <c r="AA161" s="19">
        <v>249.83028906114311</v>
      </c>
      <c r="AB161" s="19">
        <v>248.11835746900496</v>
      </c>
      <c r="AC161" s="19">
        <v>269.70729440916813</v>
      </c>
      <c r="AD161" s="19">
        <v>230.05324242540294</v>
      </c>
      <c r="AE161" s="19">
        <v>200.25486983433461</v>
      </c>
      <c r="AF161" s="19">
        <v>205.35879471359951</v>
      </c>
      <c r="AG161" s="19">
        <v>263.79972755377571</v>
      </c>
      <c r="AH161" s="19">
        <v>207.60903593613531</v>
      </c>
      <c r="AI161" s="19"/>
      <c r="AL161" s="65">
        <f t="shared" si="2"/>
        <v>1</v>
      </c>
    </row>
    <row r="162" spans="1:38" ht="14.25" customHeight="1" x14ac:dyDescent="0.25">
      <c r="A162" s="22" t="s">
        <v>175</v>
      </c>
      <c r="B162" s="21">
        <v>672.15</v>
      </c>
      <c r="C162" s="21">
        <v>775.41</v>
      </c>
      <c r="D162" s="21">
        <v>879.08</v>
      </c>
      <c r="E162" s="21">
        <v>884.05</v>
      </c>
      <c r="F162" s="21">
        <v>783.46</v>
      </c>
      <c r="G162" s="21">
        <v>848.34</v>
      </c>
      <c r="H162" s="21">
        <v>923.14</v>
      </c>
      <c r="I162" s="21">
        <v>841.12</v>
      </c>
      <c r="J162" s="21">
        <v>654.39</v>
      </c>
      <c r="K162" s="21">
        <v>752.09</v>
      </c>
      <c r="L162" s="21">
        <v>766.93</v>
      </c>
      <c r="M162" s="21">
        <v>711.53</v>
      </c>
      <c r="N162" s="21">
        <v>591.29999999999995</v>
      </c>
      <c r="O162" s="21">
        <v>608.89</v>
      </c>
      <c r="P162" s="21">
        <v>665.64</v>
      </c>
      <c r="Q162" s="21">
        <v>715.47</v>
      </c>
      <c r="R162" s="21">
        <v>677.96</v>
      </c>
      <c r="S162" s="21">
        <v>769.61</v>
      </c>
      <c r="T162" s="21">
        <v>900.77</v>
      </c>
      <c r="U162" s="21">
        <v>859.28</v>
      </c>
      <c r="V162" s="21">
        <v>745.67</v>
      </c>
      <c r="W162" s="21">
        <v>864.1</v>
      </c>
      <c r="X162" s="21">
        <v>900</v>
      </c>
      <c r="Y162" s="21">
        <v>947.3</v>
      </c>
      <c r="Z162" s="21">
        <v>718.08</v>
      </c>
      <c r="AA162" s="21">
        <v>803.03</v>
      </c>
      <c r="AB162" s="21">
        <v>929.4</v>
      </c>
      <c r="AC162" s="21">
        <v>892.33</v>
      </c>
      <c r="AD162" s="21">
        <v>910.13</v>
      </c>
      <c r="AE162" s="21">
        <v>592.4</v>
      </c>
      <c r="AF162" s="21">
        <v>621.25</v>
      </c>
      <c r="AG162" s="21">
        <v>745.68</v>
      </c>
      <c r="AH162" s="21">
        <v>697.93</v>
      </c>
      <c r="AI162" s="21"/>
      <c r="AL162" s="65">
        <f t="shared" si="2"/>
        <v>1</v>
      </c>
    </row>
    <row r="163" spans="1:38" ht="14.25" customHeight="1" x14ac:dyDescent="0.25">
      <c r="A163" s="22" t="s">
        <v>176</v>
      </c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>
        <v>12.85967317682853</v>
      </c>
      <c r="S163" s="19">
        <v>15.348229522504029</v>
      </c>
      <c r="T163" s="19">
        <v>19.279485987185915</v>
      </c>
      <c r="U163" s="19">
        <v>19.539774421913613</v>
      </c>
      <c r="V163" s="19">
        <v>11.847114025468196</v>
      </c>
      <c r="W163" s="19">
        <v>12.646663427130632</v>
      </c>
      <c r="X163" s="19">
        <v>14.520423369514518</v>
      </c>
      <c r="Y163" s="19">
        <v>14.246511426016118</v>
      </c>
      <c r="Z163" s="19">
        <v>14.944400398561271</v>
      </c>
      <c r="AA163" s="19">
        <v>14.663559506105109</v>
      </c>
      <c r="AB163" s="19">
        <v>15.700536163531719</v>
      </c>
      <c r="AC163" s="19">
        <v>15.407245359367918</v>
      </c>
      <c r="AD163" s="19">
        <v>15.178935356891452</v>
      </c>
      <c r="AE163" s="19">
        <v>0.79697520873520955</v>
      </c>
      <c r="AF163" s="19"/>
      <c r="AG163" s="19"/>
      <c r="AH163" s="19"/>
      <c r="AI163" s="19"/>
      <c r="AL163" s="65">
        <f t="shared" si="2"/>
        <v>0</v>
      </c>
    </row>
    <row r="164" spans="1:38" ht="14.25" customHeight="1" x14ac:dyDescent="0.25">
      <c r="A164" s="22" t="s">
        <v>177</v>
      </c>
      <c r="B164" s="21">
        <v>0.17204048884597478</v>
      </c>
      <c r="C164" s="21">
        <v>0</v>
      </c>
      <c r="D164" s="21">
        <v>6.7879902599941824E-2</v>
      </c>
      <c r="E164" s="21">
        <v>3.4483900740063737E-2</v>
      </c>
      <c r="F164" s="21">
        <v>8.5923472098220193E-3</v>
      </c>
      <c r="G164" s="21">
        <v>4.3746632649344901E-3</v>
      </c>
      <c r="H164" s="21">
        <v>0.15596367115137433</v>
      </c>
      <c r="I164" s="21">
        <v>0.38248825137200237</v>
      </c>
      <c r="J164" s="21">
        <v>0.17757297685100903</v>
      </c>
      <c r="K164" s="21">
        <v>0.33930440513211563</v>
      </c>
      <c r="L164" s="21">
        <v>0.54997700883001921</v>
      </c>
      <c r="M164" s="21">
        <v>0.2553313518792299</v>
      </c>
      <c r="N164" s="21">
        <v>0.1333961766242317</v>
      </c>
      <c r="O164" s="21">
        <v>0.12059525270417466</v>
      </c>
      <c r="P164" s="21">
        <v>0.28532526481498904</v>
      </c>
      <c r="Q164" s="21">
        <v>0.25964447685750652</v>
      </c>
      <c r="R164" s="21">
        <v>0.61126800286983818</v>
      </c>
      <c r="S164" s="21">
        <v>0.26363984622739001</v>
      </c>
      <c r="T164" s="21">
        <v>2.4078238182165312E-2</v>
      </c>
      <c r="U164" s="21">
        <v>5.2858644235255076E-2</v>
      </c>
      <c r="V164" s="21">
        <v>2.3261675096848691E-2</v>
      </c>
      <c r="W164" s="21">
        <v>0.20427051774116434</v>
      </c>
      <c r="X164" s="21">
        <v>1.844532517226728</v>
      </c>
      <c r="Y164" s="21">
        <v>1.5288070311285481E-2</v>
      </c>
      <c r="Z164" s="21">
        <v>1.9178301766494148E-2</v>
      </c>
      <c r="AA164" s="21">
        <v>9.4672180191692712E-2</v>
      </c>
      <c r="AB164" s="21">
        <v>0.10112365419912497</v>
      </c>
      <c r="AC164" s="21">
        <v>1.4939294791017382E-2</v>
      </c>
      <c r="AD164" s="21">
        <v>0</v>
      </c>
      <c r="AE164" s="21"/>
      <c r="AF164" s="21"/>
      <c r="AG164" s="21"/>
      <c r="AH164" s="21"/>
      <c r="AI164" s="21"/>
      <c r="AL164" s="65">
        <f t="shared" si="2"/>
        <v>0</v>
      </c>
    </row>
    <row r="165" spans="1:38" ht="14.25" customHeight="1" x14ac:dyDescent="0.25">
      <c r="A165" s="22" t="s">
        <v>178</v>
      </c>
      <c r="B165" s="19">
        <v>2.8825246756308803E-3</v>
      </c>
      <c r="C165" s="19">
        <v>1.56882362382318E-3</v>
      </c>
      <c r="D165" s="19">
        <v>8.4981403956444386E-3</v>
      </c>
      <c r="E165" s="19">
        <v>2.8825246756308803E-3</v>
      </c>
      <c r="F165" s="19">
        <v>2.5351091722041401E-3</v>
      </c>
      <c r="G165" s="19">
        <v>4.6250299865338703E-3</v>
      </c>
      <c r="H165" s="19">
        <v>2.7574313129819896E-3</v>
      </c>
      <c r="I165" s="19">
        <v>1.5529535035681199E-3</v>
      </c>
      <c r="J165" s="19">
        <v>5.166848341138521E-4</v>
      </c>
      <c r="K165" s="19">
        <v>1.9348989928602698E-5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3.6570364675064598E-4</v>
      </c>
      <c r="AE165" s="19">
        <v>0</v>
      </c>
      <c r="AF165" s="19">
        <v>0</v>
      </c>
      <c r="AG165" s="19">
        <v>0</v>
      </c>
      <c r="AH165" s="19"/>
      <c r="AI165" s="19"/>
      <c r="AL165" s="65">
        <f t="shared" si="2"/>
        <v>1</v>
      </c>
    </row>
    <row r="166" spans="1:38" ht="14.25" customHeight="1" x14ac:dyDescent="0.25">
      <c r="A166" s="22" t="s">
        <v>179</v>
      </c>
      <c r="B166" s="21">
        <v>137.89333333333335</v>
      </c>
      <c r="C166" s="21">
        <v>135.22666666666666</v>
      </c>
      <c r="D166" s="21">
        <v>142.42666666666665</v>
      </c>
      <c r="E166" s="21">
        <v>138.16</v>
      </c>
      <c r="F166" s="21">
        <v>157.36000000000001</v>
      </c>
      <c r="G166" s="21">
        <v>144.82666666666665</v>
      </c>
      <c r="H166" s="21">
        <v>147.76</v>
      </c>
      <c r="I166" s="21">
        <v>154.16</v>
      </c>
      <c r="J166" s="21">
        <v>160.38666666666666</v>
      </c>
      <c r="K166" s="21">
        <v>217.77600000000001</v>
      </c>
      <c r="L166" s="21">
        <v>144.49866666666665</v>
      </c>
      <c r="M166" s="21">
        <v>160.42133333333334</v>
      </c>
      <c r="N166" s="21">
        <v>295.89317640533335</v>
      </c>
      <c r="O166" s="21">
        <v>313.49165167466663</v>
      </c>
      <c r="P166" s="21">
        <v>433.7403465066667</v>
      </c>
      <c r="Q166" s="21">
        <v>401.8507382213333</v>
      </c>
      <c r="R166" s="21">
        <v>215.36533333333335</v>
      </c>
      <c r="S166" s="21">
        <v>250.99199999999999</v>
      </c>
      <c r="T166" s="21">
        <v>395.61333333333329</v>
      </c>
      <c r="U166" s="21">
        <v>349.6</v>
      </c>
      <c r="V166" s="21">
        <v>235.44533333333334</v>
      </c>
      <c r="W166" s="21">
        <v>205.15199999999999</v>
      </c>
      <c r="X166" s="21">
        <v>279.86666666666667</v>
      </c>
      <c r="Y166" s="21">
        <v>382.29866666666669</v>
      </c>
      <c r="Z166" s="21">
        <v>328.29866666666669</v>
      </c>
      <c r="AA166" s="21">
        <v>346.45866666666666</v>
      </c>
      <c r="AB166" s="21">
        <v>394.08533333333332</v>
      </c>
      <c r="AC166" s="21">
        <v>443.60533333333331</v>
      </c>
      <c r="AD166" s="21">
        <v>261.68533333333335</v>
      </c>
      <c r="AE166" s="21">
        <v>236.08533333333335</v>
      </c>
      <c r="AF166" s="21">
        <v>269.47199999999998</v>
      </c>
      <c r="AG166" s="21">
        <v>157.6141802026568</v>
      </c>
      <c r="AH166" s="21">
        <v>138.03200000000001</v>
      </c>
      <c r="AI166" s="21"/>
      <c r="AL166" s="65">
        <f t="shared" si="2"/>
        <v>1</v>
      </c>
    </row>
    <row r="167" spans="1:38" ht="14.25" customHeight="1" x14ac:dyDescent="0.25">
      <c r="A167" s="22" t="s">
        <v>180</v>
      </c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L167" s="65">
        <f t="shared" si="2"/>
        <v>0</v>
      </c>
    </row>
    <row r="168" spans="1:38" ht="14.25" customHeight="1" x14ac:dyDescent="0.25">
      <c r="A168" s="22" t="s">
        <v>181</v>
      </c>
      <c r="B168" s="21">
        <v>88.866506885225036</v>
      </c>
      <c r="C168" s="21">
        <v>76.236336816651843</v>
      </c>
      <c r="D168" s="21">
        <v>96.020073371377876</v>
      </c>
      <c r="E168" s="21">
        <v>106.26854313485687</v>
      </c>
      <c r="F168" s="21">
        <v>88.577000235955779</v>
      </c>
      <c r="G168" s="21">
        <v>100.05784511010769</v>
      </c>
      <c r="H168" s="21">
        <v>105.87675365749716</v>
      </c>
      <c r="I168" s="21">
        <v>107.21100035083009</v>
      </c>
      <c r="J168" s="21">
        <v>102.70934244245026</v>
      </c>
      <c r="K168" s="21">
        <v>83.61554791396992</v>
      </c>
      <c r="L168" s="21">
        <v>100.20290048126552</v>
      </c>
      <c r="M168" s="21">
        <v>110.7058298436901</v>
      </c>
      <c r="N168" s="21">
        <v>85.955297967955431</v>
      </c>
      <c r="O168" s="21">
        <v>78.894439516565171</v>
      </c>
      <c r="P168" s="21">
        <v>95.378726331946339</v>
      </c>
      <c r="Q168" s="21">
        <v>104.78082510182463</v>
      </c>
      <c r="R168" s="21">
        <v>95.47657603518438</v>
      </c>
      <c r="S168" s="21">
        <v>104.66091438527233</v>
      </c>
      <c r="T168" s="21">
        <v>120.84186018285151</v>
      </c>
      <c r="U168" s="21">
        <v>121.38132193039857</v>
      </c>
      <c r="V168" s="21">
        <v>126.97887124127686</v>
      </c>
      <c r="W168" s="21">
        <v>113.13877626273263</v>
      </c>
      <c r="X168" s="21">
        <v>132.2286293198201</v>
      </c>
      <c r="Y168" s="21">
        <v>144.67705629883613</v>
      </c>
      <c r="Z168" s="21">
        <v>127.21775514744236</v>
      </c>
      <c r="AA168" s="21">
        <v>116.50896526999803</v>
      </c>
      <c r="AB168" s="21">
        <v>150.29641413051553</v>
      </c>
      <c r="AC168" s="21">
        <v>153.9791609244906</v>
      </c>
      <c r="AD168" s="21">
        <v>132.19754194773111</v>
      </c>
      <c r="AE168" s="21">
        <v>96.57221228078842</v>
      </c>
      <c r="AF168" s="21">
        <v>101.85456213363736</v>
      </c>
      <c r="AG168" s="21">
        <v>127.17828788957536</v>
      </c>
      <c r="AH168" s="21">
        <v>122.93776086029681</v>
      </c>
      <c r="AI168" s="21"/>
      <c r="AL168" s="65">
        <f t="shared" si="2"/>
        <v>1</v>
      </c>
    </row>
    <row r="169" spans="1:38" ht="14.25" customHeight="1" x14ac:dyDescent="0.25">
      <c r="A169" s="22" t="s">
        <v>182</v>
      </c>
      <c r="B169" s="19">
        <v>11.075498616739901</v>
      </c>
      <c r="C169" s="19">
        <v>11.8417359435787</v>
      </c>
      <c r="D169" s="19">
        <v>17.083581811954598</v>
      </c>
      <c r="E169" s="19">
        <v>14.250165549732401</v>
      </c>
      <c r="F169" s="19">
        <v>16.104456408496599</v>
      </c>
      <c r="G169" s="19">
        <v>14.093177410425</v>
      </c>
      <c r="H169" s="19">
        <v>15.001908770770299</v>
      </c>
      <c r="I169" s="19">
        <v>14.356260162310701</v>
      </c>
      <c r="J169" s="19">
        <v>17.5770823839112</v>
      </c>
      <c r="K169" s="19">
        <v>12.6922465653273</v>
      </c>
      <c r="L169" s="19">
        <v>16.7352438615506</v>
      </c>
      <c r="M169" s="19">
        <v>17.172223133819699</v>
      </c>
      <c r="N169" s="19">
        <v>14.649117706858199</v>
      </c>
      <c r="O169" s="19">
        <v>12.401015885959399</v>
      </c>
      <c r="P169" s="19">
        <v>14.6632200717145</v>
      </c>
      <c r="Q169" s="19">
        <v>15.178678843235099</v>
      </c>
      <c r="R169" s="19">
        <v>16.914017948607601</v>
      </c>
      <c r="S169" s="19">
        <v>14.4056193045628</v>
      </c>
      <c r="T169" s="19">
        <v>17.011693730997301</v>
      </c>
      <c r="U169" s="19">
        <v>15.200043206726201</v>
      </c>
      <c r="V169" s="19">
        <v>20.4200766049542</v>
      </c>
      <c r="W169" s="19">
        <v>16.2698143973243</v>
      </c>
      <c r="X169" s="19">
        <v>21.5456705647881</v>
      </c>
      <c r="Y169" s="19">
        <v>19.324702793180101</v>
      </c>
      <c r="Z169" s="19">
        <v>19.922006281481799</v>
      </c>
      <c r="AA169" s="19">
        <v>16.004440296032001</v>
      </c>
      <c r="AB169" s="19">
        <v>18.7902800925965</v>
      </c>
      <c r="AC169" s="19">
        <v>16.630329744236001</v>
      </c>
      <c r="AD169" s="19">
        <v>17.209904357923701</v>
      </c>
      <c r="AE169" s="19">
        <v>12.005997950347099</v>
      </c>
      <c r="AF169" s="19">
        <v>10.556578414979001</v>
      </c>
      <c r="AG169" s="19">
        <v>10.096678844434701</v>
      </c>
      <c r="AH169" s="19"/>
      <c r="AI169" s="19"/>
      <c r="AL169" s="65">
        <f t="shared" si="2"/>
        <v>1</v>
      </c>
    </row>
    <row r="170" spans="1:38" ht="14.25" customHeight="1" x14ac:dyDescent="0.25">
      <c r="A170" s="22" t="s">
        <v>183</v>
      </c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L170" s="65">
        <f t="shared" si="2"/>
        <v>0</v>
      </c>
    </row>
    <row r="171" spans="1:38" ht="14.25" customHeight="1" x14ac:dyDescent="0.25">
      <c r="A171" s="22" t="s">
        <v>184</v>
      </c>
      <c r="B171" s="19">
        <v>3781.8323817731439</v>
      </c>
      <c r="C171" s="19">
        <v>3848.7468972695974</v>
      </c>
      <c r="D171" s="19">
        <v>3792.4156417533904</v>
      </c>
      <c r="E171" s="19">
        <v>4034.8220237301589</v>
      </c>
      <c r="F171" s="19">
        <v>4105.9475647559393</v>
      </c>
      <c r="G171" s="19">
        <v>4220.2564648292118</v>
      </c>
      <c r="H171" s="19">
        <v>4201.6620941320725</v>
      </c>
      <c r="I171" s="19">
        <v>4233.3908208705388</v>
      </c>
      <c r="J171" s="19">
        <v>4073.5825407358252</v>
      </c>
      <c r="K171" s="19">
        <v>4136.7606192933599</v>
      </c>
      <c r="L171" s="19">
        <v>3872.2609382857968</v>
      </c>
      <c r="M171" s="19">
        <v>3948.2583059035355</v>
      </c>
      <c r="N171" s="19">
        <v>3882.0054097660422</v>
      </c>
      <c r="O171" s="19">
        <v>4049.3009565857246</v>
      </c>
      <c r="P171" s="19">
        <v>3983.2591041140549</v>
      </c>
      <c r="Q171" s="19">
        <v>4066.296252512127</v>
      </c>
      <c r="R171" s="19">
        <v>3970.7730321214258</v>
      </c>
      <c r="S171" s="19">
        <v>4118.6696358020254</v>
      </c>
      <c r="T171" s="19">
        <v>4178.5845520687881</v>
      </c>
      <c r="U171" s="19">
        <v>4366.287655050206</v>
      </c>
      <c r="V171" s="19">
        <v>5220.6945357124669</v>
      </c>
      <c r="W171" s="19">
        <v>5273.6565858535232</v>
      </c>
      <c r="X171" s="19">
        <v>5210.7417876985937</v>
      </c>
      <c r="Y171" s="19">
        <v>5320.7835341462696</v>
      </c>
      <c r="Z171" s="19">
        <v>5299.2544474791466</v>
      </c>
      <c r="AA171" s="19">
        <v>5605.1396156291121</v>
      </c>
      <c r="AB171" s="19">
        <v>5390.2273498472887</v>
      </c>
      <c r="AC171" s="19">
        <v>5380.0792137303797</v>
      </c>
      <c r="AD171" s="19">
        <v>4757.4933846523818</v>
      </c>
      <c r="AE171" s="19">
        <v>3246.9196997592412</v>
      </c>
      <c r="AF171" s="19">
        <v>3616.5878501273187</v>
      </c>
      <c r="AG171" s="19">
        <v>2938.9573741274316</v>
      </c>
      <c r="AH171" s="19">
        <v>2935.4257396005405</v>
      </c>
      <c r="AI171" s="19"/>
      <c r="AL171" s="65">
        <f t="shared" si="2"/>
        <v>1</v>
      </c>
    </row>
    <row r="172" spans="1:38" ht="14.25" customHeight="1" x14ac:dyDescent="0.25">
      <c r="A172" s="22" t="s">
        <v>185</v>
      </c>
      <c r="B172" s="21">
        <v>2.0837988826815641</v>
      </c>
      <c r="C172" s="21">
        <v>0.7039106145251397</v>
      </c>
      <c r="D172" s="21">
        <v>0.3966480446927374</v>
      </c>
      <c r="E172" s="21">
        <v>0.94972067039106145</v>
      </c>
      <c r="F172" s="21">
        <v>1.8994413407821229</v>
      </c>
      <c r="G172" s="21">
        <v>0.75418994413407825</v>
      </c>
      <c r="H172" s="21">
        <v>0.3966480446927374</v>
      </c>
      <c r="I172" s="21">
        <v>0.62011173184357538</v>
      </c>
      <c r="J172" s="21">
        <v>1.229050279329609</v>
      </c>
      <c r="K172" s="21">
        <v>0.23463687150837986</v>
      </c>
      <c r="L172" s="21">
        <v>0.10614525139664804</v>
      </c>
      <c r="M172" s="21">
        <v>0.16201117318435757</v>
      </c>
      <c r="N172" s="21">
        <v>0.12290502793296089</v>
      </c>
      <c r="O172" s="21">
        <v>8.3798882681564241E-2</v>
      </c>
      <c r="P172" s="21">
        <v>2.7932960893854747E-2</v>
      </c>
      <c r="Q172" s="21">
        <v>0.29050279329608941</v>
      </c>
      <c r="R172" s="21">
        <v>4.4692737430167592E-2</v>
      </c>
      <c r="S172" s="21">
        <v>0.37988826815642457</v>
      </c>
      <c r="T172" s="21">
        <v>0.37430167597765363</v>
      </c>
      <c r="U172" s="21">
        <v>0.35195530726256985</v>
      </c>
      <c r="V172" s="21">
        <v>8.9381826815642454E-2</v>
      </c>
      <c r="W172" s="21">
        <v>0.28897654189944133</v>
      </c>
      <c r="X172" s="21">
        <v>5.8690480446927373E-2</v>
      </c>
      <c r="Y172" s="21">
        <v>2.1323558659217878E-2</v>
      </c>
      <c r="Z172" s="21">
        <v>0.28185915083798885</v>
      </c>
      <c r="AA172" s="21">
        <v>1.2712205810055868</v>
      </c>
      <c r="AB172" s="21">
        <v>3.9425862458100553</v>
      </c>
      <c r="AC172" s="21">
        <v>1.5235464860335195</v>
      </c>
      <c r="AD172" s="21">
        <v>1.8533418603351954</v>
      </c>
      <c r="AE172" s="21">
        <v>1.4321167262569832</v>
      </c>
      <c r="AF172" s="21">
        <v>0.82660320111731844</v>
      </c>
      <c r="AG172" s="21">
        <v>1.2867273966480448</v>
      </c>
      <c r="AH172" s="21"/>
      <c r="AI172" s="21"/>
      <c r="AL172" s="65">
        <f t="shared" si="2"/>
        <v>1</v>
      </c>
    </row>
    <row r="173" spans="1:38" ht="14.25" customHeight="1" x14ac:dyDescent="0.25">
      <c r="A173" s="22" t="s">
        <v>186</v>
      </c>
      <c r="B173" s="19">
        <v>466.03413793548242</v>
      </c>
      <c r="C173" s="19">
        <v>547.13084160635128</v>
      </c>
      <c r="D173" s="19">
        <v>504.95836643333422</v>
      </c>
      <c r="E173" s="19">
        <v>569.22158841874955</v>
      </c>
      <c r="F173" s="19">
        <v>33.205352050793756</v>
      </c>
      <c r="G173" s="19">
        <v>35.693132491935465</v>
      </c>
      <c r="H173" s="19">
        <v>24.011177372727264</v>
      </c>
      <c r="I173" s="19">
        <v>20.751757031250008</v>
      </c>
      <c r="J173" s="19">
        <v>23.005972428571489</v>
      </c>
      <c r="K173" s="19">
        <v>29.22004857419368</v>
      </c>
      <c r="L173" s="19">
        <v>29.131899900000001</v>
      </c>
      <c r="M173" s="19">
        <v>21.733457873846159</v>
      </c>
      <c r="N173" s="19">
        <v>21.698316483871011</v>
      </c>
      <c r="O173" s="19">
        <v>20.141042319999922</v>
      </c>
      <c r="P173" s="19">
        <v>22.494486931818216</v>
      </c>
      <c r="Q173" s="19">
        <v>34.761460078124998</v>
      </c>
      <c r="R173" s="19">
        <v>24.144270230769173</v>
      </c>
      <c r="S173" s="19">
        <v>26.09184089354838</v>
      </c>
      <c r="T173" s="19">
        <v>26.567276784615348</v>
      </c>
      <c r="U173" s="19">
        <v>44.93257101428555</v>
      </c>
      <c r="V173" s="19">
        <v>43.471163214285866</v>
      </c>
      <c r="W173" s="19">
        <v>51.934686876190618</v>
      </c>
      <c r="X173" s="19">
        <v>37.066323636923109</v>
      </c>
      <c r="Y173" s="19">
        <v>53.027741925000015</v>
      </c>
      <c r="Z173" s="19">
        <v>31.449510857142879</v>
      </c>
      <c r="AA173" s="19">
        <v>35.404415900000004</v>
      </c>
      <c r="AB173" s="19">
        <v>36.238203606060807</v>
      </c>
      <c r="AC173" s="19">
        <v>48.486825324999991</v>
      </c>
      <c r="AD173" s="19">
        <v>31.583517232812493</v>
      </c>
      <c r="AE173" s="19">
        <v>28.857018064516218</v>
      </c>
      <c r="AF173" s="19">
        <v>37.379423360606175</v>
      </c>
      <c r="AG173" s="19">
        <v>48.160889587692253</v>
      </c>
      <c r="AH173" s="19">
        <v>49.662614009523821</v>
      </c>
      <c r="AI173" s="19"/>
      <c r="AL173" s="65">
        <f t="shared" si="2"/>
        <v>1</v>
      </c>
    </row>
    <row r="174" spans="1:38" ht="14.25" customHeight="1" x14ac:dyDescent="0.25">
      <c r="A174" s="22" t="s">
        <v>187</v>
      </c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L174" s="65">
        <f t="shared" si="2"/>
        <v>0</v>
      </c>
    </row>
    <row r="175" spans="1:38" ht="14.25" customHeight="1" x14ac:dyDescent="0.25">
      <c r="A175" s="22" t="s">
        <v>188</v>
      </c>
      <c r="B175" s="19">
        <v>1.6623570535841525</v>
      </c>
      <c r="C175" s="19">
        <v>3.2242242305914992</v>
      </c>
      <c r="D175" s="19">
        <v>3.4884063380240153</v>
      </c>
      <c r="E175" s="19">
        <v>2.744303555060585</v>
      </c>
      <c r="F175" s="19">
        <v>3.2139094139411464</v>
      </c>
      <c r="G175" s="19">
        <v>3.7069108577397492</v>
      </c>
      <c r="H175" s="19">
        <v>3.6455172731959804</v>
      </c>
      <c r="I175" s="19">
        <v>3.7468713101648583</v>
      </c>
      <c r="J175" s="19">
        <v>2.0410487873529144</v>
      </c>
      <c r="K175" s="19">
        <v>2.2358960735671025</v>
      </c>
      <c r="L175" s="19">
        <v>2.6098102919001795</v>
      </c>
      <c r="M175" s="19">
        <v>1.7157146975039743</v>
      </c>
      <c r="N175" s="19">
        <v>2.1015455169128758</v>
      </c>
      <c r="O175" s="19">
        <v>2.0390782459871981</v>
      </c>
      <c r="P175" s="19">
        <v>2.0257866433256262</v>
      </c>
      <c r="Q175" s="19">
        <v>1.9563551486172768</v>
      </c>
      <c r="R175" s="19">
        <v>1.8233584510265497</v>
      </c>
      <c r="S175" s="19">
        <v>1.4528127181604151</v>
      </c>
      <c r="T175" s="19">
        <v>1.9400244852686328</v>
      </c>
      <c r="U175" s="19">
        <v>2.1738535656557816</v>
      </c>
      <c r="V175" s="19">
        <v>1.5230901641539054</v>
      </c>
      <c r="W175" s="19">
        <v>2.0395295801811719</v>
      </c>
      <c r="X175" s="19">
        <v>2.1704298951786618</v>
      </c>
      <c r="Y175" s="19">
        <v>2.4933087628012318</v>
      </c>
      <c r="Z175" s="19">
        <v>2.3054339571810307</v>
      </c>
      <c r="AA175" s="19">
        <v>2.4039292053628216</v>
      </c>
      <c r="AB175" s="19">
        <v>2.5678211790333303</v>
      </c>
      <c r="AC175" s="19">
        <v>1.293350600472404</v>
      </c>
      <c r="AD175" s="19">
        <v>1.1944271525802801</v>
      </c>
      <c r="AE175" s="19">
        <v>0.10331714976960807</v>
      </c>
      <c r="AF175" s="19">
        <v>5.2503261060913138E-2</v>
      </c>
      <c r="AG175" s="19">
        <v>-0.15192821827098019</v>
      </c>
      <c r="AH175" s="19"/>
      <c r="AI175" s="19"/>
      <c r="AL175" s="65">
        <f t="shared" si="2"/>
        <v>1</v>
      </c>
    </row>
    <row r="176" spans="1:38" ht="14.25" customHeight="1" x14ac:dyDescent="0.25">
      <c r="A176" s="22" t="s">
        <v>189</v>
      </c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L176" s="65">
        <f t="shared" si="2"/>
        <v>0</v>
      </c>
    </row>
    <row r="177" spans="1:38" ht="14.25" customHeight="1" x14ac:dyDescent="0.25">
      <c r="A177" s="22" t="s">
        <v>190</v>
      </c>
      <c r="B177" s="19">
        <v>17.968482039458301</v>
      </c>
      <c r="C177" s="19">
        <v>26.310221252621862</v>
      </c>
      <c r="D177" s="19">
        <v>28.52499829452147</v>
      </c>
      <c r="E177" s="19">
        <v>28.425734390399327</v>
      </c>
      <c r="F177" s="19">
        <v>16.829933362475064</v>
      </c>
      <c r="G177" s="19">
        <v>28.263323187180809</v>
      </c>
      <c r="H177" s="19">
        <v>28.567218824896123</v>
      </c>
      <c r="I177" s="19">
        <v>27.11416844046035</v>
      </c>
      <c r="J177" s="19">
        <v>23.16628488501253</v>
      </c>
      <c r="K177" s="19">
        <v>22.660130912971777</v>
      </c>
      <c r="L177" s="19">
        <v>25.312050080976345</v>
      </c>
      <c r="M177" s="19">
        <v>22.175229355758578</v>
      </c>
      <c r="N177" s="19">
        <v>25.253827254595105</v>
      </c>
      <c r="O177" s="19">
        <v>36.202369247640199</v>
      </c>
      <c r="P177" s="19">
        <v>35.483575716393851</v>
      </c>
      <c r="Q177" s="19">
        <v>41.194052147164456</v>
      </c>
      <c r="R177" s="19">
        <v>39.097321609212734</v>
      </c>
      <c r="S177" s="19">
        <v>41.319166336016224</v>
      </c>
      <c r="T177" s="19">
        <v>49.140093763982634</v>
      </c>
      <c r="U177" s="19">
        <v>53.073848885990458</v>
      </c>
      <c r="V177" s="19">
        <v>44.922685839142794</v>
      </c>
      <c r="W177" s="19">
        <v>39.420647261537496</v>
      </c>
      <c r="X177" s="19">
        <v>53.354557296917839</v>
      </c>
      <c r="Y177" s="19">
        <v>50.510471974185961</v>
      </c>
      <c r="Z177" s="19">
        <v>58.729535998514251</v>
      </c>
      <c r="AA177" s="19">
        <v>50.74400564725736</v>
      </c>
      <c r="AB177" s="19">
        <v>48.776755822557931</v>
      </c>
      <c r="AC177" s="19">
        <v>68.432372747369556</v>
      </c>
      <c r="AD177" s="19">
        <v>47.649402236545576</v>
      </c>
      <c r="AE177" s="19">
        <v>38.438869639545096</v>
      </c>
      <c r="AF177" s="19">
        <v>42.410963119293001</v>
      </c>
      <c r="AG177" s="19">
        <v>41.627727733832778</v>
      </c>
      <c r="AH177" s="19">
        <v>53.026598331606827</v>
      </c>
      <c r="AI177" s="19"/>
      <c r="AL177" s="65">
        <f t="shared" si="2"/>
        <v>1</v>
      </c>
    </row>
    <row r="178" spans="1:38" ht="14.25" customHeight="1" x14ac:dyDescent="0.25">
      <c r="A178" s="22" t="s">
        <v>191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L178" s="65">
        <f t="shared" si="2"/>
        <v>0</v>
      </c>
    </row>
    <row r="179" spans="1:38" ht="14.25" customHeight="1" x14ac:dyDescent="0.25">
      <c r="A179" s="22" t="s">
        <v>192</v>
      </c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L179" s="65">
        <f t="shared" si="2"/>
        <v>0</v>
      </c>
    </row>
    <row r="180" spans="1:38" ht="14.25" customHeight="1" x14ac:dyDescent="0.25">
      <c r="A180" s="22" t="s">
        <v>193</v>
      </c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L180" s="65">
        <f t="shared" si="2"/>
        <v>0</v>
      </c>
    </row>
    <row r="181" spans="1:38" ht="14.25" customHeight="1" x14ac:dyDescent="0.25">
      <c r="A181" s="22" t="s">
        <v>194</v>
      </c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L181" s="65">
        <f t="shared" si="2"/>
        <v>0</v>
      </c>
    </row>
    <row r="182" spans="1:38" ht="14.25" customHeight="1" x14ac:dyDescent="0.25">
      <c r="A182" s="22" t="s">
        <v>195</v>
      </c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L182" s="65">
        <f t="shared" si="2"/>
        <v>0</v>
      </c>
    </row>
    <row r="183" spans="1:38" ht="14.25" customHeight="1" x14ac:dyDescent="0.25">
      <c r="A183" s="22" t="s">
        <v>196</v>
      </c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L183" s="65">
        <f t="shared" si="2"/>
        <v>0</v>
      </c>
    </row>
    <row r="184" spans="1:38" ht="14.25" customHeight="1" x14ac:dyDescent="0.25">
      <c r="A184" s="22" t="s">
        <v>197</v>
      </c>
      <c r="B184" s="21">
        <v>223.61410000000001</v>
      </c>
      <c r="C184" s="21">
        <v>270.19080000000002</v>
      </c>
      <c r="D184" s="21">
        <v>254.9692</v>
      </c>
      <c r="E184" s="21">
        <v>243.03270000000001</v>
      </c>
      <c r="F184" s="21">
        <v>189.6054</v>
      </c>
      <c r="G184" s="21">
        <v>225.9177</v>
      </c>
      <c r="H184" s="21">
        <v>240.7055</v>
      </c>
      <c r="I184" s="21">
        <v>264.899</v>
      </c>
      <c r="J184" s="21">
        <v>204.83114519466599</v>
      </c>
      <c r="K184" s="21">
        <v>248.49553142857098</v>
      </c>
      <c r="L184" s="21">
        <v>225.45493198894798</v>
      </c>
      <c r="M184" s="21">
        <v>285.12743244939702</v>
      </c>
      <c r="N184" s="21">
        <v>197.60868806842299</v>
      </c>
      <c r="O184" s="21">
        <v>215.60820000000001</v>
      </c>
      <c r="P184" s="21">
        <v>193.0478</v>
      </c>
      <c r="Q184" s="21">
        <v>230.05816314669701</v>
      </c>
      <c r="R184" s="21">
        <v>202.26185237905599</v>
      </c>
      <c r="S184" s="21">
        <v>203.04025246625</v>
      </c>
      <c r="T184" s="21">
        <v>227.690307028788</v>
      </c>
      <c r="U184" s="21">
        <v>280.42045527121201</v>
      </c>
      <c r="V184" s="21">
        <v>0</v>
      </c>
      <c r="W184" s="21">
        <v>0</v>
      </c>
      <c r="X184" s="21">
        <v>0</v>
      </c>
      <c r="Y184" s="21">
        <v>0</v>
      </c>
      <c r="Z184" s="21">
        <v>0</v>
      </c>
      <c r="AA184" s="21">
        <v>0</v>
      </c>
      <c r="AB184" s="21">
        <v>0</v>
      </c>
      <c r="AC184" s="21">
        <v>0</v>
      </c>
      <c r="AD184" s="21"/>
      <c r="AE184" s="21"/>
      <c r="AF184" s="21"/>
      <c r="AG184" s="21"/>
      <c r="AH184" s="21"/>
      <c r="AI184" s="21"/>
      <c r="AL184" s="65">
        <f t="shared" si="2"/>
        <v>0</v>
      </c>
    </row>
    <row r="185" spans="1:38" ht="14.25" customHeight="1" x14ac:dyDescent="0.25">
      <c r="A185" s="22" t="s">
        <v>198</v>
      </c>
      <c r="B185" s="19">
        <v>2.6902585194445403</v>
      </c>
      <c r="C185" s="19">
        <v>3.7718766606415599</v>
      </c>
      <c r="D185" s="19">
        <v>3.57404045384689</v>
      </c>
      <c r="E185" s="19">
        <v>3.5942674263186198</v>
      </c>
      <c r="F185" s="19">
        <v>3.3268568295275203</v>
      </c>
      <c r="G185" s="19">
        <v>3.0538656082903501</v>
      </c>
      <c r="H185" s="19">
        <v>2.30163522182331</v>
      </c>
      <c r="I185" s="19">
        <v>3.1352924168289498</v>
      </c>
      <c r="J185" s="19">
        <v>2.32957188768051</v>
      </c>
      <c r="K185" s="19">
        <v>2.64266075910471</v>
      </c>
      <c r="L185" s="19">
        <v>2.5599018564506202</v>
      </c>
      <c r="M185" s="19">
        <v>2.84138124544284</v>
      </c>
      <c r="N185" s="19">
        <v>3.3054676924644899</v>
      </c>
      <c r="O185" s="19">
        <v>2.41419556296501</v>
      </c>
      <c r="P185" s="19">
        <v>2.23040154407032</v>
      </c>
      <c r="Q185" s="19">
        <v>2.4709314459407401</v>
      </c>
      <c r="R185" s="19">
        <v>2.8</v>
      </c>
      <c r="S185" s="19">
        <v>2.1747142703744</v>
      </c>
      <c r="T185" s="19">
        <v>3.3387187033149601</v>
      </c>
      <c r="U185" s="19">
        <v>2.81591798849152</v>
      </c>
      <c r="V185" s="19">
        <v>3.7792352970809002</v>
      </c>
      <c r="W185" s="19">
        <v>3.1132678694635603</v>
      </c>
      <c r="X185" s="19">
        <v>3.20889435738989</v>
      </c>
      <c r="Y185" s="19">
        <v>3.2340195817203701</v>
      </c>
      <c r="Z185" s="19">
        <v>3.7381510625992198</v>
      </c>
      <c r="AA185" s="19">
        <v>3.6794381592934498</v>
      </c>
      <c r="AB185" s="19">
        <v>2.3346342844236601</v>
      </c>
      <c r="AC185" s="19">
        <v>2.24491278082197</v>
      </c>
      <c r="AD185" s="19">
        <v>2.8917656937453997</v>
      </c>
      <c r="AE185" s="19">
        <v>0.27185162218021997</v>
      </c>
      <c r="AF185" s="19">
        <v>1.5294629487742399</v>
      </c>
      <c r="AG185" s="19">
        <v>1.2663987856146102</v>
      </c>
      <c r="AH185" s="19">
        <v>0.81502941189928002</v>
      </c>
      <c r="AI185" s="19"/>
      <c r="AL185" s="65">
        <f t="shared" si="2"/>
        <v>1</v>
      </c>
    </row>
    <row r="186" spans="1:38" ht="14.25" customHeight="1" x14ac:dyDescent="0.25">
      <c r="A186" s="22" t="s">
        <v>199</v>
      </c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L186" s="65">
        <f t="shared" si="2"/>
        <v>0</v>
      </c>
    </row>
    <row r="187" spans="1:38" ht="14.25" customHeight="1" x14ac:dyDescent="0.25">
      <c r="A187" s="22" t="s">
        <v>200</v>
      </c>
      <c r="B187" s="19">
        <v>1476.493201655574</v>
      </c>
      <c r="C187" s="19">
        <v>1517.8291399716547</v>
      </c>
      <c r="D187" s="19">
        <v>1706.8254074245215</v>
      </c>
      <c r="E187" s="19">
        <v>1509.7119517339956</v>
      </c>
      <c r="F187" s="19">
        <v>1727.1271294229184</v>
      </c>
      <c r="G187" s="19">
        <v>1591.5264159753945</v>
      </c>
      <c r="H187" s="19">
        <v>1462.6792009465282</v>
      </c>
      <c r="I187" s="19">
        <v>1426.3124664993416</v>
      </c>
      <c r="J187" s="19">
        <v>1043.2172127355823</v>
      </c>
      <c r="K187" s="19">
        <v>741.3275291187415</v>
      </c>
      <c r="L187" s="19">
        <v>878.88293207200468</v>
      </c>
      <c r="M187" s="19">
        <v>952.24635088742673</v>
      </c>
      <c r="N187" s="19">
        <v>354.52192327161725</v>
      </c>
      <c r="O187" s="19">
        <v>403.7373914101118</v>
      </c>
      <c r="P187" s="19">
        <v>395.24630348636782</v>
      </c>
      <c r="Q187" s="19">
        <v>357.90119485290001</v>
      </c>
      <c r="R187" s="19">
        <v>320.65018404989615</v>
      </c>
      <c r="S187" s="19">
        <v>367.24294115090481</v>
      </c>
      <c r="T187" s="19">
        <v>433.23882826864792</v>
      </c>
      <c r="U187" s="19">
        <v>400.83732088738299</v>
      </c>
      <c r="V187" s="19">
        <v>391.74714311345082</v>
      </c>
      <c r="W187" s="19">
        <v>410.04766987117671</v>
      </c>
      <c r="X187" s="19">
        <v>432.00063428959862</v>
      </c>
      <c r="Y187" s="19">
        <v>413.93556893284438</v>
      </c>
      <c r="Z187" s="19">
        <v>372.33131026800783</v>
      </c>
      <c r="AA187" s="19">
        <v>385.74797935008581</v>
      </c>
      <c r="AB187" s="19">
        <v>445.78017649974737</v>
      </c>
      <c r="AC187" s="19">
        <v>385.1708722334788</v>
      </c>
      <c r="AD187" s="19">
        <v>333.47248177447398</v>
      </c>
      <c r="AE187" s="19">
        <v>201.76315128404053</v>
      </c>
      <c r="AF187" s="19">
        <v>308.8704207387911</v>
      </c>
      <c r="AG187" s="19">
        <v>298.32151468314311</v>
      </c>
      <c r="AH187" s="19">
        <v>270.44279180637648</v>
      </c>
      <c r="AI187" s="19"/>
      <c r="AL187" s="65">
        <f t="shared" si="2"/>
        <v>1</v>
      </c>
    </row>
    <row r="188" spans="1:38" ht="14.25" customHeight="1" x14ac:dyDescent="0.25">
      <c r="A188" s="22" t="s">
        <v>201</v>
      </c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L188" s="65">
        <f t="shared" si="2"/>
        <v>0</v>
      </c>
    </row>
    <row r="189" spans="1:38" ht="14.25" customHeight="1" x14ac:dyDescent="0.25">
      <c r="A189" s="22" t="s">
        <v>202</v>
      </c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L189" s="65">
        <f t="shared" si="2"/>
        <v>0</v>
      </c>
    </row>
    <row r="190" spans="1:38" ht="14.25" customHeight="1" x14ac:dyDescent="0.25">
      <c r="A190" s="22" t="s">
        <v>203</v>
      </c>
      <c r="B190" s="21">
        <v>7.4688299999999996</v>
      </c>
      <c r="C190" s="21">
        <v>11.02197</v>
      </c>
      <c r="D190" s="21">
        <v>13.237705999999999</v>
      </c>
      <c r="E190" s="21">
        <v>17.030208999999999</v>
      </c>
      <c r="F190" s="21">
        <v>12.871252</v>
      </c>
      <c r="G190" s="21">
        <v>12.05735</v>
      </c>
      <c r="H190" s="21">
        <v>8.525328</v>
      </c>
      <c r="I190" s="21">
        <v>9.4374900000000004</v>
      </c>
      <c r="J190" s="21">
        <v>6.8363829999999997</v>
      </c>
      <c r="K190" s="21">
        <v>10.799550999999999</v>
      </c>
      <c r="L190" s="21">
        <v>9.7200170000000004</v>
      </c>
      <c r="M190" s="21">
        <v>7.1346299999999996</v>
      </c>
      <c r="N190" s="21">
        <v>7.0335799999999997</v>
      </c>
      <c r="O190" s="21">
        <v>7.9875100000000003</v>
      </c>
      <c r="P190" s="21">
        <v>8.7214299999999998</v>
      </c>
      <c r="Q190" s="21">
        <v>7.6037400000000002</v>
      </c>
      <c r="R190" s="21">
        <v>6.9388600048579248</v>
      </c>
      <c r="S190" s="21">
        <v>8.07789</v>
      </c>
      <c r="T190" s="21">
        <v>9.9673099999999994</v>
      </c>
      <c r="U190" s="21">
        <v>10.384650000000001</v>
      </c>
      <c r="V190" s="21">
        <v>13.40471</v>
      </c>
      <c r="W190" s="21">
        <v>18.374110000000002</v>
      </c>
      <c r="X190" s="21">
        <v>13.39636</v>
      </c>
      <c r="Y190" s="21">
        <v>10.702170000000001</v>
      </c>
      <c r="Z190" s="21">
        <v>8.4257200000000001</v>
      </c>
      <c r="AA190" s="21">
        <v>16.030570000000001</v>
      </c>
      <c r="AB190" s="21">
        <v>17.877800000000001</v>
      </c>
      <c r="AC190" s="21">
        <v>17.968209999999999</v>
      </c>
      <c r="AD190" s="21">
        <v>10.34892</v>
      </c>
      <c r="AE190" s="21">
        <v>6.76119</v>
      </c>
      <c r="AF190" s="21">
        <v>10.696529999999999</v>
      </c>
      <c r="AG190" s="21">
        <v>11.9587</v>
      </c>
      <c r="AH190" s="21"/>
      <c r="AI190" s="21"/>
      <c r="AL190" s="65">
        <f t="shared" si="2"/>
        <v>1</v>
      </c>
    </row>
    <row r="191" spans="1:38" ht="14.25" customHeight="1" x14ac:dyDescent="0.25">
      <c r="A191" s="22" t="s">
        <v>204</v>
      </c>
      <c r="B191" s="19">
        <v>3.0120803032068899</v>
      </c>
      <c r="C191" s="19">
        <v>1.5196524223537502</v>
      </c>
      <c r="D191" s="19">
        <v>4.5426508048077503</v>
      </c>
      <c r="E191" s="19">
        <v>3.7614266946315902</v>
      </c>
      <c r="F191" s="19">
        <v>2.9689055390687198</v>
      </c>
      <c r="G191" s="19">
        <v>3.0046218899374</v>
      </c>
      <c r="H191" s="19">
        <v>2.1532622137569799</v>
      </c>
      <c r="I191" s="19">
        <v>3.8970390919097699</v>
      </c>
      <c r="J191" s="19">
        <v>2.2586642040311999</v>
      </c>
      <c r="K191" s="19">
        <v>5.2632634256444</v>
      </c>
      <c r="L191" s="19">
        <v>4.6161716894500797</v>
      </c>
      <c r="M191" s="19">
        <v>5.0809420445006896</v>
      </c>
      <c r="N191" s="19">
        <v>3.5249999999999999</v>
      </c>
      <c r="O191" s="19">
        <v>2.8501214869141598</v>
      </c>
      <c r="P191" s="19">
        <v>3.99</v>
      </c>
      <c r="Q191" s="19">
        <v>1.276</v>
      </c>
      <c r="R191" s="19">
        <v>1.49</v>
      </c>
      <c r="S191" s="19">
        <v>1.5591055208292641</v>
      </c>
      <c r="T191" s="19">
        <v>3.1963826661850598</v>
      </c>
      <c r="U191" s="19">
        <v>2.1654083315869701</v>
      </c>
      <c r="V191" s="19">
        <v>1.4573691079647699</v>
      </c>
      <c r="W191" s="19">
        <v>1.5343688512790739</v>
      </c>
      <c r="X191" s="19">
        <v>3.0767688052031397</v>
      </c>
      <c r="Y191" s="19">
        <v>7.5769687976448603</v>
      </c>
      <c r="Z191" s="19">
        <v>2.8726941956938958</v>
      </c>
      <c r="AA191" s="19">
        <v>1.937517445351532</v>
      </c>
      <c r="AB191" s="19">
        <v>3.0125455056089301</v>
      </c>
      <c r="AC191" s="19">
        <v>3.2233589786995398</v>
      </c>
      <c r="AD191" s="19">
        <v>1.8620659055742854</v>
      </c>
      <c r="AE191" s="19">
        <v>1.4684096180359136</v>
      </c>
      <c r="AF191" s="19"/>
      <c r="AG191" s="19"/>
      <c r="AH191" s="19"/>
      <c r="AI191" s="19"/>
      <c r="AL191" s="65">
        <f t="shared" si="2"/>
        <v>0</v>
      </c>
    </row>
    <row r="192" spans="1:38" ht="14.25" customHeight="1" x14ac:dyDescent="0.25">
      <c r="A192" s="22" t="s">
        <v>205</v>
      </c>
      <c r="B192" s="21">
        <v>199.26681720757401</v>
      </c>
      <c r="C192" s="21">
        <v>193.43505825875602</v>
      </c>
      <c r="D192" s="21">
        <v>199.88035398152701</v>
      </c>
      <c r="E192" s="21">
        <v>219.24564765824402</v>
      </c>
      <c r="F192" s="21">
        <v>201.37395988375698</v>
      </c>
      <c r="G192" s="21">
        <v>178.62744158798998</v>
      </c>
      <c r="H192" s="21">
        <v>187.49244052572101</v>
      </c>
      <c r="I192" s="21">
        <v>209.950456365902</v>
      </c>
      <c r="J192" s="21">
        <v>193.383567015757</v>
      </c>
      <c r="K192" s="21">
        <v>178.97375779039402</v>
      </c>
      <c r="L192" s="21">
        <v>180.08164016755597</v>
      </c>
      <c r="M192" s="21">
        <v>174.80564743094598</v>
      </c>
      <c r="N192" s="21">
        <v>182.81429296408601</v>
      </c>
      <c r="O192" s="21">
        <v>186.222511335208</v>
      </c>
      <c r="P192" s="21">
        <v>156.66249170219498</v>
      </c>
      <c r="Q192" s="21">
        <v>139.45981553910198</v>
      </c>
      <c r="R192" s="21">
        <v>185.00112274801998</v>
      </c>
      <c r="S192" s="21">
        <v>180.382377190818</v>
      </c>
      <c r="T192" s="21">
        <v>159.575087244326</v>
      </c>
      <c r="U192" s="21">
        <v>189.44784805287901</v>
      </c>
      <c r="V192" s="21">
        <v>214.071406908635</v>
      </c>
      <c r="W192" s="21">
        <v>212.88711006391</v>
      </c>
      <c r="X192" s="21">
        <v>217.588698244895</v>
      </c>
      <c r="Y192" s="21">
        <v>246.91927760870999</v>
      </c>
      <c r="Z192" s="21">
        <v>316.40360117864799</v>
      </c>
      <c r="AA192" s="21">
        <v>240.21308287118302</v>
      </c>
      <c r="AB192" s="21">
        <v>233.23820375615099</v>
      </c>
      <c r="AC192" s="21">
        <v>283.62366127639399</v>
      </c>
      <c r="AD192" s="21">
        <v>218.16238061214599</v>
      </c>
      <c r="AE192" s="21">
        <v>74.863301897847904</v>
      </c>
      <c r="AF192" s="21">
        <v>104.59293260163</v>
      </c>
      <c r="AG192" s="21">
        <v>152.33374090340899</v>
      </c>
      <c r="AH192" s="21">
        <v>143.746688302926</v>
      </c>
      <c r="AI192" s="21"/>
      <c r="AL192" s="65">
        <f t="shared" si="2"/>
        <v>1</v>
      </c>
    </row>
    <row r="193" spans="1:38" ht="14.25" customHeight="1" x14ac:dyDescent="0.25">
      <c r="A193" s="22" t="s">
        <v>206</v>
      </c>
      <c r="B193" s="19">
        <v>0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4.9559331627846204</v>
      </c>
      <c r="AH193" s="19"/>
      <c r="AI193" s="19"/>
      <c r="AL193" s="65">
        <f t="shared" si="2"/>
        <v>1</v>
      </c>
    </row>
    <row r="194" spans="1:38" ht="14.25" customHeight="1" x14ac:dyDescent="0.25">
      <c r="A194" s="22" t="s">
        <v>207</v>
      </c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L194" s="65">
        <f t="shared" si="2"/>
        <v>0</v>
      </c>
    </row>
    <row r="195" spans="1:38" ht="14.25" customHeight="1" x14ac:dyDescent="0.25">
      <c r="A195" s="22" t="s">
        <v>208</v>
      </c>
      <c r="B195" s="19">
        <v>1.345474226279372</v>
      </c>
      <c r="C195" s="19">
        <v>0.73116269693896629</v>
      </c>
      <c r="D195" s="19">
        <v>0.2110413505806106</v>
      </c>
      <c r="E195" s="19">
        <v>0.68155747359201346</v>
      </c>
      <c r="F195" s="19">
        <v>0.28893853109973011</v>
      </c>
      <c r="G195" s="19">
        <v>2.2732610060450336E-2</v>
      </c>
      <c r="H195" s="19"/>
      <c r="I195" s="19"/>
      <c r="J195" s="19">
        <v>0</v>
      </c>
      <c r="K195" s="19">
        <v>0</v>
      </c>
      <c r="L195" s="19">
        <v>0.43513905891803034</v>
      </c>
      <c r="M195" s="19">
        <v>0.44320760151149752</v>
      </c>
      <c r="N195" s="19">
        <v>0.12305284443691711</v>
      </c>
      <c r="O195" s="19">
        <v>0.15540527123073739</v>
      </c>
      <c r="P195" s="19">
        <v>0.22894586823035137</v>
      </c>
      <c r="Q195" s="19">
        <v>0.10212300846198352</v>
      </c>
      <c r="R195" s="19">
        <v>0.29425504784818479</v>
      </c>
      <c r="S195" s="19">
        <v>0.19178758641228613</v>
      </c>
      <c r="T195" s="19">
        <v>0.13080916467164941</v>
      </c>
      <c r="U195" s="19">
        <v>0.27300157466743513</v>
      </c>
      <c r="V195" s="19">
        <v>0.73746176230486826</v>
      </c>
      <c r="W195" s="19">
        <v>0.42276652327906156</v>
      </c>
      <c r="X195" s="19">
        <v>0.18122035293590913</v>
      </c>
      <c r="Y195" s="19">
        <v>0.19415186440727322</v>
      </c>
      <c r="Z195" s="19">
        <v>0.13852994183950318</v>
      </c>
      <c r="AA195" s="19">
        <v>3.7900196929551939E-2</v>
      </c>
      <c r="AB195" s="19">
        <v>0.69400790276594171</v>
      </c>
      <c r="AC195" s="19">
        <v>0.27406544923042592</v>
      </c>
      <c r="AD195" s="19">
        <v>0.6253787518478795</v>
      </c>
      <c r="AE195" s="19">
        <v>1.1676070854213918</v>
      </c>
      <c r="AF195" s="19">
        <v>0.67339265510094448</v>
      </c>
      <c r="AG195" s="19">
        <v>0.92828599679458113</v>
      </c>
      <c r="AH195" s="19"/>
      <c r="AI195" s="19"/>
      <c r="AL195" s="65">
        <f t="shared" si="2"/>
        <v>1</v>
      </c>
    </row>
    <row r="196" spans="1:38" ht="14.25" customHeight="1" x14ac:dyDescent="0.25">
      <c r="A196" s="22" t="s">
        <v>209</v>
      </c>
      <c r="B196" s="21"/>
      <c r="C196" s="21"/>
      <c r="D196" s="21"/>
      <c r="E196" s="21"/>
      <c r="F196" s="21"/>
      <c r="G196" s="21"/>
      <c r="H196" s="21"/>
      <c r="I196" s="21"/>
      <c r="J196" s="21">
        <v>12.684965779755199</v>
      </c>
      <c r="K196" s="21">
        <v>13.392850809222299</v>
      </c>
      <c r="L196" s="21">
        <v>13.694282686665</v>
      </c>
      <c r="M196" s="21">
        <v>11.738215608875301</v>
      </c>
      <c r="N196" s="21">
        <v>11.2369394714552</v>
      </c>
      <c r="O196" s="21">
        <v>8.7885348121373887</v>
      </c>
      <c r="P196" s="21">
        <v>11.3494857816906</v>
      </c>
      <c r="Q196" s="21">
        <v>7.9096546351350501</v>
      </c>
      <c r="R196" s="21">
        <v>8.1566996467153405</v>
      </c>
      <c r="S196" s="21">
        <v>8.222536737662681</v>
      </c>
      <c r="T196" s="21">
        <v>9.3024330089350986</v>
      </c>
      <c r="U196" s="21">
        <v>7.9858970221604899</v>
      </c>
      <c r="V196" s="21">
        <v>8.15013669903108</v>
      </c>
      <c r="W196" s="21">
        <v>11.309357215813</v>
      </c>
      <c r="X196" s="21">
        <v>7.7779432582325096</v>
      </c>
      <c r="Y196" s="21">
        <v>8.5377728766006999</v>
      </c>
      <c r="Z196" s="21">
        <v>9.8737598039339005</v>
      </c>
      <c r="AA196" s="21">
        <v>9.8100505213753806</v>
      </c>
      <c r="AB196" s="21">
        <v>9.875626332358209</v>
      </c>
      <c r="AC196" s="21">
        <v>10.3707335908251</v>
      </c>
      <c r="AD196" s="21">
        <v>9.1321699165248695</v>
      </c>
      <c r="AE196" s="21">
        <v>0.65054506149867597</v>
      </c>
      <c r="AF196" s="21">
        <v>0.85850562296140498</v>
      </c>
      <c r="AG196" s="21">
        <v>0.76728126293422305</v>
      </c>
      <c r="AH196" s="21"/>
      <c r="AI196" s="21"/>
      <c r="AL196" s="65">
        <f t="shared" si="2"/>
        <v>1</v>
      </c>
    </row>
    <row r="197" spans="1:38" ht="14.25" customHeight="1" x14ac:dyDescent="0.25">
      <c r="A197" s="22" t="s">
        <v>210</v>
      </c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L197" s="65">
        <f t="shared" si="2"/>
        <v>0</v>
      </c>
    </row>
    <row r="198" spans="1:38" ht="14.25" customHeight="1" x14ac:dyDescent="0.25">
      <c r="A198" s="22" t="s">
        <v>211</v>
      </c>
      <c r="B198" s="21">
        <v>69</v>
      </c>
      <c r="C198" s="21">
        <v>65</v>
      </c>
      <c r="D198" s="21">
        <v>72</v>
      </c>
      <c r="E198" s="21">
        <v>70</v>
      </c>
      <c r="F198" s="21">
        <v>69</v>
      </c>
      <c r="G198" s="21">
        <v>83</v>
      </c>
      <c r="H198" s="21">
        <v>80</v>
      </c>
      <c r="I198" s="21">
        <v>86</v>
      </c>
      <c r="J198" s="21">
        <v>66</v>
      </c>
      <c r="K198" s="21">
        <v>86</v>
      </c>
      <c r="L198" s="21">
        <v>84</v>
      </c>
      <c r="M198" s="21">
        <v>90</v>
      </c>
      <c r="N198" s="21">
        <v>321</v>
      </c>
      <c r="O198" s="21">
        <v>348</v>
      </c>
      <c r="P198" s="21">
        <v>334</v>
      </c>
      <c r="Q198" s="21">
        <v>454</v>
      </c>
      <c r="R198" s="21">
        <v>444</v>
      </c>
      <c r="S198" s="21">
        <v>432</v>
      </c>
      <c r="T198" s="21">
        <v>449</v>
      </c>
      <c r="U198" s="21">
        <v>564</v>
      </c>
      <c r="V198" s="21">
        <v>481</v>
      </c>
      <c r="W198" s="21">
        <v>542</v>
      </c>
      <c r="X198" s="21">
        <v>662</v>
      </c>
      <c r="Y198" s="21">
        <v>739</v>
      </c>
      <c r="Z198" s="21">
        <v>562</v>
      </c>
      <c r="AA198" s="21">
        <v>557</v>
      </c>
      <c r="AB198" s="21">
        <v>626</v>
      </c>
      <c r="AC198" s="21">
        <v>569</v>
      </c>
      <c r="AD198" s="21">
        <v>559</v>
      </c>
      <c r="AE198" s="21">
        <v>437</v>
      </c>
      <c r="AF198" s="21">
        <v>535</v>
      </c>
      <c r="AG198" s="21">
        <v>546</v>
      </c>
      <c r="AH198" s="21">
        <v>625</v>
      </c>
      <c r="AI198" s="21"/>
      <c r="AL198" s="65">
        <f t="shared" si="2"/>
        <v>1</v>
      </c>
    </row>
    <row r="199" spans="1:38" ht="14.25" customHeight="1" x14ac:dyDescent="0.25">
      <c r="A199" s="22" t="s">
        <v>212</v>
      </c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L199" s="65">
        <f t="shared" ref="AL199:AL217" si="3">IF(AG199="", 0, 1)</f>
        <v>0</v>
      </c>
    </row>
    <row r="200" spans="1:38" ht="14.25" customHeight="1" x14ac:dyDescent="0.25">
      <c r="A200" s="22" t="s">
        <v>213</v>
      </c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L200" s="65">
        <f t="shared" si="3"/>
        <v>0</v>
      </c>
    </row>
    <row r="201" spans="1:38" ht="14.25" customHeight="1" x14ac:dyDescent="0.25">
      <c r="A201" s="22" t="s">
        <v>214</v>
      </c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L201" s="65">
        <f t="shared" si="3"/>
        <v>0</v>
      </c>
    </row>
    <row r="202" spans="1:38" ht="14.25" customHeight="1" x14ac:dyDescent="0.25">
      <c r="A202" s="22" t="s">
        <v>215</v>
      </c>
      <c r="B202" s="21">
        <v>3.9864702011979531</v>
      </c>
      <c r="C202" s="21">
        <v>6.1231171211365094</v>
      </c>
      <c r="D202" s="21">
        <v>2.2471250947646593</v>
      </c>
      <c r="E202" s="21">
        <v>21.054543883837354</v>
      </c>
      <c r="F202" s="21">
        <v>7.0115661775563494</v>
      </c>
      <c r="G202" s="21">
        <v>2.4317289527896482</v>
      </c>
      <c r="H202" s="21">
        <v>1.3098335614108629</v>
      </c>
      <c r="I202" s="21">
        <v>2.8168451113119786</v>
      </c>
      <c r="J202" s="21">
        <v>2.1724820214827791</v>
      </c>
      <c r="K202" s="21">
        <v>1.414005376066201</v>
      </c>
      <c r="L202" s="21">
        <v>2.5461246929717309</v>
      </c>
      <c r="M202" s="21">
        <v>0.738938099338036</v>
      </c>
      <c r="N202" s="21">
        <v>2.6796720368922826</v>
      </c>
      <c r="O202" s="21">
        <v>2.4900000000000002</v>
      </c>
      <c r="P202" s="21">
        <v>2.2555235400074558</v>
      </c>
      <c r="Q202" s="21">
        <v>1.6552455239999999</v>
      </c>
      <c r="R202" s="21">
        <v>2.1808587240000001</v>
      </c>
      <c r="S202" s="21">
        <v>4.3901481320933557</v>
      </c>
      <c r="T202" s="21">
        <v>0.66600000000000004</v>
      </c>
      <c r="U202" s="21">
        <v>2.86779579706656</v>
      </c>
      <c r="V202" s="21">
        <v>0.98670000000000002</v>
      </c>
      <c r="W202" s="21">
        <v>1.6233</v>
      </c>
      <c r="X202" s="21">
        <v>1.3065</v>
      </c>
      <c r="Y202" s="21">
        <v>0.99</v>
      </c>
      <c r="Z202" s="21">
        <v>0.84</v>
      </c>
      <c r="AA202" s="21">
        <v>1.3472999999999999</v>
      </c>
      <c r="AB202" s="21">
        <v>1.0597435593864699</v>
      </c>
      <c r="AC202" s="21">
        <v>1.0597435593864699</v>
      </c>
      <c r="AD202" s="21"/>
      <c r="AE202" s="21"/>
      <c r="AF202" s="21"/>
      <c r="AG202" s="21"/>
      <c r="AH202" s="21"/>
      <c r="AI202" s="21"/>
      <c r="AL202" s="65">
        <f t="shared" si="3"/>
        <v>0</v>
      </c>
    </row>
    <row r="203" spans="1:38" ht="14.25" customHeight="1" x14ac:dyDescent="0.25">
      <c r="A203" s="22" t="s">
        <v>216</v>
      </c>
      <c r="B203" s="19">
        <v>244</v>
      </c>
      <c r="C203" s="19">
        <v>358</v>
      </c>
      <c r="D203" s="19">
        <v>413</v>
      </c>
      <c r="E203" s="19">
        <v>378</v>
      </c>
      <c r="F203" s="19">
        <v>236</v>
      </c>
      <c r="G203" s="19">
        <v>192</v>
      </c>
      <c r="H203" s="19">
        <v>231</v>
      </c>
      <c r="I203" s="19">
        <v>183</v>
      </c>
      <c r="J203" s="19">
        <v>140</v>
      </c>
      <c r="K203" s="19">
        <v>156</v>
      </c>
      <c r="L203" s="19">
        <v>166</v>
      </c>
      <c r="M203" s="19">
        <v>143</v>
      </c>
      <c r="N203" s="19">
        <v>124</v>
      </c>
      <c r="O203" s="19">
        <v>142</v>
      </c>
      <c r="P203" s="19">
        <v>182</v>
      </c>
      <c r="Q203" s="19">
        <v>146</v>
      </c>
      <c r="R203" s="19">
        <v>155</v>
      </c>
      <c r="S203" s="19">
        <v>168</v>
      </c>
      <c r="T203" s="19">
        <v>186</v>
      </c>
      <c r="U203" s="19">
        <v>166</v>
      </c>
      <c r="V203" s="19">
        <v>160</v>
      </c>
      <c r="W203" s="19">
        <v>182</v>
      </c>
      <c r="X203" s="19">
        <v>206</v>
      </c>
      <c r="Y203" s="19">
        <v>193</v>
      </c>
      <c r="Z203" s="19">
        <v>182</v>
      </c>
      <c r="AA203" s="19">
        <v>213</v>
      </c>
      <c r="AB203" s="19">
        <v>239</v>
      </c>
      <c r="AC203" s="19">
        <v>207</v>
      </c>
      <c r="AD203" s="19">
        <v>162</v>
      </c>
      <c r="AE203" s="19">
        <v>108</v>
      </c>
      <c r="AF203" s="19">
        <v>131</v>
      </c>
      <c r="AG203" s="19">
        <v>153</v>
      </c>
      <c r="AH203" s="19">
        <v>150</v>
      </c>
      <c r="AI203" s="19"/>
      <c r="AL203" s="65">
        <f t="shared" si="3"/>
        <v>1</v>
      </c>
    </row>
    <row r="204" spans="1:38" ht="14.25" customHeight="1" x14ac:dyDescent="0.25">
      <c r="A204" s="22" t="s">
        <v>217</v>
      </c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L204" s="65">
        <f t="shared" si="3"/>
        <v>0</v>
      </c>
    </row>
    <row r="205" spans="1:38" ht="14.25" customHeight="1" x14ac:dyDescent="0.25">
      <c r="A205" s="22" t="s">
        <v>218</v>
      </c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L205" s="65">
        <f t="shared" si="3"/>
        <v>0</v>
      </c>
    </row>
    <row r="206" spans="1:38" ht="14.25" customHeight="1" x14ac:dyDescent="0.25">
      <c r="A206" s="22" t="s">
        <v>219</v>
      </c>
      <c r="B206" s="21">
        <v>22.556434145401003</v>
      </c>
      <c r="C206" s="21">
        <v>41.755345944733904</v>
      </c>
      <c r="D206" s="21">
        <v>34.263570559129796</v>
      </c>
      <c r="E206" s="21">
        <v>20.675572152031101</v>
      </c>
      <c r="F206" s="21">
        <v>30.994941396332301</v>
      </c>
      <c r="G206" s="21">
        <v>51.300481015905</v>
      </c>
      <c r="H206" s="21">
        <v>37.700924882705706</v>
      </c>
      <c r="I206" s="21">
        <v>21.745180862551102</v>
      </c>
      <c r="J206" s="21">
        <v>22.682851390038</v>
      </c>
      <c r="K206" s="21">
        <v>33.117664311822296</v>
      </c>
      <c r="L206" s="21">
        <v>25.5446055147459</v>
      </c>
      <c r="M206" s="21">
        <v>22.643996143592801</v>
      </c>
      <c r="N206" s="21">
        <v>17.9076955399497</v>
      </c>
      <c r="O206" s="21">
        <v>29.136759819552299</v>
      </c>
      <c r="P206" s="21">
        <v>20.879140365886901</v>
      </c>
      <c r="Q206" s="21">
        <v>14.336842619546999</v>
      </c>
      <c r="R206" s="21">
        <v>23.960686568281904</v>
      </c>
      <c r="S206" s="21">
        <v>29.397912320664204</v>
      </c>
      <c r="T206" s="21">
        <v>19.745014316614601</v>
      </c>
      <c r="U206" s="21">
        <v>14.101156906631504</v>
      </c>
      <c r="V206" s="21">
        <v>24.617666916485206</v>
      </c>
      <c r="W206" s="21">
        <v>31.359765770976203</v>
      </c>
      <c r="X206" s="21">
        <v>28.653594713670508</v>
      </c>
      <c r="Y206" s="21">
        <v>29.854927358086606</v>
      </c>
      <c r="Z206" s="21">
        <v>23.501205534016318</v>
      </c>
      <c r="AA206" s="21">
        <v>31.195635470791618</v>
      </c>
      <c r="AB206" s="21">
        <v>27.045163418724417</v>
      </c>
      <c r="AC206" s="21">
        <v>25.865596637805918</v>
      </c>
      <c r="AD206" s="21">
        <v>22.390173541353448</v>
      </c>
      <c r="AE206" s="21">
        <v>29.096895169566352</v>
      </c>
      <c r="AF206" s="21">
        <v>22.122484700362453</v>
      </c>
      <c r="AG206" s="21">
        <v>23.11289806862365</v>
      </c>
      <c r="AH206" s="21">
        <v>21.901596347776753</v>
      </c>
      <c r="AI206" s="21"/>
      <c r="AL206" s="65">
        <f t="shared" si="3"/>
        <v>1</v>
      </c>
    </row>
    <row r="207" spans="1:38" ht="14.25" customHeight="1" x14ac:dyDescent="0.25">
      <c r="A207" s="22" t="s">
        <v>220</v>
      </c>
      <c r="B207" s="19">
        <v>43.641478686585074</v>
      </c>
      <c r="C207" s="19">
        <v>51.285044922242747</v>
      </c>
      <c r="D207" s="19">
        <v>56.427845058977773</v>
      </c>
      <c r="E207" s="19">
        <v>71.973937026682663</v>
      </c>
      <c r="F207" s="19">
        <v>48.40876494543749</v>
      </c>
      <c r="G207" s="19">
        <v>50.300063162479304</v>
      </c>
      <c r="H207" s="19">
        <v>50.758540538413286</v>
      </c>
      <c r="I207" s="19">
        <v>85.594344708737466</v>
      </c>
      <c r="J207" s="19">
        <v>40.208789352734769</v>
      </c>
      <c r="K207" s="19">
        <v>46.202491225755324</v>
      </c>
      <c r="L207" s="19">
        <v>49.372118700037198</v>
      </c>
      <c r="M207" s="19">
        <v>48.399186310012482</v>
      </c>
      <c r="N207" s="19">
        <v>48.3</v>
      </c>
      <c r="O207" s="19">
        <v>60.565761309907401</v>
      </c>
      <c r="P207" s="19">
        <v>64.243205116037799</v>
      </c>
      <c r="Q207" s="19">
        <v>93.476733340963492</v>
      </c>
      <c r="R207" s="19">
        <v>50.995872264968099</v>
      </c>
      <c r="S207" s="19">
        <v>73.207620532095092</v>
      </c>
      <c r="T207" s="19">
        <v>75.132591267792193</v>
      </c>
      <c r="U207" s="19">
        <v>88.743113644278097</v>
      </c>
      <c r="V207" s="19">
        <v>76.080123900698197</v>
      </c>
      <c r="W207" s="19">
        <v>86.202530796996101</v>
      </c>
      <c r="X207" s="19">
        <v>96.836244312817897</v>
      </c>
      <c r="Y207" s="19">
        <v>100.42824485964199</v>
      </c>
      <c r="Z207" s="19">
        <v>88.911078310850016</v>
      </c>
      <c r="AA207" s="19">
        <v>110.62163704784301</v>
      </c>
      <c r="AB207" s="19">
        <v>99.638562414332384</v>
      </c>
      <c r="AC207" s="19">
        <v>112.39749591871799</v>
      </c>
      <c r="AD207" s="19">
        <v>85.972035218549991</v>
      </c>
      <c r="AE207" s="19">
        <v>16.367021784457101</v>
      </c>
      <c r="AF207" s="19">
        <v>23.4540960179047</v>
      </c>
      <c r="AG207" s="19">
        <v>51.340557108581997</v>
      </c>
      <c r="AH207" s="19">
        <v>26.048424275476801</v>
      </c>
      <c r="AI207" s="19"/>
      <c r="AL207" s="65">
        <f t="shared" si="3"/>
        <v>1</v>
      </c>
    </row>
    <row r="208" spans="1:38" ht="14.25" customHeight="1" x14ac:dyDescent="0.25">
      <c r="A208" s="22" t="s">
        <v>221</v>
      </c>
      <c r="B208" s="21">
        <v>3.791382889609209</v>
      </c>
      <c r="C208" s="21">
        <v>3.7510656436487642</v>
      </c>
      <c r="D208" s="21">
        <v>3.6163198021842158</v>
      </c>
      <c r="E208" s="21">
        <v>3.8956969781367481</v>
      </c>
      <c r="F208" s="21">
        <v>3.6449370138363033</v>
      </c>
      <c r="G208" s="21">
        <v>5.1843996130993526</v>
      </c>
      <c r="H208" s="21">
        <v>4.1541994294064422</v>
      </c>
      <c r="I208" s="21">
        <v>6.6875126084325194</v>
      </c>
      <c r="J208" s="21">
        <v>9.5217062089853908</v>
      </c>
      <c r="K208" s="21">
        <v>7.3549594510292966</v>
      </c>
      <c r="L208" s="21">
        <v>7.7559834443044799</v>
      </c>
      <c r="M208" s="21">
        <v>8.2014901006262928</v>
      </c>
      <c r="N208" s="21">
        <v>8.186991372453063</v>
      </c>
      <c r="O208" s="21">
        <v>7.8971533516988055</v>
      </c>
      <c r="P208" s="21">
        <v>8.2934496996996998</v>
      </c>
      <c r="Q208" s="21">
        <v>8.0831760336113732</v>
      </c>
      <c r="R208" s="21">
        <v>8.1752580458544948</v>
      </c>
      <c r="S208" s="21">
        <v>8.0509648231926878</v>
      </c>
      <c r="T208" s="21">
        <v>8.2153240176310618</v>
      </c>
      <c r="U208" s="21">
        <v>8.1409856519026569</v>
      </c>
      <c r="V208" s="21">
        <v>8.3943661971830981</v>
      </c>
      <c r="W208" s="21">
        <v>7.1827759963353186</v>
      </c>
      <c r="X208" s="21">
        <v>5.3293127127246516</v>
      </c>
      <c r="Y208" s="21">
        <v>5.663206798200493</v>
      </c>
      <c r="Z208" s="21">
        <v>4.7308848670635948</v>
      </c>
      <c r="AA208" s="21">
        <v>4.9237751381732879</v>
      </c>
      <c r="AB208" s="21">
        <v>5.9646333769944135</v>
      </c>
      <c r="AC208" s="21">
        <v>6.3096979572137126</v>
      </c>
      <c r="AD208" s="21">
        <v>5.3318731160379906</v>
      </c>
      <c r="AE208" s="21">
        <v>5.3131023405805369</v>
      </c>
      <c r="AF208" s="21">
        <v>5.6312658378075566</v>
      </c>
      <c r="AG208" s="21">
        <v>5.9196462283856244</v>
      </c>
      <c r="AH208" s="21"/>
      <c r="AI208" s="21"/>
      <c r="AL208" s="65">
        <f t="shared" si="3"/>
        <v>1</v>
      </c>
    </row>
    <row r="209" spans="1:38" ht="14.25" customHeight="1" x14ac:dyDescent="0.25">
      <c r="A209" s="22" t="s">
        <v>222</v>
      </c>
      <c r="B209" s="19">
        <v>66</v>
      </c>
      <c r="C209" s="19">
        <v>63</v>
      </c>
      <c r="D209" s="19">
        <v>58</v>
      </c>
      <c r="E209" s="19">
        <v>77</v>
      </c>
      <c r="F209" s="19">
        <v>65</v>
      </c>
      <c r="G209" s="19">
        <v>63</v>
      </c>
      <c r="H209" s="19">
        <v>64</v>
      </c>
      <c r="I209" s="19">
        <v>87</v>
      </c>
      <c r="J209" s="19">
        <v>66</v>
      </c>
      <c r="K209" s="19">
        <v>63</v>
      </c>
      <c r="L209" s="19">
        <v>72</v>
      </c>
      <c r="M209" s="19">
        <v>92</v>
      </c>
      <c r="N209" s="19">
        <v>79</v>
      </c>
      <c r="O209" s="19">
        <v>57</v>
      </c>
      <c r="P209" s="19">
        <v>50</v>
      </c>
      <c r="Q209" s="19">
        <v>56</v>
      </c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L209" s="65">
        <f t="shared" si="3"/>
        <v>0</v>
      </c>
    </row>
    <row r="210" spans="1:38" ht="14.25" customHeight="1" x14ac:dyDescent="0.25">
      <c r="A210" s="22" t="s">
        <v>223</v>
      </c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L210" s="65">
        <f t="shared" si="3"/>
        <v>0</v>
      </c>
    </row>
    <row r="211" spans="1:38" ht="14.25" customHeight="1" x14ac:dyDescent="0.25">
      <c r="A211" s="22" t="s">
        <v>224</v>
      </c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L211" s="65">
        <f t="shared" si="3"/>
        <v>0</v>
      </c>
    </row>
    <row r="212" spans="1:38" ht="14.25" customHeight="1" x14ac:dyDescent="0.25">
      <c r="A212" s="22" t="s">
        <v>225</v>
      </c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L212" s="65">
        <f t="shared" si="3"/>
        <v>0</v>
      </c>
    </row>
    <row r="213" spans="1:38" ht="14.25" customHeight="1" x14ac:dyDescent="0.25">
      <c r="A213" s="22" t="s">
        <v>226</v>
      </c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L213" s="65">
        <f t="shared" si="3"/>
        <v>0</v>
      </c>
    </row>
    <row r="214" spans="1:38" ht="14.25" customHeight="1" x14ac:dyDescent="0.25">
      <c r="A214" s="22" t="s">
        <v>227</v>
      </c>
      <c r="B214" s="21">
        <v>5.6749999999999998</v>
      </c>
      <c r="C214" s="21">
        <v>5.6749999999999998</v>
      </c>
      <c r="D214" s="21">
        <v>5.6749999999999998</v>
      </c>
      <c r="E214" s="21">
        <v>5.6749999999999998</v>
      </c>
      <c r="F214" s="21">
        <v>5.6749999999999998</v>
      </c>
      <c r="G214" s="21">
        <v>5.6749999999999998</v>
      </c>
      <c r="H214" s="21">
        <v>5.6749999999999998</v>
      </c>
      <c r="I214" s="21">
        <v>5.6749999999999998</v>
      </c>
      <c r="J214" s="21">
        <v>5.6749999999999998</v>
      </c>
      <c r="K214" s="21">
        <v>5.6749999999999998</v>
      </c>
      <c r="L214" s="21">
        <v>5.6749999999999998</v>
      </c>
      <c r="M214" s="21">
        <v>5.6749999999999998</v>
      </c>
      <c r="N214" s="21">
        <v>5.6749999999999998</v>
      </c>
      <c r="O214" s="21">
        <v>5.6749999999999998</v>
      </c>
      <c r="P214" s="21">
        <v>5.6749999999999998</v>
      </c>
      <c r="Q214" s="21">
        <v>5.6749999999999998</v>
      </c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L214" s="65">
        <f t="shared" si="3"/>
        <v>0</v>
      </c>
    </row>
    <row r="215" spans="1:38" ht="14.25" customHeight="1" x14ac:dyDescent="0.25">
      <c r="A215" s="22" t="s">
        <v>228</v>
      </c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L215" s="65">
        <f t="shared" si="3"/>
        <v>0</v>
      </c>
    </row>
    <row r="216" spans="1:38" ht="14.25" customHeight="1" x14ac:dyDescent="0.25">
      <c r="A216" s="22" t="s">
        <v>229</v>
      </c>
      <c r="B216" s="21">
        <v>9.5570488409618797</v>
      </c>
      <c r="C216" s="21">
        <v>11.509309338553701</v>
      </c>
      <c r="D216" s="21">
        <v>12.3565884004356</v>
      </c>
      <c r="E216" s="21">
        <v>14.4458920856489</v>
      </c>
      <c r="F216" s="21">
        <v>10.1304717714196</v>
      </c>
      <c r="G216" s="21">
        <v>12.199867898866898</v>
      </c>
      <c r="H216" s="21">
        <v>13.097983704461699</v>
      </c>
      <c r="I216" s="21">
        <v>15.312645610787799</v>
      </c>
      <c r="J216" s="21">
        <v>10.7383000777048</v>
      </c>
      <c r="K216" s="21">
        <v>11.3825980823671</v>
      </c>
      <c r="L216" s="21">
        <v>12.2205490611196</v>
      </c>
      <c r="M216" s="21">
        <v>19.443979903476801</v>
      </c>
      <c r="N216" s="21">
        <v>14.253138188037099</v>
      </c>
      <c r="O216" s="21">
        <v>14.253138188037099</v>
      </c>
      <c r="P216" s="21">
        <v>14.253138188037099</v>
      </c>
      <c r="Q216" s="21">
        <v>14.253138188037099</v>
      </c>
      <c r="R216" s="21">
        <v>15.108326479319301</v>
      </c>
      <c r="S216" s="21">
        <v>15.108326479319301</v>
      </c>
      <c r="T216" s="21">
        <v>15.108326479319301</v>
      </c>
      <c r="U216" s="21">
        <v>15.108326479319301</v>
      </c>
      <c r="V216" s="21">
        <v>16.014826068078399</v>
      </c>
      <c r="W216" s="21">
        <v>16.014826068078399</v>
      </c>
      <c r="X216" s="21">
        <v>16.014826068078399</v>
      </c>
      <c r="Y216" s="21">
        <v>16.014826068078399</v>
      </c>
      <c r="Z216" s="21">
        <v>16.975715632163201</v>
      </c>
      <c r="AA216" s="21">
        <v>16.975715632163201</v>
      </c>
      <c r="AB216" s="21">
        <v>16.975715632163201</v>
      </c>
      <c r="AC216" s="21">
        <v>16.975715632163201</v>
      </c>
      <c r="AD216" s="21">
        <v>11.6039679578495</v>
      </c>
      <c r="AE216" s="21">
        <v>4.6415871831397899</v>
      </c>
      <c r="AF216" s="21">
        <v>4.8737294345804827</v>
      </c>
      <c r="AG216" s="21">
        <v>5.3625595488739295</v>
      </c>
      <c r="AH216" s="21">
        <v>5.6820464963319202</v>
      </c>
      <c r="AI216" s="21"/>
      <c r="AL216" s="65">
        <f t="shared" si="3"/>
        <v>1</v>
      </c>
    </row>
    <row r="217" spans="1:38" ht="14.25" customHeight="1" x14ac:dyDescent="0.25">
      <c r="A217" s="20" t="s">
        <v>230</v>
      </c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>
        <v>7.8799744699999996</v>
      </c>
      <c r="S217" s="19">
        <v>12.80957439</v>
      </c>
      <c r="T217" s="19">
        <v>7.8326992000000004</v>
      </c>
      <c r="U217" s="19">
        <v>8.9137719200000003</v>
      </c>
      <c r="V217" s="19">
        <v>13.55378924</v>
      </c>
      <c r="W217" s="19">
        <v>13.138887929999999</v>
      </c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L217" s="65">
        <f t="shared" si="3"/>
        <v>0</v>
      </c>
    </row>
    <row r="218" spans="1:38" ht="13.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L218" s="42"/>
    </row>
    <row r="219" spans="1:38" ht="14.25" customHeight="1" x14ac:dyDescent="0.25">
      <c r="A219" s="46" t="s">
        <v>231</v>
      </c>
      <c r="B219" s="46"/>
      <c r="C219" s="46"/>
      <c r="D219" s="46"/>
      <c r="E219" s="46"/>
      <c r="F219" s="46"/>
      <c r="G219" s="46"/>
      <c r="H219" s="46"/>
      <c r="I219" s="4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L219" s="42"/>
    </row>
    <row r="220" spans="1:38" ht="14.25" customHeight="1" x14ac:dyDescent="0.25">
      <c r="A220" s="16" t="s">
        <v>232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L220" s="42"/>
    </row>
    <row r="221" spans="1:38" ht="14.25" customHeight="1" x14ac:dyDescent="0.25">
      <c r="A221" s="46" t="s">
        <v>233</v>
      </c>
      <c r="B221" s="46"/>
      <c r="C221" s="46"/>
      <c r="D221" s="46"/>
      <c r="E221" s="46"/>
      <c r="F221" s="46"/>
      <c r="G221" s="46"/>
      <c r="H221" s="4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L221" s="42"/>
    </row>
    <row r="222" spans="1:38" ht="14.25" customHeight="1" x14ac:dyDescent="0.25">
      <c r="A222" s="49" t="s">
        <v>234</v>
      </c>
      <c r="B222" s="49"/>
      <c r="C222" s="49"/>
      <c r="D222" s="49"/>
      <c r="E222" s="49"/>
      <c r="F222" s="49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L222" s="42"/>
    </row>
    <row r="223" spans="1:38" ht="14.25" customHeight="1" x14ac:dyDescent="0.25">
      <c r="A223" s="46" t="s">
        <v>505</v>
      </c>
      <c r="B223" s="46"/>
      <c r="C223" s="46"/>
      <c r="D223" s="46"/>
      <c r="E223" s="4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L223" s="42"/>
    </row>
    <row r="225" spans="1:38" customFormat="1" ht="14.5" customHeight="1" x14ac:dyDescent="0.25">
      <c r="A225" s="10" t="s">
        <v>783</v>
      </c>
      <c r="B225" s="11">
        <f>(SUM(B6:B217)-B74-B65-B56)/1000</f>
        <v>41.2269695209595</v>
      </c>
      <c r="C225" s="11">
        <f t="shared" ref="C225:AH225" si="4">(SUM(C6:C217)-C74-C65-C56)/1000</f>
        <v>42.398900465029314</v>
      </c>
      <c r="D225" s="11">
        <f t="shared" si="4"/>
        <v>43.479555488231092</v>
      </c>
      <c r="E225" s="11">
        <f t="shared" si="4"/>
        <v>43.662625568192304</v>
      </c>
      <c r="F225" s="11">
        <f t="shared" si="4"/>
        <v>43.516980039590557</v>
      </c>
      <c r="G225" s="11">
        <f t="shared" si="4"/>
        <v>44.194804547054275</v>
      </c>
      <c r="H225" s="11">
        <f t="shared" si="4"/>
        <v>44.560779601816542</v>
      </c>
      <c r="I225" s="11">
        <f t="shared" si="4"/>
        <v>43.474273107968266</v>
      </c>
      <c r="J225" s="11">
        <f t="shared" si="4"/>
        <v>36.687804169147455</v>
      </c>
      <c r="K225" s="11">
        <f t="shared" si="4"/>
        <v>38.24880050394431</v>
      </c>
      <c r="L225" s="11">
        <f t="shared" si="4"/>
        <v>36.341065783223797</v>
      </c>
      <c r="M225" s="11">
        <f t="shared" si="4"/>
        <v>36.055411572767028</v>
      </c>
      <c r="N225" s="11">
        <f t="shared" si="4"/>
        <v>37.672418168939359</v>
      </c>
      <c r="O225" s="11">
        <f t="shared" si="4"/>
        <v>37.702258068654949</v>
      </c>
      <c r="P225" s="11">
        <f t="shared" si="4"/>
        <v>40.550806150954671</v>
      </c>
      <c r="Q225" s="11">
        <f t="shared" si="4"/>
        <v>39.975296480829861</v>
      </c>
      <c r="R225" s="11">
        <f t="shared" si="4"/>
        <v>32.73126760117411</v>
      </c>
      <c r="S225" s="11">
        <f t="shared" si="4"/>
        <v>35.110919250436545</v>
      </c>
      <c r="T225" s="11">
        <f t="shared" si="4"/>
        <v>37.280845382197128</v>
      </c>
      <c r="U225" s="11">
        <f t="shared" si="4"/>
        <v>39.076642704985758</v>
      </c>
      <c r="V225" s="11">
        <f t="shared" si="4"/>
        <v>39.845624865916498</v>
      </c>
      <c r="W225" s="11">
        <f t="shared" si="4"/>
        <v>40.165522469946985</v>
      </c>
      <c r="X225" s="11">
        <f t="shared" si="4"/>
        <v>39.928617502140526</v>
      </c>
      <c r="Y225" s="11">
        <f t="shared" si="4"/>
        <v>40.420245894485539</v>
      </c>
      <c r="Z225" s="11">
        <f t="shared" si="4"/>
        <v>37.357965585457592</v>
      </c>
      <c r="AA225" s="11">
        <f t="shared" si="4"/>
        <v>39.804716014021281</v>
      </c>
      <c r="AB225" s="11">
        <f t="shared" si="4"/>
        <v>39.828890430373178</v>
      </c>
      <c r="AC225" s="11">
        <f t="shared" si="4"/>
        <v>40.738147906685725</v>
      </c>
      <c r="AD225" s="11">
        <f t="shared" si="4"/>
        <v>37.046768386284576</v>
      </c>
      <c r="AE225" s="11">
        <f t="shared" si="4"/>
        <v>29.92502651824395</v>
      </c>
      <c r="AF225" s="11">
        <f t="shared" si="4"/>
        <v>32.325423805776985</v>
      </c>
      <c r="AG225" s="11">
        <f t="shared" si="4"/>
        <v>33.465608005910681</v>
      </c>
      <c r="AH225" s="11">
        <f t="shared" si="4"/>
        <v>30.007230913972347</v>
      </c>
      <c r="AL225" s="11"/>
    </row>
    <row r="226" spans="1:38" customFormat="1" ht="14.5" customHeight="1" x14ac:dyDescent="0.25">
      <c r="A226" s="10" t="s">
        <v>790</v>
      </c>
      <c r="B226" s="11">
        <f>SUMPRODUCT(B6:B217,$AL6:$AL217)/1000</f>
        <v>32.860879581442482</v>
      </c>
      <c r="C226" s="11">
        <f t="shared" ref="C226:AH226" si="5">SUMPRODUCT(C6:C217,$AL6:$AL217)/1000</f>
        <v>33.426297113613231</v>
      </c>
      <c r="D226" s="11">
        <f t="shared" si="5"/>
        <v>35.104474434144542</v>
      </c>
      <c r="E226" s="11">
        <f t="shared" si="5"/>
        <v>35.283634417238339</v>
      </c>
      <c r="F226" s="11">
        <f t="shared" si="5"/>
        <v>35.564485798773781</v>
      </c>
      <c r="G226" s="11">
        <f t="shared" si="5"/>
        <v>36.387799858517361</v>
      </c>
      <c r="H226" s="11">
        <f t="shared" si="5"/>
        <v>36.906445678676327</v>
      </c>
      <c r="I226" s="11">
        <f t="shared" si="5"/>
        <v>35.787349861719228</v>
      </c>
      <c r="J226" s="11">
        <f t="shared" si="5"/>
        <v>30.100449890707544</v>
      </c>
      <c r="K226" s="11">
        <f t="shared" si="5"/>
        <v>31.150587242212076</v>
      </c>
      <c r="L226" s="11">
        <f t="shared" si="5"/>
        <v>28.660649200249686</v>
      </c>
      <c r="M226" s="11">
        <f t="shared" si="5"/>
        <v>28.538763615767337</v>
      </c>
      <c r="N226" s="11">
        <f t="shared" si="5"/>
        <v>31.067980810084418</v>
      </c>
      <c r="O226" s="11">
        <f t="shared" si="5"/>
        <v>30.771899447273491</v>
      </c>
      <c r="P226" s="11">
        <f t="shared" si="5"/>
        <v>33.503982060901187</v>
      </c>
      <c r="Q226" s="11">
        <f t="shared" si="5"/>
        <v>32.730189977051516</v>
      </c>
      <c r="R226" s="11">
        <f t="shared" si="5"/>
        <v>32.014580688766337</v>
      </c>
      <c r="S226" s="11">
        <f t="shared" si="5"/>
        <v>34.320413782598216</v>
      </c>
      <c r="T226" s="11">
        <f t="shared" si="5"/>
        <v>36.389634532467127</v>
      </c>
      <c r="U226" s="11">
        <f t="shared" si="5"/>
        <v>38.110011098486673</v>
      </c>
      <c r="V226" s="11">
        <f t="shared" si="5"/>
        <v>38.90754930966807</v>
      </c>
      <c r="W226" s="11">
        <f t="shared" si="5"/>
        <v>39.146435167639432</v>
      </c>
      <c r="X226" s="11">
        <f t="shared" si="5"/>
        <v>38.935171311796523</v>
      </c>
      <c r="Y226" s="11">
        <f t="shared" si="5"/>
        <v>39.600206011633212</v>
      </c>
      <c r="Z226" s="11">
        <f t="shared" si="5"/>
        <v>36.496732878261419</v>
      </c>
      <c r="AA226" s="11">
        <f t="shared" si="5"/>
        <v>38.911620132983316</v>
      </c>
      <c r="AB226" s="11">
        <f t="shared" si="5"/>
        <v>38.945468523617762</v>
      </c>
      <c r="AC226" s="11">
        <f t="shared" si="5"/>
        <v>39.897321867803143</v>
      </c>
      <c r="AD226" s="11">
        <f t="shared" si="5"/>
        <v>36.403388093554462</v>
      </c>
      <c r="AE226" s="11">
        <f t="shared" si="5"/>
        <v>29.773971140047077</v>
      </c>
      <c r="AF226" s="11">
        <f t="shared" si="5"/>
        <v>32.193374454927167</v>
      </c>
      <c r="AG226" s="11">
        <f t="shared" si="5"/>
        <v>33.465608005910681</v>
      </c>
      <c r="AH226" s="11">
        <f t="shared" si="5"/>
        <v>30.007230913972347</v>
      </c>
    </row>
  </sheetData>
  <mergeCells count="6">
    <mergeCell ref="A223:E223"/>
    <mergeCell ref="A222:F222"/>
    <mergeCell ref="A1:M1"/>
    <mergeCell ref="A219:I219"/>
    <mergeCell ref="A221:H221"/>
    <mergeCell ref="A4:B4"/>
  </mergeCells>
  <pageMargins left="0.39" right="0.39" top="0.39" bottom="0.39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19"/>
  <sheetViews>
    <sheetView showGridLines="0" workbookViewId="0">
      <pane xSplit="1" ySplit="5" topLeftCell="R210" activePane="bottomRight" state="frozen"/>
      <selection pane="topRight"/>
      <selection pane="bottomLeft"/>
      <selection pane="bottomRight" activeCell="AB1" sqref="AB1:AB1048576"/>
    </sheetView>
  </sheetViews>
  <sheetFormatPr defaultColWidth="10.1796875" defaultRowHeight="14.5" customHeight="1" x14ac:dyDescent="0.25"/>
  <cols>
    <col min="1" max="1" width="34" customWidth="1"/>
    <col min="2" max="3" width="9.453125" customWidth="1"/>
    <col min="4" max="5" width="8.81640625" customWidth="1"/>
    <col min="6" max="7" width="9.453125" customWidth="1"/>
    <col min="8" max="8" width="8.81640625" customWidth="1"/>
    <col min="9" max="9" width="9.453125" customWidth="1"/>
    <col min="10" max="10" width="8.81640625" customWidth="1"/>
    <col min="11" max="11" width="9.453125" customWidth="1"/>
    <col min="12" max="17" width="8.81640625" customWidth="1"/>
    <col min="18" max="18" width="9.453125" customWidth="1"/>
    <col min="19" max="20" width="10.26953125" customWidth="1"/>
    <col min="21" max="21" width="12.36328125" customWidth="1"/>
    <col min="22" max="22" width="11.36328125" customWidth="1"/>
    <col min="23" max="26" width="10.26953125" customWidth="1"/>
    <col min="27" max="27" width="9.453125" customWidth="1"/>
    <col min="28" max="30" width="10.26953125" customWidth="1"/>
    <col min="31" max="33" width="11.54296875" customWidth="1"/>
    <col min="34" max="34" width="10.26953125" customWidth="1"/>
    <col min="35" max="38" width="11.54296875" customWidth="1"/>
  </cols>
  <sheetData>
    <row r="1" spans="1:38" ht="19.5" customHeight="1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1"/>
      <c r="O1" s="1"/>
      <c r="P1" s="1"/>
      <c r="Q1" s="1"/>
      <c r="R1" s="1"/>
      <c r="S1" s="1"/>
      <c r="T1" s="42"/>
      <c r="U1" s="35"/>
      <c r="V1" s="35"/>
      <c r="W1" s="35"/>
      <c r="X1" s="35"/>
      <c r="Y1" s="1"/>
      <c r="Z1" s="1"/>
      <c r="AA1" s="1"/>
      <c r="AB1" s="14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6.5" customHeight="1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42"/>
      <c r="U2" s="35"/>
      <c r="V2" s="35"/>
      <c r="W2" s="35"/>
      <c r="X2" s="35"/>
      <c r="Y2" s="1"/>
      <c r="Z2" s="1"/>
      <c r="AA2" s="1"/>
      <c r="AB2" s="14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11.25" customHeight="1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42"/>
      <c r="U3" s="35"/>
      <c r="V3" s="35"/>
      <c r="W3" s="35"/>
      <c r="X3" s="35"/>
      <c r="Y3" s="1"/>
      <c r="Z3" s="1"/>
      <c r="AA3" s="1"/>
      <c r="AB3" s="14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17.25" customHeight="1" x14ac:dyDescent="0.25">
      <c r="A4" s="53" t="s">
        <v>2</v>
      </c>
      <c r="B4" s="5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>
        <v>2019</v>
      </c>
      <c r="T4" s="4">
        <v>2019</v>
      </c>
      <c r="U4" s="38">
        <v>2019</v>
      </c>
      <c r="V4" s="38">
        <v>2020</v>
      </c>
      <c r="W4" s="38">
        <v>2019</v>
      </c>
      <c r="X4" s="38">
        <v>2020</v>
      </c>
      <c r="Y4" s="4"/>
      <c r="Z4" s="4"/>
      <c r="AA4" s="4"/>
      <c r="AB4" s="4">
        <v>2020</v>
      </c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ht="30" customHeight="1" x14ac:dyDescent="0.25">
      <c r="A5" s="5"/>
      <c r="B5" s="6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7" t="s">
        <v>15</v>
      </c>
      <c r="O5" s="7" t="s">
        <v>16</v>
      </c>
      <c r="P5" s="7" t="s">
        <v>17</v>
      </c>
      <c r="Q5" s="8" t="s">
        <v>18</v>
      </c>
      <c r="R5" s="1"/>
      <c r="S5" s="1" t="s">
        <v>779</v>
      </c>
      <c r="T5" s="42" t="s">
        <v>779</v>
      </c>
      <c r="U5" s="57" t="s">
        <v>778</v>
      </c>
      <c r="V5" s="57" t="s">
        <v>778</v>
      </c>
      <c r="W5" s="35" t="s">
        <v>777</v>
      </c>
      <c r="X5" s="35" t="s">
        <v>777</v>
      </c>
      <c r="Y5" s="1" t="s">
        <v>776</v>
      </c>
      <c r="Z5" s="1" t="s">
        <v>775</v>
      </c>
      <c r="AA5" s="1"/>
      <c r="AB5" s="14" t="s">
        <v>784</v>
      </c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4.25" customHeight="1" x14ac:dyDescent="0.25">
      <c r="A6" s="9" t="s">
        <v>19</v>
      </c>
      <c r="B6" s="67"/>
      <c r="C6" s="67"/>
      <c r="D6" s="67"/>
      <c r="E6" s="67">
        <v>40.299999999999997</v>
      </c>
      <c r="F6" s="67">
        <v>52.921513660000002</v>
      </c>
      <c r="G6" s="67">
        <v>71.681339199999996</v>
      </c>
      <c r="H6" s="67">
        <v>79.500482340000005</v>
      </c>
      <c r="I6" s="67">
        <v>64.681608698270708</v>
      </c>
      <c r="J6" s="67">
        <v>40.657047221408298</v>
      </c>
      <c r="K6" s="67">
        <v>12.417480943312512</v>
      </c>
      <c r="L6" s="67">
        <v>7.4718498497804493</v>
      </c>
      <c r="M6" s="67">
        <v>13.441532195000001</v>
      </c>
      <c r="N6" s="67">
        <v>14.2437775</v>
      </c>
      <c r="O6" s="67">
        <v>21.496081776985072</v>
      </c>
      <c r="P6" s="67">
        <v>13.483682999999999</v>
      </c>
      <c r="Q6" s="67">
        <v>10.285076999999999</v>
      </c>
      <c r="R6" s="1"/>
      <c r="S6" s="36">
        <f>IF(P6="","",P6/Trans_cr_A!P6)</f>
        <v>0.12654674911191119</v>
      </c>
      <c r="T6" s="36">
        <f>IF(Q6="","",Q6/Trans_cr_A!Q6)</f>
        <v>0.1188018373547559</v>
      </c>
      <c r="U6" s="37">
        <f>IF(P6="","",P6/GDP!S2/10)</f>
        <v>7.1432946598855684E-2</v>
      </c>
      <c r="V6" s="37">
        <f>IF(Q6="","",Q6/GDP!T2/10)</f>
        <v>5.3758504076939148E-2</v>
      </c>
      <c r="W6" s="39">
        <f>IF(P6="","",(P6-Pass_D_A!P6)/GDP!S2/10)</f>
        <v>-0.13833660733206185</v>
      </c>
      <c r="X6" s="39">
        <f>IF(Q6="","",(Q6-Pass_D_A!Q6)/GDP!T2/10)</f>
        <v>-4.8070591940204875E-2</v>
      </c>
      <c r="Y6" s="37">
        <f>IF(Trans_cr_A!P6="","",Trans_cr_A!P6/GDP!S2/10)</f>
        <v>0.56447871715522457</v>
      </c>
      <c r="Z6" s="37">
        <f>IF(Trans_cr_A!P6="", "", (Trans_cr_A!P6-Trans_deb!P6)/GDP!S2/10)</f>
        <v>-4.3189152599424174</v>
      </c>
      <c r="AA6" s="1"/>
      <c r="AB6" s="14">
        <f>IF(Q6="",0, 1)</f>
        <v>1</v>
      </c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4.25" customHeight="1" x14ac:dyDescent="0.25">
      <c r="A7" s="10" t="s">
        <v>20</v>
      </c>
      <c r="B7" s="68">
        <v>26.3939736409448</v>
      </c>
      <c r="C7" s="68">
        <v>44.541744418456346</v>
      </c>
      <c r="D7" s="68">
        <v>100.9824527031079</v>
      </c>
      <c r="E7" s="68">
        <v>135.1</v>
      </c>
      <c r="F7" s="68">
        <v>184.97022706600762</v>
      </c>
      <c r="G7" s="68">
        <v>166.51462242279928</v>
      </c>
      <c r="H7" s="68">
        <v>201.25232989650959</v>
      </c>
      <c r="I7" s="68">
        <v>159.59606644838743</v>
      </c>
      <c r="J7" s="68">
        <v>197.12787325431242</v>
      </c>
      <c r="K7" s="68">
        <v>149.24547580223029</v>
      </c>
      <c r="L7" s="68">
        <v>113.67918950173714</v>
      </c>
      <c r="M7" s="68">
        <v>128.4733440544496</v>
      </c>
      <c r="N7" s="68">
        <v>107.4451347172632</v>
      </c>
      <c r="O7" s="68">
        <v>119.80313920576944</v>
      </c>
      <c r="P7" s="68">
        <v>128.67993025081196</v>
      </c>
      <c r="Q7" s="68">
        <v>108.67933105436462</v>
      </c>
      <c r="R7" s="1"/>
      <c r="S7" s="36">
        <f>IF(P7="","",P7/Trans_cr_A!P7)</f>
        <v>0.47235408485858599</v>
      </c>
      <c r="T7" s="36">
        <f>IF(Q7="","",Q7/Trans_cr_A!Q7)</f>
        <v>0.52057824777671491</v>
      </c>
      <c r="U7" s="37">
        <f>IF(P7="","",P7/GDP!S3/10)</f>
        <v>0.84236665521610343</v>
      </c>
      <c r="V7" s="37">
        <f>IF(Q7="","",Q7/GDP!T3/10)</f>
        <v>0.71749739918376332</v>
      </c>
      <c r="W7" s="39">
        <f>IF(P7="","",(P7-Pass_D_A!P7)/GDP!S3/10)</f>
        <v>0.30597177870012887</v>
      </c>
      <c r="X7" s="39">
        <f>IF(Q7="","",(Q7-Pass_D_A!Q7)/GDP!T3/10)</f>
        <v>0.43813783982596766</v>
      </c>
      <c r="Y7" s="37">
        <f>IF(Trans_cr_A!P7="","",Trans_cr_A!P7/GDP!S3/10)</f>
        <v>1.7833372933956784</v>
      </c>
      <c r="Z7" s="37">
        <f>IF(Trans_cr_A!P7="", "", (Trans_cr_A!P7-Trans_deb!P7)/GDP!S3/10)</f>
        <v>0.14551458945624188</v>
      </c>
      <c r="AA7" s="1"/>
      <c r="AB7" s="14">
        <f t="shared" ref="AB7:AB70" si="0">IF(Q7="",0, 1)</f>
        <v>1</v>
      </c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4.25" customHeight="1" x14ac:dyDescent="0.25">
      <c r="A8" s="10" t="s">
        <v>21</v>
      </c>
      <c r="B8" s="67">
        <v>292.99999999998687</v>
      </c>
      <c r="C8" s="67">
        <v>173.00000000000773</v>
      </c>
      <c r="D8" s="67">
        <v>115.43093089976722</v>
      </c>
      <c r="E8" s="67">
        <v>149.83300813820892</v>
      </c>
      <c r="F8" s="67">
        <v>115.18709157028039</v>
      </c>
      <c r="G8" s="67">
        <v>103.9</v>
      </c>
      <c r="H8" s="67">
        <v>91.312540639032377</v>
      </c>
      <c r="I8" s="67">
        <v>78.358863718742796</v>
      </c>
      <c r="J8" s="67">
        <v>76.10057705452688</v>
      </c>
      <c r="K8" s="67">
        <v>58.19042871506452</v>
      </c>
      <c r="L8" s="67">
        <v>36.363564818510049</v>
      </c>
      <c r="M8" s="67">
        <v>37.064603362352187</v>
      </c>
      <c r="N8" s="67">
        <v>29.961860767689313</v>
      </c>
      <c r="O8" s="67">
        <v>28.491520350368685</v>
      </c>
      <c r="P8" s="67">
        <v>27.863270721299255</v>
      </c>
      <c r="Q8" s="67">
        <v>6.9705846260137125</v>
      </c>
      <c r="R8" s="1"/>
      <c r="S8" s="36">
        <f>IF(P8="","",P8/Trans_cr_A!P8)</f>
        <v>4.3088364793658386E-2</v>
      </c>
      <c r="T8" s="36">
        <f>IF(Q8="","",Q8/Trans_cr_A!Q8)</f>
        <v>1.2953067638145056E-2</v>
      </c>
      <c r="U8" s="37">
        <f>IF(P8="","",P8/GDP!S4/10)</f>
        <v>1.6287642907172068E-2</v>
      </c>
      <c r="V8" s="37">
        <f>IF(Q8="","",Q8/GDP!T4/10)</f>
        <v>4.8308208421789624E-3</v>
      </c>
      <c r="W8" s="39">
        <f>IF(P8="","",(P8-Pass_D_A!P8)/GDP!S4/10)</f>
        <v>-2.1852404675573984E-3</v>
      </c>
      <c r="X8" s="39">
        <f>IF(Q8="","",(Q8-Pass_D_A!Q8)/GDP!T4/10)</f>
        <v>-2.1836273411285682E-2</v>
      </c>
      <c r="Y8" s="37">
        <f>IF(Trans_cr_A!P8="","",Trans_cr_A!P8/GDP!S4/10)</f>
        <v>0.37800559350930008</v>
      </c>
      <c r="Z8" s="37">
        <f>IF(Trans_cr_A!P8="", "", (Trans_cr_A!P8-Trans_deb!P8)/GDP!S4/10)</f>
        <v>-1.6273143082843862</v>
      </c>
      <c r="AA8" s="1"/>
      <c r="AB8" s="14">
        <f t="shared" si="0"/>
        <v>1</v>
      </c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4.25" customHeight="1" x14ac:dyDescent="0.25">
      <c r="A9" s="10" t="s">
        <v>22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>
        <v>13.1</v>
      </c>
      <c r="Q9" s="68"/>
      <c r="R9" s="1"/>
      <c r="S9" s="36"/>
      <c r="T9" s="36"/>
      <c r="U9" s="37">
        <f>IF(P9="","",P9/GDP!S5/10)</f>
        <v>0.41532748906235345</v>
      </c>
      <c r="V9" s="37" t="str">
        <f>IF(Q9="","",Q9/GDP!T5/10)</f>
        <v/>
      </c>
      <c r="W9" s="39">
        <f>IF(P9="","",(P9-Pass_D_A!P9)/GDP!S5/10)</f>
        <v>0.19339676971605771</v>
      </c>
      <c r="X9" s="39" t="str">
        <f>IF(Q9="","",(Q9-Pass_D_A!Q9)/GDP!T5/10)</f>
        <v/>
      </c>
      <c r="Y9" s="37">
        <f>IF(Trans_cr_A!P9="","",Trans_cr_A!P9/GDP!S5/10)</f>
        <v>1.230130272948039</v>
      </c>
      <c r="Z9" s="37">
        <f>IF(Trans_cr_A!P9="", "", (Trans_cr_A!P9-Trans_deb!P9)/GDP!S5/10)</f>
        <v>-1.7754457547703659</v>
      </c>
      <c r="AA9" s="1"/>
      <c r="AB9" s="14">
        <f t="shared" si="0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4.25" customHeight="1" x14ac:dyDescent="0.25">
      <c r="A10" s="10" t="s">
        <v>23</v>
      </c>
      <c r="B10" s="67">
        <v>15.365848</v>
      </c>
      <c r="C10" s="67">
        <v>15.742342000000001</v>
      </c>
      <c r="D10" s="67">
        <v>11.094498</v>
      </c>
      <c r="E10" s="67">
        <v>8.3778980000000001</v>
      </c>
      <c r="F10" s="67">
        <v>20.100000000000001</v>
      </c>
      <c r="G10" s="67">
        <v>7.1057180000000004</v>
      </c>
      <c r="H10" s="67">
        <v>7.0564869999999997</v>
      </c>
      <c r="I10" s="67">
        <v>4.6761670000000004</v>
      </c>
      <c r="J10" s="67">
        <v>6.5081499999999997</v>
      </c>
      <c r="K10" s="67">
        <v>8.1431159999999991</v>
      </c>
      <c r="L10" s="67">
        <v>8.1499020000000009</v>
      </c>
      <c r="M10" s="67">
        <v>5.38252621</v>
      </c>
      <c r="N10" s="67">
        <v>4.4137086999999999</v>
      </c>
      <c r="O10" s="67">
        <v>12.556654999999999</v>
      </c>
      <c r="P10" s="67">
        <v>11.119429999999999</v>
      </c>
      <c r="Q10" s="67">
        <v>2.6195279999999999</v>
      </c>
      <c r="R10" s="1"/>
      <c r="S10" s="36">
        <f>IF(P10="","",P10/Trans_cr_A!P10)</f>
        <v>0.34925181095522306</v>
      </c>
      <c r="T10" s="36">
        <f>IF(Q10="","",Q10/Trans_cr_A!Q10)</f>
        <v>0.33912803851768747</v>
      </c>
      <c r="U10" s="37">
        <f>IF(P10="","",P10/GDP!S6/10)</f>
        <v>1.2409662622903252E-2</v>
      </c>
      <c r="V10" s="37">
        <f>IF(Q10="","",Q10/GDP!T6/10)</f>
        <v>4.1952722613709161E-3</v>
      </c>
      <c r="W10" s="39">
        <f>IF(P10="","",(P10-Pass_D_A!P10)/GDP!S6/10)</f>
        <v>-0.26384938439629729</v>
      </c>
      <c r="X10" s="39">
        <f>IF(Q10="","",(Q10-Pass_D_A!Q10)/GDP!T6/10)</f>
        <v>-0.11761915112107621</v>
      </c>
      <c r="Y10" s="37">
        <f>IF(Trans_cr_A!P10="","",Trans_cr_A!P10/GDP!S6/10)</f>
        <v>3.5532135363771304E-2</v>
      </c>
      <c r="Z10" s="37">
        <f>IF(Trans_cr_A!P10="", "", (Trans_cr_A!P10-Trans_deb!P10)/GDP!S6/10)</f>
        <v>-3.4521579969962111</v>
      </c>
      <c r="AA10" s="1"/>
      <c r="AB10" s="14">
        <f t="shared" si="0"/>
        <v>1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4.25" customHeight="1" x14ac:dyDescent="0.25">
      <c r="A11" s="10" t="s">
        <v>24</v>
      </c>
      <c r="B11" s="68"/>
      <c r="C11" s="68"/>
      <c r="D11" s="68"/>
      <c r="E11" s="68"/>
      <c r="F11" s="68"/>
      <c r="G11" s="68"/>
      <c r="H11" s="68"/>
      <c r="I11" s="68"/>
      <c r="J11" s="68"/>
      <c r="K11" s="68">
        <v>1.1000000000000001</v>
      </c>
      <c r="L11" s="68">
        <v>7.8962519582962951</v>
      </c>
      <c r="M11" s="68">
        <v>10.78297346659259</v>
      </c>
      <c r="N11" s="68">
        <v>8.0053205214501837</v>
      </c>
      <c r="O11" s="68">
        <v>6.5765859100821844</v>
      </c>
      <c r="P11" s="68"/>
      <c r="Q11" s="68"/>
      <c r="R11" s="1"/>
      <c r="S11" s="36" t="str">
        <f>IF(P11="","",P11/Trans_cr_A!P11)</f>
        <v/>
      </c>
      <c r="T11" s="36" t="str">
        <f>IF(Q11="","",Q11/Trans_cr_A!Q11)</f>
        <v/>
      </c>
      <c r="U11" s="37" t="str">
        <f>IF(P11="","",P11/GDP!S7/10)</f>
        <v/>
      </c>
      <c r="V11" s="37" t="str">
        <f>IF(Q11="","",Q11/GDP!T7/10)</f>
        <v/>
      </c>
      <c r="W11" s="39" t="str">
        <f>IF(P11="","",(P11-Pass_D_A!P11)/GDP!S7/10)</f>
        <v/>
      </c>
      <c r="X11" s="39" t="str">
        <f>IF(Q11="","",(Q11-Pass_D_A!Q11)/GDP!T7/10)</f>
        <v/>
      </c>
      <c r="Y11" s="37">
        <f>IF(Trans_cr_A!P11="","",Trans_cr_A!P11/GDP!S7/10)</f>
        <v>3.3190812156274681</v>
      </c>
      <c r="Z11" s="37">
        <f>IF(Trans_cr_A!P11="", "", (Trans_cr_A!P11-Trans_deb!P11)/GDP!S7/10)</f>
        <v>-4.6884836979795725</v>
      </c>
      <c r="AA11" s="1"/>
      <c r="AB11" s="14">
        <f t="shared" si="0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4.25" customHeight="1" x14ac:dyDescent="0.25">
      <c r="A12" s="10" t="s">
        <v>25</v>
      </c>
      <c r="B12" s="67"/>
      <c r="C12" s="67"/>
      <c r="D12" s="67"/>
      <c r="E12" s="67"/>
      <c r="F12" s="67"/>
      <c r="G12" s="67"/>
      <c r="H12" s="67"/>
      <c r="I12" s="67"/>
      <c r="J12" s="67"/>
      <c r="K12" s="67">
        <v>95.5</v>
      </c>
      <c r="L12" s="67">
        <v>91.89237700619519</v>
      </c>
      <c r="M12" s="67">
        <v>90.495443596344074</v>
      </c>
      <c r="N12" s="67">
        <v>83.311932329594057</v>
      </c>
      <c r="O12" s="67">
        <v>89.976886915961472</v>
      </c>
      <c r="P12" s="67"/>
      <c r="Q12" s="67"/>
      <c r="R12" s="1"/>
      <c r="S12" s="36" t="str">
        <f>IF(P12="","",P12/Trans_cr_A!P12)</f>
        <v/>
      </c>
      <c r="T12" s="36" t="str">
        <f>IF(Q12="","",Q12/Trans_cr_A!Q12)</f>
        <v/>
      </c>
      <c r="U12" s="37" t="str">
        <f>IF(P12="","",P12/GDP!S8/10)</f>
        <v/>
      </c>
      <c r="V12" s="37" t="str">
        <f>IF(Q12="","",Q12/GDP!T8/10)</f>
        <v/>
      </c>
      <c r="W12" s="39" t="str">
        <f>IF(P12="","",(P12-Pass_D_A!P12)/GDP!S8/10)</f>
        <v/>
      </c>
      <c r="X12" s="39" t="str">
        <f>IF(Q12="","",(Q12-Pass_D_A!Q12)/GDP!T8/10)</f>
        <v/>
      </c>
      <c r="Y12" s="37">
        <f>IF(Trans_cr_A!P12="","",Trans_cr_A!P12/GDP!S8/10)</f>
        <v>7.5758466405651887</v>
      </c>
      <c r="Z12" s="37">
        <f>IF(Trans_cr_A!P12="", "", (Trans_cr_A!P12-Trans_deb!P12)/GDP!S8/10)</f>
        <v>0.86021871292651964</v>
      </c>
      <c r="AA12" s="1"/>
      <c r="AB12" s="14">
        <f t="shared" si="0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4.25" customHeight="1" x14ac:dyDescent="0.25">
      <c r="A13" s="10" t="s">
        <v>26</v>
      </c>
      <c r="B13" s="68">
        <v>480.3</v>
      </c>
      <c r="C13" s="68">
        <v>575.4</v>
      </c>
      <c r="D13" s="68">
        <v>704.86900000000003</v>
      </c>
      <c r="E13" s="68">
        <v>609.22299999999996</v>
      </c>
      <c r="F13" s="68">
        <v>465.91600000000102</v>
      </c>
      <c r="G13" s="68">
        <v>615.89099999999996</v>
      </c>
      <c r="H13" s="68">
        <v>626.63298799999905</v>
      </c>
      <c r="I13" s="68">
        <v>650.57127151221209</v>
      </c>
      <c r="J13" s="68">
        <v>674.41161009477696</v>
      </c>
      <c r="K13" s="68">
        <v>684.61565789837209</v>
      </c>
      <c r="L13" s="68">
        <v>514.31301855152901</v>
      </c>
      <c r="M13" s="68">
        <v>498.860715917932</v>
      </c>
      <c r="N13" s="68">
        <v>459.93195543246031</v>
      </c>
      <c r="O13" s="68">
        <v>436.29274823342598</v>
      </c>
      <c r="P13" s="68">
        <v>412.79213494635138</v>
      </c>
      <c r="Q13" s="68">
        <v>85.826559895199495</v>
      </c>
      <c r="R13" s="1"/>
      <c r="S13" s="36">
        <f>IF(P13="","",P13/Trans_cr_A!P13)</f>
        <v>0.21627804383495866</v>
      </c>
      <c r="T13" s="36">
        <f>IF(Q13="","",Q13/Trans_cr_A!Q13)</f>
        <v>6.6877100251466551E-2</v>
      </c>
      <c r="U13" s="37">
        <f>IF(P13="","",P13/GDP!S9/10)</f>
        <v>9.287539766330033E-2</v>
      </c>
      <c r="V13" s="37">
        <f>IF(Q13="","",Q13/GDP!T9/10)</f>
        <v>2.2104352770868241E-2</v>
      </c>
      <c r="W13" s="39">
        <f>IF(P13="","",(P13-Pass_D_A!P13)/GDP!S9/10)</f>
        <v>-0.35608922941499166</v>
      </c>
      <c r="X13" s="39">
        <f>IF(Q13="","",(Q13-Pass_D_A!Q13)/GDP!T9/10)</f>
        <v>-8.0796365436936704E-2</v>
      </c>
      <c r="Y13" s="37">
        <f>IF(Trans_cr_A!P13="","",Trans_cr_A!P13/GDP!S9/10)</f>
        <v>0.42942591867611563</v>
      </c>
      <c r="Z13" s="37">
        <f>IF(Trans_cr_A!P13="", "", (Trans_cr_A!P13-Trans_deb!P13)/GDP!S9/10)</f>
        <v>-0.44588055601556731</v>
      </c>
      <c r="AA13" s="1"/>
      <c r="AB13" s="14">
        <f t="shared" si="0"/>
        <v>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4.25" customHeight="1" x14ac:dyDescent="0.25">
      <c r="A14" s="10" t="s">
        <v>27</v>
      </c>
      <c r="B14" s="67">
        <v>19.5440185</v>
      </c>
      <c r="C14" s="67">
        <v>35.603999999999999</v>
      </c>
      <c r="D14" s="67">
        <v>38.31</v>
      </c>
      <c r="E14" s="67">
        <v>45.787799999999997</v>
      </c>
      <c r="F14" s="67">
        <v>40.460688725464003</v>
      </c>
      <c r="G14" s="67">
        <v>48.13</v>
      </c>
      <c r="H14" s="67">
        <v>40.183188374748852</v>
      </c>
      <c r="I14" s="67">
        <v>35.858723109638348</v>
      </c>
      <c r="J14" s="67">
        <v>25.145223083883401</v>
      </c>
      <c r="K14" s="67">
        <v>27.64178087294837</v>
      </c>
      <c r="L14" s="67">
        <v>20.016688436002649</v>
      </c>
      <c r="M14" s="67">
        <v>19.782644895047081</v>
      </c>
      <c r="N14" s="67">
        <v>19.8257167756516</v>
      </c>
      <c r="O14" s="67">
        <v>28.559626837581959</v>
      </c>
      <c r="P14" s="67">
        <v>25.326381337581459</v>
      </c>
      <c r="Q14" s="67">
        <v>10.094984854353171</v>
      </c>
      <c r="R14" s="1"/>
      <c r="S14" s="36">
        <f>IF(P14="","",P14/Trans_cr_A!P14)</f>
        <v>9.2516825603612601E-2</v>
      </c>
      <c r="T14" s="36">
        <f>IF(Q14="","",Q14/Trans_cr_A!Q14)</f>
        <v>4.3439497611598675E-2</v>
      </c>
      <c r="U14" s="37">
        <f>IF(P14="","",P14/GDP!S10/10)</f>
        <v>0.18522914749931588</v>
      </c>
      <c r="V14" s="37">
        <f>IF(Q14="","",Q14/GDP!T10/10)</f>
        <v>8.1813638498688473E-2</v>
      </c>
      <c r="W14" s="39">
        <f>IF(P14="","",(P14-Pass_D_A!P14)/GDP!S10/10)</f>
        <v>-0.21044600891758022</v>
      </c>
      <c r="X14" s="39">
        <f>IF(Q14="","",(Q14-Pass_D_A!Q14)/GDP!T10/10)</f>
        <v>-0.10425356776891628</v>
      </c>
      <c r="Y14" s="37">
        <f>IF(Trans_cr_A!P14="","",Trans_cr_A!P14/GDP!S10/10)</f>
        <v>2.002113089060451</v>
      </c>
      <c r="Z14" s="37">
        <f>IF(Trans_cr_A!P14="", "", (Trans_cr_A!P14-Trans_deb!P14)/GDP!S10/10)</f>
        <v>-2.7314716544052771</v>
      </c>
      <c r="AA14" s="1"/>
      <c r="AB14" s="14">
        <f t="shared" si="0"/>
        <v>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4.25" customHeight="1" x14ac:dyDescent="0.25">
      <c r="A15" s="10" t="s">
        <v>28</v>
      </c>
      <c r="B15" s="68">
        <v>1.3239521951515561E-2</v>
      </c>
      <c r="C15" s="68">
        <v>0.11566016716131286</v>
      </c>
      <c r="D15" s="68">
        <v>0.39106145251396646</v>
      </c>
      <c r="E15" s="68">
        <v>1.2849162011173185</v>
      </c>
      <c r="F15" s="68">
        <v>1.229050279329609</v>
      </c>
      <c r="G15" s="68">
        <v>3.0726256983240225</v>
      </c>
      <c r="H15" s="68">
        <v>6.5921787709497206</v>
      </c>
      <c r="I15" s="68">
        <v>10.055865921787708</v>
      </c>
      <c r="J15" s="68">
        <v>11.230535195530724</v>
      </c>
      <c r="K15" s="68">
        <v>20.138356983240225</v>
      </c>
      <c r="L15" s="68">
        <v>9.0661474860335183</v>
      </c>
      <c r="M15" s="68"/>
      <c r="N15" s="68"/>
      <c r="O15" s="68">
        <v>2.3970963380033941</v>
      </c>
      <c r="P15" s="68">
        <v>5.0538691002207541</v>
      </c>
      <c r="Q15" s="68">
        <v>1.1334724360893855</v>
      </c>
      <c r="R15" s="1"/>
      <c r="S15" s="36">
        <f>IF(P15="","",P15/Trans_cr_A!P15)</f>
        <v>4.072852953898233E-2</v>
      </c>
      <c r="T15" s="36">
        <f>IF(Q15="","",Q15/Trans_cr_A!Q15)</f>
        <v>2.1889307870581985E-2</v>
      </c>
      <c r="U15" s="37">
        <f>IF(P15="","",P15/GDP!S11/10)</f>
        <v>0.15122289348356535</v>
      </c>
      <c r="V15" s="37">
        <f>IF(Q15="","",Q15/GDP!T11/10)</f>
        <v>4.611360602479192E-2</v>
      </c>
      <c r="W15" s="39">
        <f>IF(P15="","",(P15-Pass_D_A!P15)/GDP!S11/10)</f>
        <v>-0.15974222923178252</v>
      </c>
      <c r="X15" s="39">
        <f>IF(Q15="","",(Q15-Pass_D_A!Q15)/GDP!T11/10)</f>
        <v>-0.10832336065907822</v>
      </c>
      <c r="Y15" s="37">
        <f>IF(Trans_cr_A!P15="","",Trans_cr_A!P15/GDP!S11/10)</f>
        <v>3.7129475381335828</v>
      </c>
      <c r="Z15" s="37">
        <f>IF(Trans_cr_A!P15="", "", (Trans_cr_A!P15-Trans_deb!P15)/GDP!S11/10)</f>
        <v>-0.43281500703792641</v>
      </c>
      <c r="AA15" s="1"/>
      <c r="AB15" s="14">
        <f t="shared" si="0"/>
        <v>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4.25" customHeight="1" x14ac:dyDescent="0.25">
      <c r="A16" s="10" t="s">
        <v>29</v>
      </c>
      <c r="B16" s="67">
        <v>2969.2466363666013</v>
      </c>
      <c r="C16" s="67">
        <v>2869.8100369311537</v>
      </c>
      <c r="D16" s="67">
        <v>3250.463677412075</v>
      </c>
      <c r="E16" s="67">
        <v>3202.8974490067703</v>
      </c>
      <c r="F16" s="67">
        <v>2343.3893594681322</v>
      </c>
      <c r="G16" s="67">
        <v>2591.8623302795681</v>
      </c>
      <c r="H16" s="67">
        <v>2733.3990719777289</v>
      </c>
      <c r="I16" s="67">
        <v>2580.2944261448301</v>
      </c>
      <c r="J16" s="67">
        <v>2271.5757442228964</v>
      </c>
      <c r="K16" s="67">
        <v>2166.6338760856861</v>
      </c>
      <c r="L16" s="67">
        <v>1979.6654977367496</v>
      </c>
      <c r="M16" s="67">
        <v>2039.7745901772141</v>
      </c>
      <c r="N16" s="67">
        <v>2227.8439313165113</v>
      </c>
      <c r="O16" s="67">
        <v>2229.3519893166999</v>
      </c>
      <c r="P16" s="67">
        <v>2224.0875563816649</v>
      </c>
      <c r="Q16" s="67">
        <v>567.4693640168191</v>
      </c>
      <c r="R16" s="1"/>
      <c r="S16" s="36">
        <f>IF(P16="","",P16/Trans_cr_A!P16)</f>
        <v>0.40314506741020362</v>
      </c>
      <c r="T16" s="36">
        <f>IF(Q16="","",Q16/Trans_cr_A!Q16)</f>
        <v>0.17714281814037103</v>
      </c>
      <c r="U16" s="37">
        <f>IF(P16="","",P16/GDP!S12/10)</f>
        <v>0.15982922204044908</v>
      </c>
      <c r="V16" s="37">
        <f>IF(Q16="","",Q16/GDP!T12/10)</f>
        <v>4.1746254700243443E-2</v>
      </c>
      <c r="W16" s="39">
        <f>IF(P16="","",(P16-Pass_D_A!P16)/GDP!S12/10)</f>
        <v>-0.22661154505502812</v>
      </c>
      <c r="X16" s="39">
        <f>IF(Q16="","",(Q16-Pass_D_A!Q16)/GDP!T12/10)</f>
        <v>-4.4040993606805391E-2</v>
      </c>
      <c r="Y16" s="37">
        <f>IF(Trans_cr_A!P16="","",Trans_cr_A!P16/GDP!S12/10)</f>
        <v>0.39645585413506113</v>
      </c>
      <c r="Z16" s="37">
        <f>IF(Trans_cr_A!P16="", "", (Trans_cr_A!P16-Trans_deb!P16)/GDP!S12/10)</f>
        <v>-0.54027073938446679</v>
      </c>
      <c r="AA16" s="1"/>
      <c r="AB16" s="14">
        <f t="shared" si="0"/>
        <v>1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4.25" customHeight="1" x14ac:dyDescent="0.25">
      <c r="A17" s="10" t="s">
        <v>30</v>
      </c>
      <c r="B17" s="68">
        <v>2227.2141067253647</v>
      </c>
      <c r="C17" s="68"/>
      <c r="D17" s="68"/>
      <c r="E17" s="68"/>
      <c r="F17" s="68"/>
      <c r="G17" s="68"/>
      <c r="H17" s="68"/>
      <c r="I17" s="68"/>
      <c r="J17" s="68"/>
      <c r="K17" s="68"/>
      <c r="L17" s="68">
        <v>2130.2339786990469</v>
      </c>
      <c r="M17" s="68">
        <v>1721.2604531105953</v>
      </c>
      <c r="N17" s="68">
        <v>2091.4102615774514</v>
      </c>
      <c r="O17" s="68">
        <v>2180.3536067033006</v>
      </c>
      <c r="P17" s="68">
        <v>2940.6449302218666</v>
      </c>
      <c r="Q17" s="68">
        <v>1480.6493917592736</v>
      </c>
      <c r="R17" s="1"/>
      <c r="S17" s="36">
        <f>IF(P17="","",P17/Trans_cr_A!P17)</f>
        <v>0.16384725111703821</v>
      </c>
      <c r="T17" s="36">
        <f>IF(Q17="","",Q17/Trans_cr_A!Q17)</f>
        <v>9.3357521203082924E-2</v>
      </c>
      <c r="U17" s="37">
        <f>IF(P17="","",P17/GDP!S13/10)</f>
        <v>0.66063351423125338</v>
      </c>
      <c r="V17" s="37">
        <f>IF(Q17="","",Q17/GDP!T13/10)</f>
        <v>0.34544409567387435</v>
      </c>
      <c r="W17" s="39">
        <f>IF(P17="","",(P17-Pass_D_A!P17)/GDP!S13/10)</f>
        <v>0.13641241477234758</v>
      </c>
      <c r="X17" s="39">
        <f>IF(Q17="","",(Q17-Pass_D_A!Q17)/GDP!T13/10)</f>
        <v>0.1942722940573231</v>
      </c>
      <c r="Y17" s="37">
        <f>IF(Trans_cr_A!P17="","",Trans_cr_A!P17/GDP!S13/10)</f>
        <v>4.0320085306732079</v>
      </c>
      <c r="Z17" s="37">
        <f>IF(Trans_cr_A!P17="", "", (Trans_cr_A!P17-Trans_deb!P17)/GDP!S13/10)</f>
        <v>-6.0487137544661597E-2</v>
      </c>
      <c r="AA17" s="1"/>
      <c r="AB17" s="14">
        <f t="shared" si="0"/>
        <v>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4.25" customHeight="1" x14ac:dyDescent="0.25">
      <c r="A18" s="10" t="s">
        <v>31</v>
      </c>
      <c r="B18" s="67">
        <v>21.786999999999999</v>
      </c>
      <c r="C18" s="67">
        <v>83.894000000000005</v>
      </c>
      <c r="D18" s="67">
        <v>139.447</v>
      </c>
      <c r="E18" s="67">
        <v>191.45599999999999</v>
      </c>
      <c r="F18" s="67">
        <v>166.24299999999999</v>
      </c>
      <c r="G18" s="67">
        <v>134.74299999999999</v>
      </c>
      <c r="H18" s="67">
        <v>213.29900000000001</v>
      </c>
      <c r="I18" s="67">
        <v>200.68299999999999</v>
      </c>
      <c r="J18" s="67">
        <v>252.5</v>
      </c>
      <c r="K18" s="67">
        <v>280.77</v>
      </c>
      <c r="L18" s="67">
        <v>226.036</v>
      </c>
      <c r="M18" s="67">
        <v>141.238</v>
      </c>
      <c r="N18" s="67">
        <v>201.828</v>
      </c>
      <c r="O18" s="67">
        <v>195.85400000000001</v>
      </c>
      <c r="P18" s="67">
        <v>212.577</v>
      </c>
      <c r="Q18" s="67">
        <v>36.347999999999999</v>
      </c>
      <c r="R18" s="1"/>
      <c r="S18" s="36">
        <f>IF(P18="","",P18/Trans_cr_A!P18)</f>
        <v>0.19186164798850097</v>
      </c>
      <c r="T18" s="36">
        <f>IF(Q18="","",Q18/Trans_cr_A!Q18)</f>
        <v>2.2100347788019552E-2</v>
      </c>
      <c r="U18" s="37">
        <f>IF(P18="","",P18/GDP!S14/10)</f>
        <v>0.44242632367632362</v>
      </c>
      <c r="V18" s="37">
        <f>IF(Q18="","",Q18/GDP!T14/10)</f>
        <v>8.5309925599079961E-2</v>
      </c>
      <c r="W18" s="39">
        <f>IF(P18="","",(P18-Pass_D_A!P18)/GDP!S14/10)</f>
        <v>0.15731143856143856</v>
      </c>
      <c r="X18" s="39">
        <f>IF(Q18="","",(Q18-Pass_D_A!Q18)/GDP!T14/10)</f>
        <v>2.1984650409557112E-2</v>
      </c>
      <c r="Y18" s="37">
        <f>IF(Trans_cr_A!P18="","",Trans_cr_A!P18/GDP!S14/10)</f>
        <v>2.3059654095269733</v>
      </c>
      <c r="Z18" s="37">
        <f>IF(Trans_cr_A!P18="", "", (Trans_cr_A!P18-Trans_deb!P18)/GDP!S14/10)</f>
        <v>-0.72942857152064167</v>
      </c>
      <c r="AA18" s="1"/>
      <c r="AB18" s="14">
        <f t="shared" si="0"/>
        <v>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4.25" customHeight="1" x14ac:dyDescent="0.25">
      <c r="A19" s="10" t="s">
        <v>32</v>
      </c>
      <c r="B19" s="68">
        <v>9.7377500000000001</v>
      </c>
      <c r="C19" s="68">
        <v>9.85</v>
      </c>
      <c r="D19" s="68">
        <v>10.69</v>
      </c>
      <c r="E19" s="68">
        <v>11.16</v>
      </c>
      <c r="F19" s="68">
        <v>10.704000000000001</v>
      </c>
      <c r="G19" s="68">
        <v>11.678000000000001</v>
      </c>
      <c r="H19" s="68">
        <v>14.959</v>
      </c>
      <c r="I19" s="68">
        <v>22.308</v>
      </c>
      <c r="J19" s="68">
        <v>20.253</v>
      </c>
      <c r="K19" s="68">
        <v>20.2515</v>
      </c>
      <c r="L19" s="68">
        <v>17.430444350000002</v>
      </c>
      <c r="M19" s="68">
        <v>17.349487180000001</v>
      </c>
      <c r="N19" s="68">
        <v>20.879204999999999</v>
      </c>
      <c r="O19" s="68">
        <v>28.485726499999998</v>
      </c>
      <c r="P19" s="68">
        <v>25.05585125</v>
      </c>
      <c r="Q19" s="68">
        <v>4.9619</v>
      </c>
      <c r="R19" s="1"/>
      <c r="S19" s="36">
        <f>IF(P19="","",P19/Trans_cr_A!P19)</f>
        <v>0.30655310698612703</v>
      </c>
      <c r="T19" s="36">
        <f>IF(Q19="","",Q19/Trans_cr_A!Q19)</f>
        <v>0.12168916400164806</v>
      </c>
      <c r="U19" s="37">
        <f>IF(P19="","",P19/GDP!S15/10)</f>
        <v>0.18451911959643566</v>
      </c>
      <c r="V19" s="37">
        <f>IF(Q19="","",Q19/GDP!T15/10)</f>
        <v>4.4105777777777778E-2</v>
      </c>
      <c r="W19" s="39">
        <f>IF(P19="","",(P19-Pass_D_A!P19)/GDP!S15/10)</f>
        <v>-1.1347514679431476</v>
      </c>
      <c r="X19" s="39">
        <f>IF(Q19="","",(Q19-Pass_D_A!Q19)/GDP!T15/10)</f>
        <v>-0.44973688888888885</v>
      </c>
      <c r="Y19" s="37">
        <f>IF(Trans_cr_A!P19="","",Trans_cr_A!P19/GDP!S15/10)</f>
        <v>0.60191567265630752</v>
      </c>
      <c r="Z19" s="37">
        <f>IF(Trans_cr_A!P19="", "", (Trans_cr_A!P19-Trans_deb!P19)/GDP!S15/10)</f>
        <v>-2.7376424246273268</v>
      </c>
      <c r="AA19" s="1"/>
      <c r="AB19" s="14">
        <f t="shared" si="0"/>
        <v>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4.25" customHeight="1" x14ac:dyDescent="0.25">
      <c r="A20" s="10" t="s">
        <v>33</v>
      </c>
      <c r="B20" s="67">
        <v>682.97872340425522</v>
      </c>
      <c r="C20" s="67">
        <v>737.5</v>
      </c>
      <c r="D20" s="67">
        <v>749.20212765957456</v>
      </c>
      <c r="E20" s="67">
        <v>761.17021276595744</v>
      </c>
      <c r="F20" s="67">
        <v>755.31914893617022</v>
      </c>
      <c r="G20" s="67">
        <v>801.06382978723411</v>
      </c>
      <c r="H20" s="67">
        <v>731.38297872340434</v>
      </c>
      <c r="I20" s="67">
        <v>692.81914893617022</v>
      </c>
      <c r="J20" s="67">
        <v>699.73404255319156</v>
      </c>
      <c r="K20" s="67">
        <v>704.78723404255322</v>
      </c>
      <c r="L20" s="67">
        <v>797.9</v>
      </c>
      <c r="M20" s="67">
        <v>175.53191489361703</v>
      </c>
      <c r="N20" s="67">
        <v>193.88297872340425</v>
      </c>
      <c r="O20" s="67"/>
      <c r="P20" s="67"/>
      <c r="Q20" s="67"/>
      <c r="R20" s="1"/>
      <c r="S20" s="36" t="str">
        <f>IF(P20="","",P20/Trans_cr_A!P20)</f>
        <v/>
      </c>
      <c r="T20" s="36" t="str">
        <f>IF(Q20="","",Q20/Trans_cr_A!Q20)</f>
        <v/>
      </c>
      <c r="U20" s="37" t="str">
        <f>IF(P20="","",P20/GDP!S16/10)</f>
        <v/>
      </c>
      <c r="V20" s="37" t="str">
        <f>IF(Q20="","",Q20/GDP!T16/10)</f>
        <v/>
      </c>
      <c r="W20" s="39" t="str">
        <f>IF(P20="","",(P20-Pass_D_A!P20)/GDP!S16/10)</f>
        <v/>
      </c>
      <c r="X20" s="39" t="str">
        <f>IF(Q20="","",(Q20-Pass_D_A!Q20)/GDP!T16/10)</f>
        <v/>
      </c>
      <c r="Y20" s="37" t="str">
        <f>IF(Trans_cr_A!P20="","",Trans_cr_A!P20/GDP!S16/10)</f>
        <v/>
      </c>
      <c r="Z20" s="37" t="str">
        <f>IF(Trans_cr_A!P20="", "", (Trans_cr_A!P20-Trans_deb!P20)/GDP!S16/10)</f>
        <v/>
      </c>
      <c r="AA20" s="1"/>
      <c r="AB20" s="14">
        <f t="shared" si="0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4.25" customHeight="1" x14ac:dyDescent="0.25">
      <c r="A21" s="10" t="s">
        <v>34</v>
      </c>
      <c r="B21" s="68">
        <v>8.5</v>
      </c>
      <c r="C21" s="68">
        <v>0.1894073415737334</v>
      </c>
      <c r="D21" s="68">
        <v>0</v>
      </c>
      <c r="E21" s="68">
        <v>0</v>
      </c>
      <c r="F21" s="68">
        <v>7.0538407516287274</v>
      </c>
      <c r="G21" s="68">
        <v>21.584999372778565</v>
      </c>
      <c r="H21" s="68">
        <v>10.431488538999554</v>
      </c>
      <c r="I21" s="68">
        <v>1.8729332701247092</v>
      </c>
      <c r="J21" s="68">
        <v>2.0828526813835677</v>
      </c>
      <c r="K21" s="68">
        <v>1.3899117256354108</v>
      </c>
      <c r="L21" s="68">
        <v>0.29553953740780975</v>
      </c>
      <c r="M21" s="68">
        <v>0.34358139061386539</v>
      </c>
      <c r="N21" s="68">
        <v>6.8558531688930593</v>
      </c>
      <c r="O21" s="68">
        <v>4.0256896136355467</v>
      </c>
      <c r="P21" s="68">
        <v>3.3790886625186318</v>
      </c>
      <c r="Q21" s="68">
        <v>0.93077636917411744</v>
      </c>
      <c r="R21" s="1"/>
      <c r="S21" s="36">
        <f>IF(P21="","",P21/Trans_cr_A!P21)</f>
        <v>5.4358471474601497E-3</v>
      </c>
      <c r="T21" s="36">
        <f>IF(Q21="","",Q21/Trans_cr_A!Q21)</f>
        <v>1.3585440352334012E-3</v>
      </c>
      <c r="U21" s="37">
        <f>IF(P21="","",P21/GDP!S17/10)</f>
        <v>1.1174382804397648E-3</v>
      </c>
      <c r="V21" s="37">
        <f>IF(Q21="","",Q21/GDP!T17/10)</f>
        <v>2.8280759880108087E-4</v>
      </c>
      <c r="W21" s="39">
        <f>IF(P21="","",(P21-Pass_D_A!P21)/GDP!S17/10)</f>
        <v>-0.15402049052306704</v>
      </c>
      <c r="X21" s="39">
        <f>IF(Q21="","",(Q21-Pass_D_A!Q21)/GDP!T17/10)</f>
        <v>-8.0258408675517728E-2</v>
      </c>
      <c r="Y21" s="37">
        <f>IF(Trans_cr_A!P21="","",Trans_cr_A!P21/GDP!S17/10)</f>
        <v>0.20556837786762969</v>
      </c>
      <c r="Z21" s="37">
        <f>IF(Trans_cr_A!P21="", "", (Trans_cr_A!P21-Trans_deb!P21)/GDP!S17/10)</f>
        <v>-1.674695645414733</v>
      </c>
      <c r="AA21" s="1"/>
      <c r="AB21" s="14">
        <f t="shared" si="0"/>
        <v>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4.25" customHeight="1" x14ac:dyDescent="0.25">
      <c r="A22" s="10" t="s">
        <v>35</v>
      </c>
      <c r="B22" s="67">
        <v>7.6</v>
      </c>
      <c r="C22" s="67">
        <v>7.15</v>
      </c>
      <c r="D22" s="67">
        <v>6.55</v>
      </c>
      <c r="E22" s="67">
        <v>6.5394206449999999</v>
      </c>
      <c r="F22" s="67">
        <v>2.7277670000000001</v>
      </c>
      <c r="G22" s="67">
        <v>3.2867795000000002</v>
      </c>
      <c r="H22" s="67">
        <v>12.717716900000001</v>
      </c>
      <c r="I22" s="67">
        <v>17.730945675000001</v>
      </c>
      <c r="J22" s="67">
        <v>18.93917184</v>
      </c>
      <c r="K22" s="67">
        <v>22.84489984</v>
      </c>
      <c r="L22" s="67">
        <v>26.743744270000001</v>
      </c>
      <c r="M22" s="67">
        <v>33.268055480000001</v>
      </c>
      <c r="N22" s="67"/>
      <c r="O22" s="67"/>
      <c r="P22" s="67"/>
      <c r="Q22" s="67"/>
      <c r="R22" s="1"/>
      <c r="S22" s="36" t="str">
        <f>IF(P22="","",P22/Trans_cr_A!P22)</f>
        <v/>
      </c>
      <c r="T22" s="36" t="str">
        <f>IF(Q22="","",Q22/Trans_cr_A!Q22)</f>
        <v/>
      </c>
      <c r="U22" s="37" t="str">
        <f>IF(P22="","",P22/GDP!S18/10)</f>
        <v/>
      </c>
      <c r="V22" s="37" t="str">
        <f>IF(Q22="","",Q22/GDP!T18/10)</f>
        <v/>
      </c>
      <c r="W22" s="39" t="str">
        <f>IF(P22="","",(P22-Pass_D_A!P22)/GDP!S18/10)</f>
        <v/>
      </c>
      <c r="X22" s="39" t="str">
        <f>IF(Q22="","",(Q22-Pass_D_A!Q22)/GDP!T18/10)</f>
        <v/>
      </c>
      <c r="Y22" s="37" t="str">
        <f>IF(Trans_cr_A!P22="","",Trans_cr_A!P22/GDP!S18/10)</f>
        <v/>
      </c>
      <c r="Z22" s="37" t="str">
        <f>IF(Trans_cr_A!P22="", "", (Trans_cr_A!P22-Trans_deb!P22)/GDP!S18/10)</f>
        <v/>
      </c>
      <c r="AA22" s="1"/>
      <c r="AB22" s="14">
        <f t="shared" si="0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4.25" customHeight="1" x14ac:dyDescent="0.25">
      <c r="A23" s="10" t="s">
        <v>36</v>
      </c>
      <c r="B23" s="68">
        <v>92.5</v>
      </c>
      <c r="C23" s="68">
        <v>115.3</v>
      </c>
      <c r="D23" s="68">
        <v>155.4</v>
      </c>
      <c r="E23" s="68">
        <v>221.7</v>
      </c>
      <c r="F23" s="68">
        <v>193.1</v>
      </c>
      <c r="G23" s="68">
        <v>224.6</v>
      </c>
      <c r="H23" s="68">
        <v>260.2</v>
      </c>
      <c r="I23" s="68">
        <v>301.3</v>
      </c>
      <c r="J23" s="68">
        <v>364.6</v>
      </c>
      <c r="K23" s="68">
        <v>362.2</v>
      </c>
      <c r="L23" s="68">
        <v>283.89999999999998</v>
      </c>
      <c r="M23" s="68">
        <v>308</v>
      </c>
      <c r="N23" s="68">
        <v>323.5</v>
      </c>
      <c r="O23" s="68">
        <v>337.7</v>
      </c>
      <c r="P23" s="68">
        <v>389.1</v>
      </c>
      <c r="Q23" s="68">
        <v>186.9</v>
      </c>
      <c r="R23" s="1"/>
      <c r="S23" s="36">
        <f>IF(P23="","",P23/Trans_cr_A!P23)</f>
        <v>9.6824764843477837E-2</v>
      </c>
      <c r="T23" s="36">
        <f>IF(Q23="","",Q23/Trans_cr_A!Q23)</f>
        <v>5.0757699201564289E-2</v>
      </c>
      <c r="U23" s="37">
        <f>IF(P23="","",P23/GDP!S19/10)</f>
        <v>0.60406122892538883</v>
      </c>
      <c r="V23" s="37">
        <f>IF(Q23="","",Q23/GDP!T19/10)</f>
        <v>0.31045995913689139</v>
      </c>
      <c r="W23" s="39">
        <f>IF(P23="","",(P23-Pass_D_A!P23)/GDP!S19/10)</f>
        <v>0.44571055981618901</v>
      </c>
      <c r="X23" s="39">
        <f>IF(Q23="","",(Q23-Pass_D_A!Q23)/GDP!T19/10)</f>
        <v>0.25697247554027342</v>
      </c>
      <c r="Y23" s="37">
        <f>IF(Trans_cr_A!P23="","",Trans_cr_A!P23/GDP!S19/10)</f>
        <v>6.2387058713944175</v>
      </c>
      <c r="Z23" s="37">
        <f>IF(Trans_cr_A!P23="", "", (Trans_cr_A!P23-Trans_deb!P23)/GDP!S19/10)</f>
        <v>3.2182444810134441</v>
      </c>
      <c r="AA23" s="1"/>
      <c r="AB23" s="14">
        <f t="shared" si="0"/>
        <v>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4.25" customHeight="1" x14ac:dyDescent="0.25">
      <c r="A24" s="10" t="s">
        <v>37</v>
      </c>
      <c r="B24" s="67">
        <v>1035.6045771356398</v>
      </c>
      <c r="C24" s="67">
        <v>1314.7874690271381</v>
      </c>
      <c r="D24" s="67">
        <v>1354.177804944944</v>
      </c>
      <c r="E24" s="67"/>
      <c r="F24" s="67">
        <v>1256.887505152843</v>
      </c>
      <c r="G24" s="67">
        <v>1286.5698896103891</v>
      </c>
      <c r="H24" s="67">
        <v>1363.9978867288946</v>
      </c>
      <c r="I24" s="67">
        <v>1205.5311011910696</v>
      </c>
      <c r="J24" s="67">
        <v>1149.7309362940325</v>
      </c>
      <c r="K24" s="67">
        <v>1330.5226839387549</v>
      </c>
      <c r="L24" s="67">
        <v>1109.7156890641636</v>
      </c>
      <c r="M24" s="67">
        <v>1136.4885650823135</v>
      </c>
      <c r="N24" s="67">
        <v>1240.0794838355168</v>
      </c>
      <c r="O24" s="67">
        <v>1469.8222383608083</v>
      </c>
      <c r="P24" s="67">
        <v>1699.2411166396128</v>
      </c>
      <c r="Q24" s="67">
        <v>819.66638230588364</v>
      </c>
      <c r="R24" s="1"/>
      <c r="S24" s="36">
        <f>IF(P24="","",P24/Trans_cr_A!P24)</f>
        <v>6.8046443614970559E-2</v>
      </c>
      <c r="T24" s="36">
        <f>IF(Q24="","",Q24/Trans_cr_A!Q24)</f>
        <v>3.5062909247520972E-2</v>
      </c>
      <c r="U24" s="37">
        <f>IF(P24="","",P24/GDP!S20/10)</f>
        <v>0.31871308388328629</v>
      </c>
      <c r="V24" s="37">
        <f>IF(Q24="","",Q24/GDP!T20/10)</f>
        <v>0.15975192945950367</v>
      </c>
      <c r="W24" s="39">
        <f>IF(P24="","",(P24-Pass_D_A!P24)/GDP!S20/10)</f>
        <v>-0.10546142595079769</v>
      </c>
      <c r="X24" s="39">
        <f>IF(Q24="","",(Q24-Pass_D_A!Q24)/GDP!T20/10)</f>
        <v>-1.0199571413114722E-2</v>
      </c>
      <c r="Y24" s="37">
        <f>IF(Trans_cr_A!P24="","",Trans_cr_A!P24/GDP!S20/10)</f>
        <v>4.6837581356443998</v>
      </c>
      <c r="Z24" s="37">
        <f>IF(Trans_cr_A!P24="", "", (Trans_cr_A!P24-Trans_deb!P24)/GDP!S20/10)</f>
        <v>-0.25272695197897727</v>
      </c>
      <c r="AA24" s="1"/>
      <c r="AB24" s="14">
        <f t="shared" si="0"/>
        <v>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4.25" customHeight="1" x14ac:dyDescent="0.25">
      <c r="A25" s="10" t="s">
        <v>39</v>
      </c>
      <c r="B25" s="67">
        <v>0</v>
      </c>
      <c r="C25" s="67">
        <v>0</v>
      </c>
      <c r="D25" s="67">
        <v>0</v>
      </c>
      <c r="E25" s="67">
        <v>0</v>
      </c>
      <c r="F25" s="67">
        <v>0</v>
      </c>
      <c r="G25" s="67">
        <v>0</v>
      </c>
      <c r="H25" s="67"/>
      <c r="I25" s="67"/>
      <c r="J25" s="67"/>
      <c r="K25" s="67"/>
      <c r="L25" s="67"/>
      <c r="M25" s="67"/>
      <c r="N25" s="67">
        <v>0</v>
      </c>
      <c r="O25" s="67">
        <v>0</v>
      </c>
      <c r="P25" s="67">
        <v>0</v>
      </c>
      <c r="Q25" s="67">
        <v>0</v>
      </c>
      <c r="R25" s="1"/>
      <c r="S25" s="36">
        <f>IF(P25="","",P25/Trans_cr_A!P25)</f>
        <v>0</v>
      </c>
      <c r="T25" s="36">
        <f>IF(Q25="","",Q25/Trans_cr_A!Q25)</f>
        <v>0</v>
      </c>
      <c r="U25" s="37">
        <f>IF(P25="","",P25/GDP!S21/10)</f>
        <v>0</v>
      </c>
      <c r="V25" s="37">
        <f>IF(Q25="","",Q25/GDP!T21/10)</f>
        <v>0</v>
      </c>
      <c r="W25" s="39">
        <f>IF(P25="","",(P25-Pass_D_A!P25)/GDP!S21/10)</f>
        <v>-0.11772843663443673</v>
      </c>
      <c r="X25" s="39">
        <f>IF(Q25="","",(Q25-Pass_D_A!Q25)/GDP!T21/10)</f>
        <v>-9.0212953941615076E-2</v>
      </c>
      <c r="Y25" s="37">
        <f>IF(Trans_cr_A!P25="","",Trans_cr_A!P25/GDP!S21/10)</f>
        <v>1.4937097599609375</v>
      </c>
      <c r="Z25" s="37">
        <f>IF(Trans_cr_A!P25="", "", (Trans_cr_A!P25-Trans_deb!P25)/GDP!S21/10)</f>
        <v>-1.7539198514737369</v>
      </c>
      <c r="AA25" s="1"/>
      <c r="AB25" s="14">
        <f t="shared" si="0"/>
        <v>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4.25" customHeight="1" x14ac:dyDescent="0.25">
      <c r="A26" s="10" t="s">
        <v>40</v>
      </c>
      <c r="B26" s="68">
        <v>4.7320254674803124</v>
      </c>
      <c r="C26" s="68">
        <v>5.5912265034589268</v>
      </c>
      <c r="D26" s="68">
        <v>0.30085636352239425</v>
      </c>
      <c r="E26" s="68">
        <v>0.36547081806619974</v>
      </c>
      <c r="F26" s="68">
        <v>0.4061294300969806</v>
      </c>
      <c r="G26" s="68">
        <v>0.36985069143251886</v>
      </c>
      <c r="H26" s="68">
        <v>20.9</v>
      </c>
      <c r="I26" s="68">
        <v>3.9055435214789225</v>
      </c>
      <c r="J26" s="68">
        <v>3.5816994275121021</v>
      </c>
      <c r="K26" s="68">
        <v>2.0394633944052973</v>
      </c>
      <c r="L26" s="68">
        <v>6.6292666626418528</v>
      </c>
      <c r="M26" s="68">
        <v>5.5298159799776787</v>
      </c>
      <c r="N26" s="68">
        <v>9.7607579762446885</v>
      </c>
      <c r="O26" s="68">
        <v>13.102973094810977</v>
      </c>
      <c r="P26" s="68">
        <v>0.85848502671160709</v>
      </c>
      <c r="Q26" s="68"/>
      <c r="R26" s="1"/>
      <c r="S26" s="36">
        <f>IF(P26="","",P26/Trans_cr_A!P26)</f>
        <v>5.0710698805184031E-3</v>
      </c>
      <c r="T26" s="36" t="str">
        <f>IF(Q26="","",Q26/Trans_cr_A!Q26)</f>
        <v/>
      </c>
      <c r="U26" s="37">
        <f>IF(P26="","",P26/GDP!S22/10)</f>
        <v>5.9650154718705328E-3</v>
      </c>
      <c r="V26" s="37" t="str">
        <f>IF(Q26="","",Q26/GDP!T22/10)</f>
        <v/>
      </c>
      <c r="W26" s="39">
        <f>IF(P26="","",(P26-Pass_D_A!P26)/GDP!S22/10)</f>
        <v>-0.24630001035391963</v>
      </c>
      <c r="X26" s="39" t="str">
        <f>IF(Q26="","",(Q26-Pass_D_A!Q26)/GDP!T22/10)</f>
        <v/>
      </c>
      <c r="Y26" s="37">
        <f>IF(Trans_cr_A!P26="","",Trans_cr_A!P26/GDP!S22/10)</f>
        <v>1.1762834298116089</v>
      </c>
      <c r="Z26" s="37">
        <f>IF(Trans_cr_A!P26="", "", (Trans_cr_A!P26-Trans_deb!P26)/GDP!S22/10)</f>
        <v>-2.0779184698737088</v>
      </c>
      <c r="AA26" s="1"/>
      <c r="AB26" s="14">
        <f t="shared" si="0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4.25" customHeight="1" x14ac:dyDescent="0.25">
      <c r="A27" s="10" t="s">
        <v>41</v>
      </c>
      <c r="B27" s="67"/>
      <c r="C27" s="67">
        <v>0</v>
      </c>
      <c r="D27" s="67">
        <v>0</v>
      </c>
      <c r="E27" s="67">
        <v>0</v>
      </c>
      <c r="F27" s="67">
        <v>0</v>
      </c>
      <c r="G27" s="67">
        <v>0</v>
      </c>
      <c r="H27" s="67">
        <v>6.9170887963271595</v>
      </c>
      <c r="I27" s="67">
        <v>7.4626893480041607</v>
      </c>
      <c r="J27" s="67">
        <v>7.6993269969581197</v>
      </c>
      <c r="K27" s="67">
        <v>5.6574629139452401</v>
      </c>
      <c r="L27" s="67"/>
      <c r="M27" s="67"/>
      <c r="N27" s="67"/>
      <c r="O27" s="67"/>
      <c r="P27" s="67"/>
      <c r="Q27" s="67"/>
      <c r="R27" s="1"/>
      <c r="S27" s="36" t="str">
        <f>IF(P27="","",P27/Trans_cr_A!P27)</f>
        <v/>
      </c>
      <c r="T27" s="36" t="str">
        <f>IF(Q27="","",Q27/Trans_cr_A!Q27)</f>
        <v/>
      </c>
      <c r="U27" s="37" t="str">
        <f>IF(P27="","",P27/GDP!S23/10)</f>
        <v/>
      </c>
      <c r="V27" s="37" t="str">
        <f>IF(Q27="","",Q27/GDP!T23/10)</f>
        <v/>
      </c>
      <c r="W27" s="39" t="str">
        <f>IF(P27="","",(P27-Pass_D_A!P27)/GDP!S23/10)</f>
        <v/>
      </c>
      <c r="X27" s="39" t="str">
        <f>IF(Q27="","",(Q27-Pass_D_A!Q27)/GDP!T23/10)</f>
        <v/>
      </c>
      <c r="Y27" s="37">
        <f>IF(Trans_cr_A!P27="","",Trans_cr_A!P27/GDP!S23/10)</f>
        <v>0.76344371232883301</v>
      </c>
      <c r="Z27" s="37">
        <f>IF(Trans_cr_A!P27="", "", (Trans_cr_A!P27-Trans_deb!P27)/GDP!S23/10)</f>
        <v>-2.4406253061498626</v>
      </c>
      <c r="AA27" s="1"/>
      <c r="AB27" s="14">
        <f t="shared" si="0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4.25" customHeight="1" x14ac:dyDescent="0.25">
      <c r="A28" s="10" t="s">
        <v>42</v>
      </c>
      <c r="B28" s="68"/>
      <c r="C28" s="68">
        <v>12.5</v>
      </c>
      <c r="D28" s="68">
        <v>18.549059692227807</v>
      </c>
      <c r="E28" s="68">
        <v>10.216868037587027</v>
      </c>
      <c r="F28" s="68">
        <v>8.6827510218026518</v>
      </c>
      <c r="G28" s="68">
        <v>23.545119648256772</v>
      </c>
      <c r="H28" s="68">
        <v>29.411281755277422</v>
      </c>
      <c r="I28" s="68">
        <v>32.14323808067568</v>
      </c>
      <c r="J28" s="68">
        <v>32.967737223187527</v>
      </c>
      <c r="K28" s="68">
        <v>15.036545971584603</v>
      </c>
      <c r="L28" s="68">
        <v>26.02435604985579</v>
      </c>
      <c r="M28" s="68">
        <v>46.787035220561741</v>
      </c>
      <c r="N28" s="68">
        <v>47.778761001921545</v>
      </c>
      <c r="O28" s="68">
        <v>18.083002790728496</v>
      </c>
      <c r="P28" s="68"/>
      <c r="Q28" s="68"/>
      <c r="R28" s="1"/>
      <c r="S28" s="36" t="str">
        <f>IF(P28="","",P28/Trans_cr_A!P28)</f>
        <v/>
      </c>
      <c r="T28" s="36" t="str">
        <f>IF(Q28="","",Q28/Trans_cr_A!Q28)</f>
        <v/>
      </c>
      <c r="U28" s="37" t="str">
        <f>IF(P28="","",P28/GDP!S24/10)</f>
        <v/>
      </c>
      <c r="V28" s="37" t="str">
        <f>IF(Q28="","",Q28/GDP!T24/10)</f>
        <v/>
      </c>
      <c r="W28" s="39" t="str">
        <f>IF(P28="","",(P28-Pass_D_A!P28)/GDP!S24/10)</f>
        <v/>
      </c>
      <c r="X28" s="39" t="str">
        <f>IF(Q28="","",(Q28-Pass_D_A!Q28)/GDP!T24/10)</f>
        <v/>
      </c>
      <c r="Y28" s="37">
        <f>IF(Trans_cr_A!P28="","",Trans_cr_A!P28/GDP!S24/10)</f>
        <v>1.5398332073517123</v>
      </c>
      <c r="Z28" s="37">
        <f>IF(Trans_cr_A!P28="", "", (Trans_cr_A!P28-Trans_deb!P28)/GDP!S24/10)</f>
        <v>-0.66550213869525698</v>
      </c>
      <c r="AA28" s="1"/>
      <c r="AB28" s="14">
        <f t="shared" si="0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4.25" customHeight="1" x14ac:dyDescent="0.25">
      <c r="A29" s="10" t="s">
        <v>43</v>
      </c>
      <c r="B29" s="67">
        <v>105.988</v>
      </c>
      <c r="C29" s="67">
        <v>85.99</v>
      </c>
      <c r="D29" s="67">
        <v>34.058</v>
      </c>
      <c r="E29" s="67">
        <v>26.99</v>
      </c>
      <c r="F29" s="67">
        <v>27.32</v>
      </c>
      <c r="G29" s="67">
        <v>29.0745</v>
      </c>
      <c r="H29" s="67">
        <v>118.55304</v>
      </c>
      <c r="I29" s="67">
        <v>36.966851060000003</v>
      </c>
      <c r="J29" s="67">
        <v>64.972464263999996</v>
      </c>
      <c r="K29" s="67">
        <v>81.5</v>
      </c>
      <c r="L29" s="67">
        <v>111.2550231193965</v>
      </c>
      <c r="M29" s="67">
        <v>114.07656805194679</v>
      </c>
      <c r="N29" s="67">
        <v>125.49432667198151</v>
      </c>
      <c r="O29" s="67">
        <v>132.93788298973311</v>
      </c>
      <c r="P29" s="67">
        <v>139.65801804444399</v>
      </c>
      <c r="Q29" s="67">
        <v>51.5549790671583</v>
      </c>
      <c r="R29" s="1"/>
      <c r="S29" s="36">
        <f>IF(P29="","",P29/Trans_cr_A!P29)</f>
        <v>0.30831200863442465</v>
      </c>
      <c r="T29" s="36">
        <f>IF(Q29="","",Q29/Trans_cr_A!Q29)</f>
        <v>0.16570451792409352</v>
      </c>
      <c r="U29" s="37">
        <f>IF(P29="","",P29/GDP!S25/10)</f>
        <v>0.33903337471037315</v>
      </c>
      <c r="V29" s="37">
        <f>IF(Q29="","",Q29/GDP!T25/10)</f>
        <v>0.13091333147243162</v>
      </c>
      <c r="W29" s="39">
        <f>IF(P29="","",(P29-Pass_D_A!P29)/GDP!S25/10)</f>
        <v>-8.3070014952282223E-2</v>
      </c>
      <c r="X29" s="39">
        <f>IF(Q29="","",(Q29-Pass_D_A!Q29)/GDP!T25/10)</f>
        <v>1.1842942071514228E-3</v>
      </c>
      <c r="Y29" s="37">
        <f>IF(Trans_cr_A!P29="","",Trans_cr_A!P29/GDP!S25/10)</f>
        <v>1.099643754429221</v>
      </c>
      <c r="Z29" s="37">
        <f>IF(Trans_cr_A!P29="", "", (Trans_cr_A!P29-Trans_deb!P29)/GDP!S25/10)</f>
        <v>-0.82648552267319686</v>
      </c>
      <c r="AA29" s="1"/>
      <c r="AB29" s="14">
        <f t="shared" si="0"/>
        <v>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4.25" customHeight="1" x14ac:dyDescent="0.25">
      <c r="A30" s="10" t="s">
        <v>44</v>
      </c>
      <c r="B30" s="68">
        <v>38.054183511983709</v>
      </c>
      <c r="C30" s="68">
        <v>51.34304432106471</v>
      </c>
      <c r="D30" s="68">
        <v>79.599999999999994</v>
      </c>
      <c r="E30" s="68">
        <v>87.726162883443848</v>
      </c>
      <c r="F30" s="68">
        <v>78.875460178291235</v>
      </c>
      <c r="G30" s="68">
        <v>72.588175676776643</v>
      </c>
      <c r="H30" s="68">
        <v>86.730535373690117</v>
      </c>
      <c r="I30" s="68">
        <v>70.894153155599099</v>
      </c>
      <c r="J30" s="68">
        <v>67.207844457676302</v>
      </c>
      <c r="K30" s="68">
        <v>48.113686661140783</v>
      </c>
      <c r="L30" s="68">
        <v>41.495136951164021</v>
      </c>
      <c r="M30" s="68">
        <v>44.637191746676869</v>
      </c>
      <c r="N30" s="68">
        <v>53.703767618790714</v>
      </c>
      <c r="O30" s="68">
        <v>51.126959216350329</v>
      </c>
      <c r="P30" s="68">
        <v>52.202070699409099</v>
      </c>
      <c r="Q30" s="68">
        <v>13.169046000739861</v>
      </c>
      <c r="R30" s="1"/>
      <c r="S30" s="36">
        <f>IF(P30="","",P30/Trans_cr_A!P30)</f>
        <v>0.10798126477868633</v>
      </c>
      <c r="T30" s="36">
        <f>IF(Q30="","",Q30/Trans_cr_A!Q30)</f>
        <v>3.6947287471708147E-2</v>
      </c>
      <c r="U30" s="37">
        <f>IF(P30="","",P30/GDP!S26/10)</f>
        <v>0.25838771815774442</v>
      </c>
      <c r="V30" s="37">
        <f>IF(Q30="","",Q30/GDP!T26/10)</f>
        <v>6.7920191865180585E-2</v>
      </c>
      <c r="W30" s="39">
        <f>IF(P30="","",(P30-Pass_D_A!P30)/GDP!S26/10)</f>
        <v>-0.2745583982659377</v>
      </c>
      <c r="X30" s="39">
        <f>IF(Q30="","",(Q30-Pass_D_A!Q30)/GDP!T26/10)</f>
        <v>-0.19592438610298082</v>
      </c>
      <c r="Y30" s="37">
        <f>IF(Trans_cr_A!P30="","",Trans_cr_A!P30/GDP!S26/10)</f>
        <v>2.3928939773702833</v>
      </c>
      <c r="Z30" s="37">
        <f>IF(Trans_cr_A!P30="", "", (Trans_cr_A!P30-Trans_deb!P30)/GDP!S26/10)</f>
        <v>0.97249121073422418</v>
      </c>
      <c r="AA30" s="1"/>
      <c r="AB30" s="14">
        <f t="shared" si="0"/>
        <v>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4.25" customHeight="1" x14ac:dyDescent="0.25">
      <c r="A31" s="10" t="s">
        <v>45</v>
      </c>
      <c r="B31" s="67">
        <v>0.84037719255386722</v>
      </c>
      <c r="C31" s="67">
        <v>2.2468826646999296</v>
      </c>
      <c r="D31" s="67">
        <v>2.2724152257640098</v>
      </c>
      <c r="E31" s="67">
        <v>0.69229207827384664</v>
      </c>
      <c r="F31" s="67">
        <v>0.58755732475252909</v>
      </c>
      <c r="G31" s="67">
        <v>2.1</v>
      </c>
      <c r="H31" s="67">
        <v>3.2634383100537292</v>
      </c>
      <c r="I31" s="67">
        <v>2.3431317781663168</v>
      </c>
      <c r="J31" s="67">
        <v>3.2468881263260023</v>
      </c>
      <c r="K31" s="67">
        <v>1.2760763141643543</v>
      </c>
      <c r="L31" s="67">
        <v>1.2736636956077785</v>
      </c>
      <c r="M31" s="67">
        <v>1.9520064571106985</v>
      </c>
      <c r="N31" s="67">
        <v>5.0425378477256585E-3</v>
      </c>
      <c r="O31" s="67">
        <v>2.214471695704558</v>
      </c>
      <c r="P31" s="67">
        <v>1.0524364923899794</v>
      </c>
      <c r="Q31" s="67"/>
      <c r="R31" s="1"/>
      <c r="S31" s="36">
        <f>IF(P31="","",P31/Trans_cr_A!P31)</f>
        <v>1.6439351301318045E-2</v>
      </c>
      <c r="T31" s="36" t="str">
        <f>IF(Q31="","",Q31/Trans_cr_A!Q31)</f>
        <v/>
      </c>
      <c r="U31" s="37">
        <f>IF(P31="","",P31/GDP!S27/10)</f>
        <v>5.7387888782920527E-3</v>
      </c>
      <c r="V31" s="37" t="str">
        <f>IF(Q31="","",Q31/GDP!T27/10)</f>
        <v/>
      </c>
      <c r="W31" s="39">
        <f>IF(P31="","",(P31-Pass_D_A!P31)/GDP!S27/10)</f>
        <v>4.1356392757893514E-3</v>
      </c>
      <c r="X31" s="39" t="str">
        <f>IF(Q31="","",(Q31-Pass_D_A!Q31)/GDP!T27/10)</f>
        <v/>
      </c>
      <c r="Y31" s="37">
        <f>IF(Trans_cr_A!P31="","",Trans_cr_A!P31/GDP!S27/10)</f>
        <v>0.34908852381735633</v>
      </c>
      <c r="Z31" s="37">
        <f>IF(Trans_cr_A!P31="", "", (Trans_cr_A!P31-Trans_deb!P31)/GDP!S27/10)</f>
        <v>-1.0905187148124731</v>
      </c>
      <c r="AA31" s="1"/>
      <c r="AB31" s="14">
        <f t="shared" si="0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4.25" customHeight="1" x14ac:dyDescent="0.25">
      <c r="A32" s="10" t="s">
        <v>46</v>
      </c>
      <c r="B32" s="68">
        <v>307.48899999999998</v>
      </c>
      <c r="C32" s="68">
        <v>261.334</v>
      </c>
      <c r="D32" s="68">
        <v>330.71800000000002</v>
      </c>
      <c r="E32" s="68">
        <v>324.34500000000003</v>
      </c>
      <c r="F32" s="68">
        <v>330.24250000000001</v>
      </c>
      <c r="G32" s="68">
        <v>260.89999999999998</v>
      </c>
      <c r="H32" s="68">
        <v>274.99981016000004</v>
      </c>
      <c r="I32" s="68">
        <v>245.36126774000002</v>
      </c>
      <c r="J32" s="68">
        <v>309.68970093000001</v>
      </c>
      <c r="K32" s="68">
        <v>561.72334008000007</v>
      </c>
      <c r="L32" s="68">
        <v>410.37791110000001</v>
      </c>
      <c r="M32" s="68">
        <v>588.97370823000006</v>
      </c>
      <c r="N32" s="68">
        <v>365.82224861999998</v>
      </c>
      <c r="O32" s="68">
        <v>402.82646262000003</v>
      </c>
      <c r="P32" s="68">
        <v>132.22651599</v>
      </c>
      <c r="Q32" s="68">
        <v>55.157510309999999</v>
      </c>
      <c r="R32" s="1"/>
      <c r="S32" s="36">
        <f>IF(P32="","",P32/Trans_cr_A!P32)</f>
        <v>2.3932695045232724E-2</v>
      </c>
      <c r="T32" s="36">
        <f>IF(Q32="","",Q32/Trans_cr_A!Q32)</f>
        <v>1.0902311295219329E-2</v>
      </c>
      <c r="U32" s="37">
        <f>IF(P32="","",P32/GDP!S28/10)</f>
        <v>7.0441538316880744E-3</v>
      </c>
      <c r="V32" s="37">
        <f>IF(Q32="","",Q32/GDP!T28/10)</f>
        <v>3.8461947945721301E-3</v>
      </c>
      <c r="W32" s="39">
        <f>IF(P32="","",(P32-Pass_D_A!P32)/GDP!S28/10)</f>
        <v>-0.18391864367831404</v>
      </c>
      <c r="X32" s="39">
        <f>IF(Q32="","",(Q32-Pass_D_A!Q32)/GDP!T28/10)</f>
        <v>-7.2599900191760575E-2</v>
      </c>
      <c r="Y32" s="37">
        <f>IF(Trans_cr_A!P32="","",Trans_cr_A!P32/GDP!S28/10)</f>
        <v>0.29433182591323892</v>
      </c>
      <c r="Z32" s="37">
        <f>IF(Trans_cr_A!P32="", "", (Trans_cr_A!P32-Trans_deb!P32)/GDP!S28/10)</f>
        <v>-0.33760144689602634</v>
      </c>
      <c r="AA32" s="1"/>
      <c r="AB32" s="14">
        <f t="shared" si="0"/>
        <v>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4.25" customHeight="1" x14ac:dyDescent="0.25">
      <c r="A33" s="10" t="s">
        <v>47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1"/>
      <c r="S33" s="36" t="str">
        <f>IF(P33="","",P33/Trans_cr_A!P33)</f>
        <v/>
      </c>
      <c r="T33" s="36" t="str">
        <f>IF(Q33="","",Q33/Trans_cr_A!Q33)</f>
        <v/>
      </c>
      <c r="U33" s="37" t="str">
        <f>IF(P33="","",P33/GDP!S29/10)</f>
        <v/>
      </c>
      <c r="V33" s="37" t="str">
        <f>IF(Q33="","",Q33/GDP!T29/10)</f>
        <v/>
      </c>
      <c r="W33" s="39" t="str">
        <f>IF(P33="","",(P33-Pass_D_A!P33)/GDP!S29/10)</f>
        <v/>
      </c>
      <c r="X33" s="39" t="str">
        <f>IF(Q33="","",(Q33-Pass_D_A!Q33)/GDP!T29/10)</f>
        <v/>
      </c>
      <c r="Y33" s="37">
        <f>IF(Trans_cr_A!P33="","",Trans_cr_A!P33/GDP!S29/10)</f>
        <v>2.0629771399156587</v>
      </c>
      <c r="Z33" s="37">
        <f>IF(Trans_cr_A!P33="", "", (Trans_cr_A!P33-Trans_deb!P33)/GDP!S29/10)</f>
        <v>0.32292667817522569</v>
      </c>
      <c r="AA33" s="1"/>
      <c r="AB33" s="14">
        <f t="shared" si="0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4.25" customHeight="1" x14ac:dyDescent="0.25">
      <c r="A34" s="10" t="s">
        <v>48</v>
      </c>
      <c r="B34" s="68">
        <v>650.85427672480296</v>
      </c>
      <c r="C34" s="68">
        <v>705.16446047897603</v>
      </c>
      <c r="D34" s="68">
        <v>468.32493429655898</v>
      </c>
      <c r="E34" s="68">
        <v>546.03722357278298</v>
      </c>
      <c r="F34" s="68">
        <v>496.5527293796963</v>
      </c>
      <c r="G34" s="68">
        <v>464.4</v>
      </c>
      <c r="H34" s="68">
        <v>533.07000000000005</v>
      </c>
      <c r="I34" s="68">
        <v>513.11</v>
      </c>
      <c r="J34" s="68">
        <v>580.54999999999995</v>
      </c>
      <c r="K34" s="68">
        <v>591.29</v>
      </c>
      <c r="L34" s="68">
        <v>428.99</v>
      </c>
      <c r="M34" s="68">
        <v>511.08</v>
      </c>
      <c r="N34" s="68">
        <v>563.59</v>
      </c>
      <c r="O34" s="68">
        <v>593.23</v>
      </c>
      <c r="P34" s="68">
        <v>544.86</v>
      </c>
      <c r="Q34" s="68">
        <v>155.6</v>
      </c>
      <c r="R34" s="1"/>
      <c r="S34" s="36">
        <f>IF(P34="","",P34/Trans_cr_A!P34)</f>
        <v>0.23451582635343943</v>
      </c>
      <c r="T34" s="36">
        <f>IF(Q34="","",Q34/Trans_cr_A!Q34)</f>
        <v>9.2608022854422087E-2</v>
      </c>
      <c r="U34" s="37">
        <f>IF(P34="","",P34/GDP!S30/10)</f>
        <v>0.79468518005338162</v>
      </c>
      <c r="V34" s="37">
        <f>IF(Q34="","",Q34/GDP!T30/10)</f>
        <v>0.2269511821589533</v>
      </c>
      <c r="W34" s="39">
        <f>IF(P34="","",(P34-Pass_D_A!P34)/GDP!S30/10)</f>
        <v>0.25379577906451001</v>
      </c>
      <c r="X34" s="39">
        <f>IF(Q34="","",(Q34-Pass_D_A!Q34)/GDP!T30/10)</f>
        <v>-8.5952655299660147E-2</v>
      </c>
      <c r="Y34" s="37">
        <f>IF(Trans_cr_A!P34="","",Trans_cr_A!P34/GDP!S30/10)</f>
        <v>3.3886206846258191</v>
      </c>
      <c r="Z34" s="37">
        <f>IF(Trans_cr_A!P34="", "", (Trans_cr_A!P34-Trans_deb!P34)/GDP!S30/10)</f>
        <v>1.1074632090194423</v>
      </c>
      <c r="AA34" s="1"/>
      <c r="AB34" s="14">
        <f t="shared" si="0"/>
        <v>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4.25" customHeight="1" x14ac:dyDescent="0.25">
      <c r="A35" s="10" t="s">
        <v>49</v>
      </c>
      <c r="B35" s="67">
        <v>1.3162427552831009</v>
      </c>
      <c r="C35" s="67">
        <v>2.0749365045359385</v>
      </c>
      <c r="D35" s="67">
        <v>4.8053446951493539</v>
      </c>
      <c r="E35" s="67">
        <v>20.073989166544088</v>
      </c>
      <c r="F35" s="67">
        <v>33.232444308825706</v>
      </c>
      <c r="G35" s="67">
        <v>33.514939978281205</v>
      </c>
      <c r="H35" s="67">
        <v>40.700000000000003</v>
      </c>
      <c r="I35" s="67">
        <v>43.670009205062215</v>
      </c>
      <c r="J35" s="67">
        <v>46.736217006931518</v>
      </c>
      <c r="K35" s="67">
        <v>47.867643820029002</v>
      </c>
      <c r="L35" s="67">
        <v>43.38716586212491</v>
      </c>
      <c r="M35" s="67">
        <v>49.770031282716403</v>
      </c>
      <c r="N35" s="67">
        <v>55.173732196757229</v>
      </c>
      <c r="O35" s="67">
        <v>58.15862089238442</v>
      </c>
      <c r="P35" s="67">
        <v>56.788487076547099</v>
      </c>
      <c r="Q35" s="67"/>
      <c r="R35" s="1"/>
      <c r="S35" s="36">
        <f>IF(P35="","",P35/Trans_cr_A!P35)</f>
        <v>0.7281540649961703</v>
      </c>
      <c r="T35" s="36" t="str">
        <f>IF(Q35="","",Q35/Trans_cr_A!Q35)</f>
        <v/>
      </c>
      <c r="U35" s="37">
        <f>IF(P35="","",P35/GDP!S31/10)</f>
        <v>0.36065341722689637</v>
      </c>
      <c r="V35" s="37" t="str">
        <f>IF(Q35="","",Q35/GDP!T31/10)</f>
        <v/>
      </c>
      <c r="W35" s="39">
        <f>IF(P35="","",(P35-Pass_D_A!P35)/GDP!S31/10)</f>
        <v>-8.7526713674967269E-2</v>
      </c>
      <c r="X35" s="39" t="str">
        <f>IF(Q35="","",(Q35-Pass_D_A!Q35)/GDP!T31/10)</f>
        <v/>
      </c>
      <c r="Y35" s="37">
        <f>IF(Trans_cr_A!P35="","",Trans_cr_A!P35/GDP!S31/10)</f>
        <v>0.4952982267959915</v>
      </c>
      <c r="Z35" s="37">
        <f>IF(Trans_cr_A!P35="", "", (Trans_cr_A!P35-Trans_deb!P35)/GDP!S31/10)</f>
        <v>-3.8723444013031711</v>
      </c>
      <c r="AA35" s="1"/>
      <c r="AB35" s="14">
        <f t="shared" si="0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4.25" customHeight="1" x14ac:dyDescent="0.25">
      <c r="A36" s="10" t="s">
        <v>50</v>
      </c>
      <c r="B36" s="68">
        <v>0.4</v>
      </c>
      <c r="C36" s="68">
        <v>0.2933846848429198</v>
      </c>
      <c r="D36" s="68">
        <v>0.99078476579825969</v>
      </c>
      <c r="E36" s="68">
        <v>0.26752336366492468</v>
      </c>
      <c r="F36" s="68">
        <v>0.16664239287637597</v>
      </c>
      <c r="G36" s="68">
        <v>0.29543001615548342</v>
      </c>
      <c r="H36" s="68">
        <v>1.1735241408112695</v>
      </c>
      <c r="I36" s="68"/>
      <c r="J36" s="68">
        <v>0.79783120921661232</v>
      </c>
      <c r="K36" s="68"/>
      <c r="L36" s="68"/>
      <c r="M36" s="68"/>
      <c r="N36" s="68"/>
      <c r="O36" s="68"/>
      <c r="P36" s="68"/>
      <c r="Q36" s="68"/>
      <c r="R36" s="1"/>
      <c r="S36" s="36" t="str">
        <f>IF(P36="","",P36/Trans_cr_A!P36)</f>
        <v/>
      </c>
      <c r="T36" s="36" t="str">
        <f>IF(Q36="","",Q36/Trans_cr_A!Q36)</f>
        <v/>
      </c>
      <c r="U36" s="37" t="str">
        <f>IF(P36="","",P36/GDP!S32/10)</f>
        <v/>
      </c>
      <c r="V36" s="37" t="str">
        <f>IF(Q36="","",Q36/GDP!T32/10)</f>
        <v/>
      </c>
      <c r="W36" s="39" t="str">
        <f>IF(P36="","",(P36-Pass_D_A!P36)/GDP!S32/10)</f>
        <v/>
      </c>
      <c r="X36" s="39" t="str">
        <f>IF(Q36="","",(Q36-Pass_D_A!Q36)/GDP!T32/10)</f>
        <v/>
      </c>
      <c r="Y36" s="37" t="str">
        <f>IF(Trans_cr_A!P36="","",Trans_cr_A!P36/GDP!S32/10)</f>
        <v/>
      </c>
      <c r="Z36" s="37" t="str">
        <f>IF(Trans_cr_A!P36="", "", (Trans_cr_A!P36-Trans_deb!P36)/GDP!S32/10)</f>
        <v/>
      </c>
      <c r="AA36" s="1"/>
      <c r="AB36" s="14">
        <f t="shared" si="0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4.25" customHeight="1" x14ac:dyDescent="0.25">
      <c r="A37" s="10" t="s">
        <v>51</v>
      </c>
      <c r="B37" s="67">
        <v>55.293877794396174</v>
      </c>
      <c r="C37" s="67">
        <v>71.09544997940057</v>
      </c>
      <c r="D37" s="67">
        <v>71.073983301215463</v>
      </c>
      <c r="E37" s="67">
        <v>79.777544754883621</v>
      </c>
      <c r="F37" s="67">
        <v>62.799267359392793</v>
      </c>
      <c r="G37" s="67">
        <v>108.78605724971862</v>
      </c>
      <c r="H37" s="67">
        <v>70.310583273230179</v>
      </c>
      <c r="I37" s="67">
        <v>57.9</v>
      </c>
      <c r="J37" s="67">
        <v>60.573074406825036</v>
      </c>
      <c r="K37" s="67">
        <v>48.409400195880266</v>
      </c>
      <c r="L37" s="67">
        <v>33.449792453009245</v>
      </c>
      <c r="M37" s="67">
        <v>31.957240296087257</v>
      </c>
      <c r="N37" s="67">
        <v>25.177516630021312</v>
      </c>
      <c r="O37" s="67">
        <v>32.031440830947908</v>
      </c>
      <c r="P37" s="67">
        <v>65.322210781547739</v>
      </c>
      <c r="Q37" s="67">
        <v>9.5794656982506368</v>
      </c>
      <c r="R37" s="1"/>
      <c r="S37" s="36">
        <f>IF(P37="","",P37/Trans_cr_A!P37)</f>
        <v>0.42363895960708459</v>
      </c>
      <c r="T37" s="36">
        <f>IF(Q37="","",Q37/Trans_cr_A!Q37)</f>
        <v>0.180191131985527</v>
      </c>
      <c r="U37" s="37">
        <f>IF(P37="","",P37/GDP!S33/10)</f>
        <v>3.2957724915008955</v>
      </c>
      <c r="V37" s="37">
        <f>IF(Q37="","",Q37/GDP!T33/10)</f>
        <v>0.54646124918714423</v>
      </c>
      <c r="W37" s="39">
        <f>IF(P37="","",(P37-Pass_D_A!P37)/GDP!S33/10)</f>
        <v>2.265817527239574</v>
      </c>
      <c r="X37" s="39">
        <f>IF(Q37="","",(Q37-Pass_D_A!Q37)/GDP!T33/10)</f>
        <v>0.15571078337313068</v>
      </c>
      <c r="Y37" s="37">
        <f>IF(Trans_cr_A!P37="","",Trans_cr_A!P37/GDP!S33/10)</f>
        <v>7.7796728010040637</v>
      </c>
      <c r="Z37" s="37">
        <f>IF(Trans_cr_A!P37="", "", (Trans_cr_A!P37-Trans_deb!P37)/GDP!S33/10)</f>
        <v>2.1211096582577147</v>
      </c>
      <c r="AA37" s="1"/>
      <c r="AB37" s="14">
        <f t="shared" si="0"/>
        <v>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4.25" customHeight="1" x14ac:dyDescent="0.25">
      <c r="A38" s="10" t="s">
        <v>52</v>
      </c>
      <c r="B38" s="68">
        <v>88.719434874230117</v>
      </c>
      <c r="C38" s="68">
        <v>116.56909860000002</v>
      </c>
      <c r="D38" s="68">
        <v>149.42454799999999</v>
      </c>
      <c r="E38" s="68">
        <v>179.110039</v>
      </c>
      <c r="F38" s="68">
        <v>126.62720239999999</v>
      </c>
      <c r="G38" s="68">
        <v>152.19999999999999</v>
      </c>
      <c r="H38" s="68">
        <v>173.55565439999998</v>
      </c>
      <c r="I38" s="68">
        <v>200.31599499999999</v>
      </c>
      <c r="J38" s="68">
        <v>234.76597408092638</v>
      </c>
      <c r="K38" s="68">
        <v>267.42856212487379</v>
      </c>
      <c r="L38" s="68">
        <v>281.49689152820036</v>
      </c>
      <c r="M38" s="68">
        <v>311.04230046630448</v>
      </c>
      <c r="N38" s="68">
        <v>384.50224509079999</v>
      </c>
      <c r="O38" s="68">
        <v>470.47077910174397</v>
      </c>
      <c r="P38" s="68">
        <v>538.5310324088</v>
      </c>
      <c r="Q38" s="68">
        <v>253.72611007462868</v>
      </c>
      <c r="R38" s="1"/>
      <c r="S38" s="36">
        <f>IF(P38="","",P38/Trans_cr_A!P38)</f>
        <v>0.6848217905992956</v>
      </c>
      <c r="T38" s="36">
        <f>IF(Q38="","",Q38/Trans_cr_A!Q38)</f>
        <v>0.5522465665263786</v>
      </c>
      <c r="U38" s="37">
        <f>IF(P38="","",P38/GDP!S34/10)</f>
        <v>2.0148571999730618</v>
      </c>
      <c r="V38" s="37">
        <f>IF(Q38="","",Q38/GDP!T34/10)</f>
        <v>0.9776369208747685</v>
      </c>
      <c r="W38" s="39">
        <f>IF(P38="","",(P38-Pass_D_A!P38)/GDP!S34/10)</f>
        <v>1.0750592287373091</v>
      </c>
      <c r="X38" s="39">
        <f>IF(Q38="","",(Q38-Pass_D_A!Q38)/GDP!T34/10)</f>
        <v>0.52605314256697755</v>
      </c>
      <c r="Y38" s="37">
        <f>IF(Trans_cr_A!P38="","",Trans_cr_A!P38/GDP!S34/10)</f>
        <v>2.9421628044426518</v>
      </c>
      <c r="Z38" s="37">
        <f>IF(Trans_cr_A!P38="", "", (Trans_cr_A!P38-Trans_deb!P38)/GDP!S34/10)</f>
        <v>-3.3570418428401383</v>
      </c>
      <c r="AA38" s="1"/>
      <c r="AB38" s="14">
        <f t="shared" si="0"/>
        <v>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4.25" customHeight="1" x14ac:dyDescent="0.25">
      <c r="A39" s="10" t="s">
        <v>53</v>
      </c>
      <c r="B39" s="67">
        <v>53.620771148939227</v>
      </c>
      <c r="C39" s="67">
        <v>50.447372303546736</v>
      </c>
      <c r="D39" s="67">
        <v>27.714303209198338</v>
      </c>
      <c r="E39" s="67">
        <v>10.733182859404282</v>
      </c>
      <c r="F39" s="67">
        <v>0.98236542777384828</v>
      </c>
      <c r="G39" s="67">
        <v>11.800864411335944</v>
      </c>
      <c r="H39" s="67">
        <v>13.704018744134636</v>
      </c>
      <c r="I39" s="67">
        <v>27.534669420737561</v>
      </c>
      <c r="J39" s="67">
        <v>31.309600682397765</v>
      </c>
      <c r="K39" s="67">
        <v>33.941774604606138</v>
      </c>
      <c r="L39" s="67">
        <v>26.217343217143039</v>
      </c>
      <c r="M39" s="67">
        <v>2.5</v>
      </c>
      <c r="N39" s="67">
        <v>18.669034631495165</v>
      </c>
      <c r="O39" s="67">
        <v>52.12485207957026</v>
      </c>
      <c r="P39" s="67">
        <v>27.624010380131669</v>
      </c>
      <c r="Q39" s="67"/>
      <c r="R39" s="1"/>
      <c r="S39" s="36">
        <f>IF(P39="","",P39/Trans_cr_A!P39)</f>
        <v>4.0987673508175872E-2</v>
      </c>
      <c r="T39" s="36" t="str">
        <f>IF(Q39="","",Q39/Trans_cr_A!Q39)</f>
        <v/>
      </c>
      <c r="U39" s="37">
        <f>IF(P39="","",P39/GDP!S35/10)</f>
        <v>7.1080488845770187E-2</v>
      </c>
      <c r="V39" s="37" t="str">
        <f>IF(Q39="","",Q39/GDP!T35/10)</f>
        <v/>
      </c>
      <c r="W39" s="39">
        <f>IF(P39="","",(P39-Pass_D_A!P39)/GDP!S35/10)</f>
        <v>-0.53394680094016289</v>
      </c>
      <c r="X39" s="39" t="str">
        <f>IF(Q39="","",(Q39-Pass_D_A!Q39)/GDP!T35/10)</f>
        <v/>
      </c>
      <c r="Y39" s="37">
        <f>IF(Trans_cr_A!P39="","",Trans_cr_A!P39/GDP!S35/10)</f>
        <v>1.7341918377385255</v>
      </c>
      <c r="Z39" s="37">
        <f>IF(Trans_cr_A!P39="", "", (Trans_cr_A!P39-Trans_deb!P39)/GDP!S35/10)</f>
        <v>-1.0025983078105218</v>
      </c>
      <c r="AA39" s="1"/>
      <c r="AB39" s="14">
        <f t="shared" si="0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4.25" customHeight="1" x14ac:dyDescent="0.25">
      <c r="A40" s="10" t="s">
        <v>54</v>
      </c>
      <c r="B40" s="68">
        <v>2236.4764054460798</v>
      </c>
      <c r="C40" s="68">
        <v>2280.7969579964715</v>
      </c>
      <c r="D40" s="68">
        <v>2356.9231594387834</v>
      </c>
      <c r="E40" s="68">
        <v>2522.7373541459683</v>
      </c>
      <c r="F40" s="68">
        <v>1837.0205506883522</v>
      </c>
      <c r="G40" s="68">
        <v>2609.497881356433</v>
      </c>
      <c r="H40" s="68">
        <v>3155.3957607009393</v>
      </c>
      <c r="I40" s="68"/>
      <c r="J40" s="68"/>
      <c r="K40" s="68"/>
      <c r="L40" s="68"/>
      <c r="M40" s="68"/>
      <c r="N40" s="68"/>
      <c r="O40" s="68"/>
      <c r="P40" s="68"/>
      <c r="Q40" s="68"/>
      <c r="R40" s="1"/>
      <c r="S40" s="36" t="str">
        <f>IF(P40="","",P40/Trans_cr_A!P40)</f>
        <v/>
      </c>
      <c r="T40" s="36" t="str">
        <f>IF(Q40="","",Q40/Trans_cr_A!Q40)</f>
        <v/>
      </c>
      <c r="U40" s="37" t="str">
        <f>IF(P40="","",P40/GDP!S36/10)</f>
        <v/>
      </c>
      <c r="V40" s="37" t="str">
        <f>IF(Q40="","",Q40/GDP!T36/10)</f>
        <v/>
      </c>
      <c r="W40" s="39" t="str">
        <f>IF(P40="","",(P40-Pass_D_A!P40)/GDP!S36/10)</f>
        <v/>
      </c>
      <c r="X40" s="39" t="str">
        <f>IF(Q40="","",(Q40-Pass_D_A!Q40)/GDP!T36/10)</f>
        <v/>
      </c>
      <c r="Y40" s="37">
        <f>IF(Trans_cr_A!P40="","",Trans_cr_A!P40/GDP!S36/10)</f>
        <v>0.80401428221512128</v>
      </c>
      <c r="Z40" s="37">
        <f>IF(Trans_cr_A!P40="", "", (Trans_cr_A!P40-Trans_deb!P40)/GDP!S36/10)</f>
        <v>-0.59880736773369259</v>
      </c>
      <c r="AA40" s="1"/>
      <c r="AB40" s="14">
        <f t="shared" si="0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4.25" customHeight="1" x14ac:dyDescent="0.25">
      <c r="A41" s="10" t="s">
        <v>55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>
        <v>38.512542450169803</v>
      </c>
      <c r="O41" s="67">
        <v>40.224839203739457</v>
      </c>
      <c r="P41" s="67">
        <v>44.50015445778395</v>
      </c>
      <c r="Q41" s="67"/>
      <c r="R41" s="1"/>
      <c r="S41" s="36">
        <f>IF(P41="","",P41/Trans_cr_A!P41)</f>
        <v>0.40135246982699258</v>
      </c>
      <c r="T41" s="36" t="str">
        <f>IF(Q41="","",Q41/Trans_cr_A!Q41)</f>
        <v/>
      </c>
      <c r="U41" s="37">
        <f>IF(P41="","",P41/GDP!S37/10)</f>
        <v>0.73918263059374845</v>
      </c>
      <c r="V41" s="37" t="str">
        <f>IF(Q41="","",Q41/GDP!T37/10)</f>
        <v/>
      </c>
      <c r="W41" s="39">
        <f>IF(P41="","",(P41-Pass_D_A!P41)/GDP!S37/10)</f>
        <v>-0.44867847088752127</v>
      </c>
      <c r="X41" s="39" t="str">
        <f>IF(Q41="","",(Q41-Pass_D_A!Q41)/GDP!T37/10)</f>
        <v/>
      </c>
      <c r="Y41" s="37">
        <f>IF(Trans_cr_A!P41="","",Trans_cr_A!P41/GDP!S37/10)</f>
        <v>1.8417293679851561</v>
      </c>
      <c r="Z41" s="37">
        <f>IF(Trans_cr_A!P41="", "", (Trans_cr_A!P41-Trans_deb!P41)/GDP!S37/10)</f>
        <v>-1.2328857885652362</v>
      </c>
      <c r="AA41" s="1"/>
      <c r="AB41" s="14">
        <f t="shared" si="0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4.25" customHeight="1" x14ac:dyDescent="0.25">
      <c r="A42" s="10" t="s">
        <v>58</v>
      </c>
      <c r="B42" s="68">
        <v>607.02379279813397</v>
      </c>
      <c r="C42" s="68">
        <v>704.05602215356009</v>
      </c>
      <c r="D42" s="68">
        <v>770.68901154584103</v>
      </c>
      <c r="E42" s="68">
        <v>886.49632654101902</v>
      </c>
      <c r="F42" s="68">
        <v>766.61714124394598</v>
      </c>
      <c r="G42" s="68">
        <v>810.21023371252602</v>
      </c>
      <c r="H42" s="68">
        <v>909.68498967036294</v>
      </c>
      <c r="I42" s="68">
        <v>1008.2187002375691</v>
      </c>
      <c r="J42" s="68">
        <v>990.22553855579588</v>
      </c>
      <c r="K42" s="68">
        <v>943.40141277828593</v>
      </c>
      <c r="L42" s="68">
        <v>931.35267243200497</v>
      </c>
      <c r="M42" s="68">
        <v>1078.6778295487341</v>
      </c>
      <c r="N42" s="68">
        <v>983.87571784718909</v>
      </c>
      <c r="O42" s="68">
        <v>1039.8283209562489</v>
      </c>
      <c r="P42" s="68">
        <v>999.61820706602191</v>
      </c>
      <c r="Q42" s="68">
        <v>627.51377752288033</v>
      </c>
      <c r="R42" s="1"/>
      <c r="S42" s="36">
        <f>IF(P42="","",P42/Trans_cr_A!P42)</f>
        <v>0.32462387126628811</v>
      </c>
      <c r="T42" s="36">
        <f>IF(Q42="","",Q42/Trans_cr_A!Q42)</f>
        <v>0.2566472241308666</v>
      </c>
      <c r="U42" s="37">
        <f>IF(P42="","",P42/GDP!S38/10)</f>
        <v>0.3579397024621413</v>
      </c>
      <c r="V42" s="37">
        <f>IF(Q42="","",Q42/GDP!T38/10)</f>
        <v>0.24826859798496587</v>
      </c>
      <c r="W42" s="39">
        <f>IF(P42="","",(P42-Pass_D_A!P42)/GDP!S38/10)</f>
        <v>0.10231658933583765</v>
      </c>
      <c r="X42" s="39">
        <f>IF(Q42="","",(Q42-Pass_D_A!Q42)/GDP!T38/10)</f>
        <v>0.1731864188344</v>
      </c>
      <c r="Y42" s="37">
        <f>IF(Trans_cr_A!P42="","",Trans_cr_A!P42/GDP!S38/10)</f>
        <v>1.1026290243717916</v>
      </c>
      <c r="Z42" s="37">
        <f>IF(Trans_cr_A!P42="", "", (Trans_cr_A!P42-Trans_deb!P42)/GDP!S38/10)</f>
        <v>-0.65221981137038654</v>
      </c>
      <c r="AA42" s="1"/>
      <c r="AB42" s="14">
        <f t="shared" si="0"/>
        <v>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4.25" customHeight="1" x14ac:dyDescent="0.25">
      <c r="A43" s="10" t="s">
        <v>59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1"/>
      <c r="S43" s="36" t="str">
        <f>IF(P43="","",P43/Trans_cr_A!P43)</f>
        <v/>
      </c>
      <c r="T43" s="36" t="str">
        <f>IF(Q43="","",Q43/Trans_cr_A!Q43)</f>
        <v/>
      </c>
      <c r="U43" s="37" t="str">
        <f>IF(P43="","",P43/GDP!S39/10)</f>
        <v/>
      </c>
      <c r="V43" s="37" t="str">
        <f>IF(Q43="","",Q43/GDP!T39/10)</f>
        <v/>
      </c>
      <c r="W43" s="39" t="str">
        <f>IF(P43="","",(P43-Pass_D_A!P43)/GDP!S39/10)</f>
        <v/>
      </c>
      <c r="X43" s="39" t="str">
        <f>IF(Q43="","",(Q43-Pass_D_A!Q43)/GDP!T39/10)</f>
        <v/>
      </c>
      <c r="Y43" s="37">
        <f>IF(Trans_cr_A!P43="","",Trans_cr_A!P43/GDP!S39/10)</f>
        <v>8.6101853717459385</v>
      </c>
      <c r="Z43" s="37">
        <f>IF(Trans_cr_A!P43="", "", (Trans_cr_A!P43-Trans_deb!P43)/GDP!S39/10)</f>
        <v>3.5958030964360885</v>
      </c>
      <c r="AA43" s="1"/>
      <c r="AB43" s="14">
        <f t="shared" si="0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4.25" customHeight="1" x14ac:dyDescent="0.25">
      <c r="A44" s="10" t="s">
        <v>60</v>
      </c>
      <c r="B44" s="68">
        <v>257.20998184022062</v>
      </c>
      <c r="C44" s="68">
        <v>306.1599951025396</v>
      </c>
      <c r="D44" s="68">
        <v>327.64451174743948</v>
      </c>
      <c r="E44" s="68">
        <v>349.1163171194691</v>
      </c>
      <c r="F44" s="68">
        <v>302.58437046113522</v>
      </c>
      <c r="G44" s="68">
        <v>412.25252169711297</v>
      </c>
      <c r="H44" s="68">
        <v>523.43775885094885</v>
      </c>
      <c r="I44" s="68">
        <v>507.52411990517737</v>
      </c>
      <c r="J44" s="68">
        <v>531.96437123092767</v>
      </c>
      <c r="K44" s="68">
        <v>565.17281603940535</v>
      </c>
      <c r="L44" s="68">
        <v>518.93416420087635</v>
      </c>
      <c r="M44" s="68">
        <v>522.50779085358818</v>
      </c>
      <c r="N44" s="68">
        <v>515.00464378212757</v>
      </c>
      <c r="O44" s="68">
        <v>601.73025669461265</v>
      </c>
      <c r="P44" s="68">
        <v>577.32241004045602</v>
      </c>
      <c r="Q44" s="68"/>
      <c r="R44" s="1"/>
      <c r="S44" s="36">
        <f>IF(P44="","",P44/Trans_cr_A!P44)</f>
        <v>0.8561584701338657</v>
      </c>
      <c r="T44" s="36" t="str">
        <f>IF(Q44="","",Q44/Trans_cr_A!Q44)</f>
        <v/>
      </c>
      <c r="U44" s="37">
        <f>IF(P44="","",P44/GDP!S40/10)</f>
        <v>1.0467462197491677</v>
      </c>
      <c r="V44" s="37" t="str">
        <f>IF(Q44="","",Q44/GDP!T40/10)</f>
        <v/>
      </c>
      <c r="W44" s="39">
        <f>IF(P44="","",(P44-Pass_D_A!P44)/GDP!S40/10)</f>
        <v>0.84380305922602417</v>
      </c>
      <c r="X44" s="39" t="str">
        <f>IF(Q44="","",(Q44-Pass_D_A!Q44)/GDP!T40/10)</f>
        <v/>
      </c>
      <c r="Y44" s="37">
        <f>IF(Trans_cr_A!P44="","",Trans_cr_A!P44/GDP!S40/10)</f>
        <v>1.2226080290784282</v>
      </c>
      <c r="Z44" s="37">
        <f>IF(Trans_cr_A!P44="", "", (Trans_cr_A!P44-Trans_deb!P44)/GDP!S40/10)</f>
        <v>0.40760663490027327</v>
      </c>
      <c r="AA44" s="1"/>
      <c r="AB44" s="14">
        <f t="shared" si="0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4.25" customHeight="1" x14ac:dyDescent="0.25">
      <c r="A45" s="10" t="s">
        <v>61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1"/>
      <c r="S45" s="36" t="str">
        <f>IF(P45="","",P45/Trans_cr_A!P45)</f>
        <v/>
      </c>
      <c r="T45" s="36" t="str">
        <f>IF(Q45="","",Q45/Trans_cr_A!Q45)</f>
        <v/>
      </c>
      <c r="U45" s="37" t="str">
        <f>IF(P45="","",P45/GDP!S41/10)</f>
        <v/>
      </c>
      <c r="V45" s="37" t="str">
        <f>IF(Q45="","",Q45/GDP!T41/10)</f>
        <v/>
      </c>
      <c r="W45" s="39" t="str">
        <f>IF(P45="","",(P45-Pass_D_A!P45)/GDP!S41/10)</f>
        <v/>
      </c>
      <c r="X45" s="39" t="str">
        <f>IF(Q45="","",(Q45-Pass_D_A!Q45)/GDP!T41/10)</f>
        <v/>
      </c>
      <c r="Y45" s="37">
        <f>IF(Trans_cr_A!P45="","",Trans_cr_A!P45/GDP!S41/10)</f>
        <v>0.3219749403959109</v>
      </c>
      <c r="Z45" s="37">
        <f>IF(Trans_cr_A!P45="", "", (Trans_cr_A!P45-Trans_deb!P45)/GDP!S41/10)</f>
        <v>-0.41128743085129421</v>
      </c>
      <c r="AA45" s="1"/>
      <c r="AB45" s="14">
        <f t="shared" si="0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4.25" customHeight="1" x14ac:dyDescent="0.25">
      <c r="A46" s="10" t="s">
        <v>62</v>
      </c>
      <c r="B46" s="68">
        <v>352.29490625</v>
      </c>
      <c r="C46" s="68">
        <v>455.14653906249998</v>
      </c>
      <c r="D46" s="68">
        <v>622.64468750000003</v>
      </c>
      <c r="E46" s="68">
        <v>623.65564843749996</v>
      </c>
      <c r="F46" s="68">
        <v>640.19198437499995</v>
      </c>
      <c r="G46" s="68">
        <v>675.85914062500001</v>
      </c>
      <c r="H46" s="68">
        <v>831.05656250000004</v>
      </c>
      <c r="I46" s="68">
        <v>948.50853125000003</v>
      </c>
      <c r="J46" s="68">
        <v>1208.2682656249999</v>
      </c>
      <c r="K46" s="68">
        <v>1115.710828125</v>
      </c>
      <c r="L46" s="68">
        <v>1035.72265625</v>
      </c>
      <c r="M46" s="68">
        <v>1108.6323593750001</v>
      </c>
      <c r="N46" s="68">
        <v>978.00231250000002</v>
      </c>
      <c r="O46" s="68">
        <v>1033.8706406250001</v>
      </c>
      <c r="P46" s="68">
        <v>1102.3179843749999</v>
      </c>
      <c r="Q46" s="68">
        <v>363.93086425781252</v>
      </c>
      <c r="R46" s="1"/>
      <c r="S46" s="36">
        <f>IF(P46="","",P46/Trans_cr_A!P46)</f>
        <v>0.54132206142211603</v>
      </c>
      <c r="T46" s="36">
        <f>IF(Q46="","",Q46/Trans_cr_A!Q46)</f>
        <v>0.30747456719652322</v>
      </c>
      <c r="U46" s="37">
        <f>IF(P46="","",P46/GDP!S42/10)</f>
        <v>0.3408791602241979</v>
      </c>
      <c r="V46" s="37">
        <f>IF(Q46="","",Q46/GDP!T42/10)</f>
        <v>0.13406278728880638</v>
      </c>
      <c r="W46" s="39">
        <f>IF(P46="","",(P46-Pass_D_A!P46)/GDP!S42/10)</f>
        <v>0.1173721685349826</v>
      </c>
      <c r="X46" s="39">
        <f>IF(Q46="","",(Q46-Pass_D_A!Q46)/GDP!T42/10)</f>
        <v>6.7907418012825418E-2</v>
      </c>
      <c r="Y46" s="37">
        <f>IF(Trans_cr_A!P46="","",Trans_cr_A!P46/GDP!S42/10)</f>
        <v>0.62971599444639048</v>
      </c>
      <c r="Z46" s="37">
        <f>IF(Trans_cr_A!P46="", "", (Trans_cr_A!P46-Trans_deb!P46)/GDP!S42/10)</f>
        <v>-0.32520399527988519</v>
      </c>
      <c r="AA46" s="1"/>
      <c r="AB46" s="14">
        <f t="shared" si="0"/>
        <v>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4.25" customHeight="1" x14ac:dyDescent="0.25">
      <c r="A47" s="10" t="s">
        <v>63</v>
      </c>
      <c r="B47" s="67">
        <v>0.39449350590617377</v>
      </c>
      <c r="C47" s="67">
        <v>0.41856037729876255</v>
      </c>
      <c r="D47" s="67">
        <v>0.35768478774329121</v>
      </c>
      <c r="E47" s="67">
        <v>0.37189832120601424</v>
      </c>
      <c r="F47" s="67">
        <v>0.24948963245050079</v>
      </c>
      <c r="G47" s="67">
        <v>0.20560734248671136</v>
      </c>
      <c r="H47" s="67">
        <v>0.23002719601489524</v>
      </c>
      <c r="I47" s="67">
        <v>0.31638689242873402</v>
      </c>
      <c r="J47" s="67"/>
      <c r="K47" s="67">
        <v>0.83113886395540848</v>
      </c>
      <c r="L47" s="67">
        <v>0.5699814197687143</v>
      </c>
      <c r="M47" s="67">
        <v>0.52212564641397852</v>
      </c>
      <c r="N47" s="67">
        <v>0.57199974888046246</v>
      </c>
      <c r="O47" s="67">
        <v>0.65146682844284054</v>
      </c>
      <c r="P47" s="67">
        <v>0.68252832969191835</v>
      </c>
      <c r="Q47" s="67"/>
      <c r="R47" s="1"/>
      <c r="S47" s="36">
        <f>IF(P47="","",P47/Trans_cr_A!P47)</f>
        <v>0.10737332592335792</v>
      </c>
      <c r="T47" s="36" t="str">
        <f>IF(Q47="","",Q47/Trans_cr_A!Q47)</f>
        <v/>
      </c>
      <c r="U47" s="37">
        <f>IF(P47="","",P47/GDP!S43/10)</f>
        <v>5.7355321822850282E-2</v>
      </c>
      <c r="V47" s="37" t="str">
        <f>IF(Q47="","",Q47/GDP!T43/10)</f>
        <v/>
      </c>
      <c r="W47" s="39">
        <f>IF(P47="","",(P47-Pass_D_A!P47)/GDP!S43/10)</f>
        <v>-1.6629743781871835</v>
      </c>
      <c r="X47" s="39" t="str">
        <f>IF(Q47="","",(Q47-Pass_D_A!Q47)/GDP!T43/10)</f>
        <v/>
      </c>
      <c r="Y47" s="37">
        <f>IF(Trans_cr_A!P47="","",Trans_cr_A!P47/GDP!S43/10)</f>
        <v>0.53416732069741402</v>
      </c>
      <c r="Z47" s="37">
        <f>IF(Trans_cr_A!P47="", "", (Trans_cr_A!P47-Trans_deb!P47)/GDP!S43/10)</f>
        <v>-3.878103730484658</v>
      </c>
      <c r="AA47" s="1"/>
      <c r="AB47" s="14">
        <f t="shared" si="0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4.25" customHeight="1" x14ac:dyDescent="0.25">
      <c r="A48" s="10" t="s">
        <v>64</v>
      </c>
      <c r="B48" s="68">
        <v>0</v>
      </c>
      <c r="C48" s="68">
        <v>0</v>
      </c>
      <c r="D48" s="68">
        <v>0</v>
      </c>
      <c r="E48" s="68">
        <v>0</v>
      </c>
      <c r="F48" s="68">
        <v>0</v>
      </c>
      <c r="G48" s="68">
        <v>0</v>
      </c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1"/>
      <c r="S48" s="36" t="str">
        <f>IF(P48="","",P48/Trans_cr_A!P48)</f>
        <v/>
      </c>
      <c r="T48" s="36" t="str">
        <f>IF(Q48="","",Q48/Trans_cr_A!Q48)</f>
        <v/>
      </c>
      <c r="U48" s="37" t="str">
        <f>IF(P48="","",P48/GDP!S44/10)</f>
        <v/>
      </c>
      <c r="V48" s="37" t="str">
        <f>IF(Q48="","",Q48/GDP!T44/10)</f>
        <v/>
      </c>
      <c r="W48" s="39" t="str">
        <f>IF(P48="","",(P48-Pass_D_A!P48)/GDP!S44/10)</f>
        <v/>
      </c>
      <c r="X48" s="39" t="str">
        <f>IF(Q48="","",(Q48-Pass_D_A!Q48)/GDP!T44/10)</f>
        <v/>
      </c>
      <c r="Y48" s="37">
        <f>IF(Trans_cr_A!P48="","",Trans_cr_A!P48/GDP!S44/10)</f>
        <v>4.0371495303313486E-2</v>
      </c>
      <c r="Z48" s="37">
        <f>IF(Trans_cr_A!P48="", "", (Trans_cr_A!P48-Trans_deb!P48)/GDP!S44/10)</f>
        <v>-2.0450920237114234</v>
      </c>
      <c r="AA48" s="1"/>
      <c r="AB48" s="14">
        <f t="shared" si="0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4.25" customHeight="1" x14ac:dyDescent="0.25">
      <c r="A49" s="10" t="s">
        <v>65</v>
      </c>
      <c r="B49" s="67">
        <v>0</v>
      </c>
      <c r="C49" s="67"/>
      <c r="D49" s="67">
        <v>4.4000000000000004</v>
      </c>
      <c r="E49" s="67">
        <v>5.2076208821616143</v>
      </c>
      <c r="F49" s="67">
        <v>7.7977698041879151</v>
      </c>
      <c r="G49" s="67">
        <v>12.368835486353259</v>
      </c>
      <c r="H49" s="67">
        <v>9.3882562610526765</v>
      </c>
      <c r="I49" s="67">
        <v>5.3767954863952374</v>
      </c>
      <c r="J49" s="67">
        <v>0.43923565612490234</v>
      </c>
      <c r="K49" s="67">
        <v>1.9356210698211445</v>
      </c>
      <c r="L49" s="67">
        <v>0.90286659000861713</v>
      </c>
      <c r="M49" s="67">
        <v>1.8566354645856777</v>
      </c>
      <c r="N49" s="67"/>
      <c r="O49" s="67"/>
      <c r="P49" s="67"/>
      <c r="Q49" s="67"/>
      <c r="R49" s="1"/>
      <c r="S49" s="36" t="str">
        <f>IF(P49="","",P49/Trans_cr_A!P49)</f>
        <v/>
      </c>
      <c r="T49" s="36" t="str">
        <f>IF(Q49="","",Q49/Trans_cr_A!Q49)</f>
        <v/>
      </c>
      <c r="U49" s="37" t="str">
        <f>IF(P49="","",P49/GDP!S45/10)</f>
        <v/>
      </c>
      <c r="V49" s="37" t="str">
        <f>IF(Q49="","",Q49/GDP!T45/10)</f>
        <v/>
      </c>
      <c r="W49" s="39" t="str">
        <f>IF(P49="","",(P49-Pass_D_A!P49)/GDP!S45/10)</f>
        <v/>
      </c>
      <c r="X49" s="39" t="str">
        <f>IF(Q49="","",(Q49-Pass_D_A!Q49)/GDP!T45/10)</f>
        <v/>
      </c>
      <c r="Y49" s="37" t="str">
        <f>IF(Trans_cr_A!P49="","",Trans_cr_A!P49/GDP!S45/10)</f>
        <v/>
      </c>
      <c r="Z49" s="37" t="str">
        <f>IF(Trans_cr_A!P49="", "", (Trans_cr_A!P49-Trans_deb!P49)/GDP!S45/10)</f>
        <v/>
      </c>
      <c r="AA49" s="1"/>
      <c r="AB49" s="14">
        <f t="shared" si="0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4.25" customHeight="1" x14ac:dyDescent="0.25">
      <c r="A50" s="10" t="s">
        <v>66</v>
      </c>
      <c r="B50" s="68">
        <v>138.53317003165799</v>
      </c>
      <c r="C50" s="68">
        <v>157.64934391</v>
      </c>
      <c r="D50" s="68">
        <v>195.23821341199999</v>
      </c>
      <c r="E50" s="68">
        <v>250.40458899700002</v>
      </c>
      <c r="F50" s="68">
        <v>186.30160000000001</v>
      </c>
      <c r="G50" s="68">
        <v>180.33446127746558</v>
      </c>
      <c r="H50" s="68">
        <v>222.85888495014981</v>
      </c>
      <c r="I50" s="68">
        <v>243.55512537323</v>
      </c>
      <c r="J50" s="68">
        <v>242.75652739870569</v>
      </c>
      <c r="K50" s="68">
        <v>140.94286346773271</v>
      </c>
      <c r="L50" s="68">
        <v>142.49209398621761</v>
      </c>
      <c r="M50" s="68">
        <v>127.89647137040649</v>
      </c>
      <c r="N50" s="68">
        <v>101.8490188656789</v>
      </c>
      <c r="O50" s="68">
        <v>303.7044278927433</v>
      </c>
      <c r="P50" s="68">
        <v>273.91794836414272</v>
      </c>
      <c r="Q50" s="68">
        <v>123.30257229346189</v>
      </c>
      <c r="R50" s="1"/>
      <c r="S50" s="36">
        <f>IF(P50="","",P50/Trans_cr_A!P50)</f>
        <v>0.33897068719143758</v>
      </c>
      <c r="T50" s="36">
        <f>IF(Q50="","",Q50/Trans_cr_A!Q50)</f>
        <v>0.24620497238504932</v>
      </c>
      <c r="U50" s="37">
        <f>IF(P50="","",P50/GDP!S46/10)</f>
        <v>0.42835822156842135</v>
      </c>
      <c r="V50" s="37">
        <f>IF(Q50="","",Q50/GDP!T46/10)</f>
        <v>0.20065512171433991</v>
      </c>
      <c r="W50" s="39">
        <f>IF(P50="","",(P50-Pass_D_A!P50)/GDP!S46/10)</f>
        <v>-0.16599284831058281</v>
      </c>
      <c r="X50" s="39">
        <f>IF(Q50="","",(Q50-Pass_D_A!Q50)/GDP!T46/10)</f>
        <v>-0.4462034190105893</v>
      </c>
      <c r="Y50" s="37">
        <f>IF(Trans_cr_A!P50="","",Trans_cr_A!P50/GDP!S46/10)</f>
        <v>1.2637028443893177</v>
      </c>
      <c r="Z50" s="37">
        <f>IF(Trans_cr_A!P50="", "", (Trans_cr_A!P50-Trans_deb!P50)/GDP!S46/10)</f>
        <v>-0.81098981594397002</v>
      </c>
      <c r="AA50" s="1"/>
      <c r="AB50" s="14">
        <f t="shared" si="0"/>
        <v>1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4.25" customHeight="1" x14ac:dyDescent="0.25">
      <c r="A51" s="10" t="s">
        <v>67</v>
      </c>
      <c r="B51" s="67">
        <v>9.606296189494099</v>
      </c>
      <c r="C51" s="67">
        <v>10.71731502665749</v>
      </c>
      <c r="D51" s="67">
        <v>11.824380651484528</v>
      </c>
      <c r="E51" s="67">
        <v>13.209810567071075</v>
      </c>
      <c r="F51" s="67">
        <v>12.881549391556206</v>
      </c>
      <c r="G51" s="67">
        <v>11.983037557182358</v>
      </c>
      <c r="H51" s="67">
        <v>6.1</v>
      </c>
      <c r="I51" s="67">
        <v>0.50756396597595188</v>
      </c>
      <c r="J51" s="67">
        <v>10.447082262900635</v>
      </c>
      <c r="K51" s="67">
        <v>11.374656456073843</v>
      </c>
      <c r="L51" s="67">
        <v>56.234966448478374</v>
      </c>
      <c r="M51" s="67">
        <v>98.480437101146208</v>
      </c>
      <c r="N51" s="67">
        <v>112.20176127504426</v>
      </c>
      <c r="O51" s="67">
        <v>108.39071721443221</v>
      </c>
      <c r="P51" s="67">
        <v>102.275466157781</v>
      </c>
      <c r="Q51" s="67"/>
      <c r="R51" s="1"/>
      <c r="S51" s="36">
        <f>IF(P51="","",P51/Trans_cr_A!P51)</f>
        <v>0.26102101110277681</v>
      </c>
      <c r="T51" s="36" t="str">
        <f>IF(Q51="","",Q51/Trans_cr_A!Q51)</f>
        <v/>
      </c>
      <c r="U51" s="37">
        <f>IF(P51="","",P51/GDP!S47/10)</f>
        <v>0.17471338109257245</v>
      </c>
      <c r="V51" s="37" t="str">
        <f>IF(Q51="","",Q51/GDP!T47/10)</f>
        <v/>
      </c>
      <c r="W51" s="39">
        <f>IF(P51="","",(P51-Pass_D_A!P51)/GDP!S47/10)</f>
        <v>-0.21522018852121721</v>
      </c>
      <c r="X51" s="39" t="str">
        <f>IF(Q51="","",(Q51-Pass_D_A!Q51)/GDP!T47/10)</f>
        <v/>
      </c>
      <c r="Y51" s="37">
        <f>IF(Trans_cr_A!P51="","",Trans_cr_A!P51/GDP!S47/10)</f>
        <v>0.66934604365538686</v>
      </c>
      <c r="Z51" s="37">
        <f>IF(Trans_cr_A!P51="", "", (Trans_cr_A!P51-Trans_deb!P51)/GDP!S47/10)</f>
        <v>-2.3546294412420972</v>
      </c>
      <c r="AA51" s="1"/>
      <c r="AB51" s="14">
        <f t="shared" si="0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4.25" customHeight="1" x14ac:dyDescent="0.25">
      <c r="A52" s="10" t="s">
        <v>68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1"/>
      <c r="S52" s="36" t="str">
        <f>IF(P52="","",P52/Trans_cr_A!P52)</f>
        <v/>
      </c>
      <c r="T52" s="36" t="str">
        <f>IF(Q52="","",Q52/Trans_cr_A!Q52)</f>
        <v/>
      </c>
      <c r="U52" s="37" t="str">
        <f>IF(P52="","",P52/GDP!S48/10)</f>
        <v/>
      </c>
      <c r="V52" s="37" t="str">
        <f>IF(Q52="","",Q52/GDP!T48/10)</f>
        <v/>
      </c>
      <c r="W52" s="39" t="str">
        <f>IF(P52="","",(P52-Pass_D_A!P52)/GDP!S48/10)</f>
        <v/>
      </c>
      <c r="X52" s="39" t="str">
        <f>IF(Q52="","",(Q52-Pass_D_A!Q52)/GDP!T48/10)</f>
        <v/>
      </c>
      <c r="Y52" s="37">
        <f>IF(Trans_cr_A!P52="","",Trans_cr_A!P52/GDP!S48/10)</f>
        <v>2.2606382454269354</v>
      </c>
      <c r="Z52" s="37">
        <f>IF(Trans_cr_A!P52="", "", (Trans_cr_A!P52-Trans_deb!P52)/GDP!S48/10)</f>
        <v>0.98279972916334146</v>
      </c>
      <c r="AA52" s="1"/>
      <c r="AB52" s="14">
        <f t="shared" si="0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4.25" customHeight="1" x14ac:dyDescent="0.25">
      <c r="A53" s="10" t="s">
        <v>69</v>
      </c>
      <c r="B53" s="67"/>
      <c r="C53" s="67"/>
      <c r="D53" s="67"/>
      <c r="E53" s="67"/>
      <c r="F53" s="67"/>
      <c r="G53" s="67"/>
      <c r="H53" s="67">
        <v>97.6</v>
      </c>
      <c r="I53" s="67">
        <v>145.68156424581005</v>
      </c>
      <c r="J53" s="67">
        <v>208.62011173184356</v>
      </c>
      <c r="K53" s="67">
        <v>201.03351955307264</v>
      </c>
      <c r="L53" s="67">
        <v>119.94413407821229</v>
      </c>
      <c r="M53" s="67">
        <v>84.787709497206706</v>
      </c>
      <c r="N53" s="67">
        <v>36.418994413407816</v>
      </c>
      <c r="O53" s="67">
        <v>26.754146424581005</v>
      </c>
      <c r="P53" s="67">
        <v>29.324646379888271</v>
      </c>
      <c r="Q53" s="67">
        <v>10.382099117318436</v>
      </c>
      <c r="R53" s="1"/>
      <c r="S53" s="36">
        <f>IF(P53="","",P53/Trans_cr_A!P53)</f>
        <v>0.26310703244237077</v>
      </c>
      <c r="T53" s="36">
        <f>IF(Q53="","",Q53/Trans_cr_A!Q53)</f>
        <v>0.13155064180207954</v>
      </c>
      <c r="U53" s="37">
        <f>IF(P53="","",P53/GDP!S49/10)</f>
        <v>0.71335832575686664</v>
      </c>
      <c r="V53" s="37" t="e">
        <f>IF(Q53="","",Q53/GDP!T49/10)</f>
        <v>#DIV/0!</v>
      </c>
      <c r="W53" s="39">
        <f>IF(P53="","",(P53-Pass_D_A!P53)/GDP!S49/10)</f>
        <v>-1.2302694596993076</v>
      </c>
      <c r="X53" s="39" t="e">
        <f>IF(Q53="","",(Q53-Pass_D_A!Q53)/GDP!T49/10)</f>
        <v>#DIV/0!</v>
      </c>
      <c r="Y53" s="37">
        <f>IF(Trans_cr_A!P53="","",Trans_cr_A!P53/GDP!S49/10)</f>
        <v>2.711285666273918</v>
      </c>
      <c r="Z53" s="37">
        <f>IF(Trans_cr_A!P53="", "", (Trans_cr_A!P53-Trans_deb!P53)/GDP!S49/10)</f>
        <v>-1.2054602653326669</v>
      </c>
      <c r="AA53" s="1"/>
      <c r="AB53" s="14">
        <f t="shared" si="0"/>
        <v>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4.25" customHeight="1" x14ac:dyDescent="0.25">
      <c r="A54" s="10" t="s">
        <v>70</v>
      </c>
      <c r="B54" s="68"/>
      <c r="C54" s="68"/>
      <c r="D54" s="68"/>
      <c r="E54" s="68"/>
      <c r="F54" s="68"/>
      <c r="G54" s="68"/>
      <c r="H54" s="68">
        <v>87.3</v>
      </c>
      <c r="I54" s="68">
        <v>133.27374301675977</v>
      </c>
      <c r="J54" s="68">
        <v>194.68156424581005</v>
      </c>
      <c r="K54" s="68">
        <v>184.73743016759778</v>
      </c>
      <c r="L54" s="68">
        <v>105.23463687150837</v>
      </c>
      <c r="M54" s="68">
        <v>70.877094972067042</v>
      </c>
      <c r="N54" s="68">
        <v>20.633327960893855</v>
      </c>
      <c r="O54" s="68">
        <v>11.485662173184357</v>
      </c>
      <c r="P54" s="68">
        <v>3.32973894972067</v>
      </c>
      <c r="Q54" s="68">
        <v>1.0332815586592179</v>
      </c>
      <c r="R54" s="1"/>
      <c r="S54" s="36">
        <f>IF(P54="","",P54/Trans_cr_A!P54)</f>
        <v>6.1754718622621711E-2</v>
      </c>
      <c r="T54" s="36">
        <f>IF(Q54="","",Q54/Trans_cr_A!Q54)</f>
        <v>2.1100060709775919E-2</v>
      </c>
      <c r="U54" s="37">
        <f>IF(P54="","",P54/GDP!S50/10)</f>
        <v>0.10734902777277497</v>
      </c>
      <c r="V54" s="37" t="e">
        <f>IF(Q54="","",Q54/GDP!T50/10)</f>
        <v>#DIV/0!</v>
      </c>
      <c r="W54" s="39">
        <f>IF(P54="","",(P54-Pass_D_A!P54)/GDP!S50/10)</f>
        <v>-2.1509918906019285</v>
      </c>
      <c r="X54" s="39" t="e">
        <f>IF(Q54="","",(Q54-Pass_D_A!Q54)/GDP!T50/10)</f>
        <v>#DIV/0!</v>
      </c>
      <c r="Y54" s="37">
        <f>IF(Trans_cr_A!P54="","",Trans_cr_A!P54/GDP!S50/10)</f>
        <v>1.7383129608083319</v>
      </c>
      <c r="Z54" s="37">
        <f>IF(Trans_cr_A!P54="", "", (Trans_cr_A!P54-Trans_deb!P54)/GDP!S50/10)</f>
        <v>-2.3131836362162796</v>
      </c>
      <c r="AA54" s="1"/>
      <c r="AB54" s="14">
        <f t="shared" si="0"/>
        <v>1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4.25" customHeight="1" x14ac:dyDescent="0.25">
      <c r="A55" s="10" t="s">
        <v>71</v>
      </c>
      <c r="B55" s="67">
        <v>325.60842898793936</v>
      </c>
      <c r="C55" s="67">
        <v>309.91814147253075</v>
      </c>
      <c r="D55" s="67">
        <v>422.29082861141598</v>
      </c>
      <c r="E55" s="67">
        <v>452.1</v>
      </c>
      <c r="F55" s="67">
        <v>276.67804598817958</v>
      </c>
      <c r="G55" s="67"/>
      <c r="H55" s="67"/>
      <c r="I55" s="67"/>
      <c r="J55" s="67"/>
      <c r="K55" s="67"/>
      <c r="L55" s="67">
        <v>1.6579294522990642</v>
      </c>
      <c r="M55" s="67">
        <v>5.5337821412688113</v>
      </c>
      <c r="N55" s="67"/>
      <c r="O55" s="67"/>
      <c r="P55" s="67"/>
      <c r="Q55" s="67"/>
      <c r="R55" s="1"/>
      <c r="S55" s="36" t="str">
        <f>IF(P55="","",P55/Trans_cr_A!P55)</f>
        <v/>
      </c>
      <c r="T55" s="36" t="str">
        <f>IF(Q55="","",Q55/Trans_cr_A!Q55)</f>
        <v/>
      </c>
      <c r="U55" s="37" t="str">
        <f>IF(P55="","",P55/GDP!S51/10)</f>
        <v/>
      </c>
      <c r="V55" s="37" t="str">
        <f>IF(Q55="","",Q55/GDP!T51/10)</f>
        <v/>
      </c>
      <c r="W55" s="39" t="str">
        <f>IF(P55="","",(P55-Pass_D_A!P55)/GDP!S51/10)</f>
        <v/>
      </c>
      <c r="X55" s="39" t="str">
        <f>IF(Q55="","",(Q55-Pass_D_A!Q55)/GDP!T51/10)</f>
        <v/>
      </c>
      <c r="Y55" s="37">
        <f>IF(Trans_cr_A!P55="","",Trans_cr_A!P55/GDP!S51/10)</f>
        <v>14.572737039543906</v>
      </c>
      <c r="Z55" s="37">
        <f>IF(Trans_cr_A!P55="", "", (Trans_cr_A!P55-Trans_deb!P55)/GDP!S51/10)</f>
        <v>5.1589984201887571</v>
      </c>
      <c r="AA55" s="1"/>
      <c r="AB55" s="14">
        <f t="shared" si="0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4.25" customHeight="1" x14ac:dyDescent="0.25">
      <c r="A56" s="10" t="s">
        <v>72</v>
      </c>
      <c r="B56" s="68">
        <v>958.78071163929758</v>
      </c>
      <c r="C56" s="68">
        <v>818.43045734555449</v>
      </c>
      <c r="D56" s="68">
        <v>859.55088462052254</v>
      </c>
      <c r="E56" s="68">
        <v>1013.8680682929902</v>
      </c>
      <c r="F56" s="68">
        <v>922.80851597394076</v>
      </c>
      <c r="G56" s="68">
        <v>895.57663344191008</v>
      </c>
      <c r="H56" s="68">
        <v>833.6581797950837</v>
      </c>
      <c r="I56" s="68">
        <v>717.66948434748429</v>
      </c>
      <c r="J56" s="68">
        <v>749.79925709895269</v>
      </c>
      <c r="K56" s="68">
        <v>792.34561400740699</v>
      </c>
      <c r="L56" s="68">
        <v>709.70447109974452</v>
      </c>
      <c r="M56" s="68">
        <v>732.66443920701579</v>
      </c>
      <c r="N56" s="68">
        <v>724.7494643520198</v>
      </c>
      <c r="O56" s="68">
        <v>836.52722036354942</v>
      </c>
      <c r="P56" s="68">
        <v>664.86628054908613</v>
      </c>
      <c r="Q56" s="68">
        <v>257.76279831764765</v>
      </c>
      <c r="R56" s="1"/>
      <c r="S56" s="36">
        <f>IF(P56="","",P56/Trans_cr_A!P56)</f>
        <v>9.4932604337049364E-2</v>
      </c>
      <c r="T56" s="36">
        <f>IF(Q56="","",Q56/Trans_cr_A!Q56)</f>
        <v>4.0022612741129553E-2</v>
      </c>
      <c r="U56" s="37">
        <f>IF(P56="","",P56/GDP!S52/10)</f>
        <v>0.26521875196424455</v>
      </c>
      <c r="V56" s="37">
        <f>IF(Q56="","",Q56/GDP!T52/10)</f>
        <v>0.10675397002242556</v>
      </c>
      <c r="W56" s="39">
        <f>IF(P56="","",(P56-Pass_D_A!P56)/GDP!S52/10)</f>
        <v>0.20741254702539136</v>
      </c>
      <c r="X56" s="39">
        <f>IF(Q56="","",(Q56-Pass_D_A!Q56)/GDP!T52/10)</f>
        <v>7.9757577988923717E-2</v>
      </c>
      <c r="Y56" s="37">
        <f>IF(Trans_cr_A!P56="","",Trans_cr_A!P56/GDP!S52/10)</f>
        <v>2.7937583069206666</v>
      </c>
      <c r="Z56" s="37">
        <f>IF(Trans_cr_A!P56="", "", (Trans_cr_A!P56-Trans_deb!P56)/GDP!S52/10)</f>
        <v>0.40523128239977241</v>
      </c>
      <c r="AA56" s="1"/>
      <c r="AB56" s="14">
        <f t="shared" si="0"/>
        <v>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4.25" customHeight="1" x14ac:dyDescent="0.25">
      <c r="A57" s="10" t="s">
        <v>74</v>
      </c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1"/>
      <c r="S57" s="36" t="str">
        <f>IF(P57="","",P57/Trans_cr_A!P57)</f>
        <v/>
      </c>
      <c r="T57" s="36" t="str">
        <f>IF(Q57="","",Q57/Trans_cr_A!Q57)</f>
        <v/>
      </c>
      <c r="U57" s="37" t="str">
        <f>IF(P57="","",P57/GDP!S53/10)</f>
        <v/>
      </c>
      <c r="V57" s="37" t="str">
        <f>IF(Q57="","",Q57/GDP!T53/10)</f>
        <v/>
      </c>
      <c r="W57" s="39" t="str">
        <f>IF(P57="","",(P57-Pass_D_A!P57)/GDP!S53/10)</f>
        <v/>
      </c>
      <c r="X57" s="39" t="str">
        <f>IF(Q57="","",(Q57-Pass_D_A!Q57)/GDP!T53/10)</f>
        <v/>
      </c>
      <c r="Y57" s="37">
        <f>IF(Trans_cr_A!P57="","",Trans_cr_A!P57/GDP!S53/10)</f>
        <v>12.690037892051972</v>
      </c>
      <c r="Z57" s="37">
        <f>IF(Trans_cr_A!P57="", "", (Trans_cr_A!P57-Trans_deb!P57)/GDP!S53/10)</f>
        <v>2.7933560451758543</v>
      </c>
      <c r="AA57" s="1"/>
      <c r="AB57" s="14">
        <f t="shared" si="0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4.25" customHeight="1" x14ac:dyDescent="0.25">
      <c r="A58" s="10" t="s">
        <v>75</v>
      </c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1"/>
      <c r="S58" s="36" t="str">
        <f>IF(P58="","",P58/Trans_cr_A!P58)</f>
        <v/>
      </c>
      <c r="T58" s="36" t="str">
        <f>IF(Q58="","",Q58/Trans_cr_A!Q58)</f>
        <v/>
      </c>
      <c r="U58" s="37" t="str">
        <f>IF(P58="","",P58/GDP!S54/10)</f>
        <v/>
      </c>
      <c r="V58" s="37" t="str">
        <f>IF(Q58="","",Q58/GDP!T54/10)</f>
        <v/>
      </c>
      <c r="W58" s="39" t="str">
        <f>IF(P58="","",(P58-Pass_D_A!P58)/GDP!S54/10)</f>
        <v/>
      </c>
      <c r="X58" s="39" t="str">
        <f>IF(Q58="","",(Q58-Pass_D_A!Q58)/GDP!T54/10)</f>
        <v/>
      </c>
      <c r="Y58" s="37">
        <f>IF(Trans_cr_A!P58="","",Trans_cr_A!P58/GDP!S54/10)</f>
        <v>18.394379636257536</v>
      </c>
      <c r="Z58" s="37">
        <f>IF(Trans_cr_A!P58="", "", (Trans_cr_A!P58-Trans_deb!P58)/GDP!S54/10)</f>
        <v>2.5031343159877997</v>
      </c>
      <c r="AA58" s="1"/>
      <c r="AB58" s="14">
        <f t="shared" si="0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4.25" customHeight="1" x14ac:dyDescent="0.25">
      <c r="A59" s="10" t="s">
        <v>76</v>
      </c>
      <c r="B59" s="68"/>
      <c r="C59" s="68"/>
      <c r="D59" s="68"/>
      <c r="E59" s="68"/>
      <c r="F59" s="68"/>
      <c r="G59" s="68"/>
      <c r="H59" s="68"/>
      <c r="I59" s="68"/>
      <c r="J59" s="68"/>
      <c r="K59" s="68">
        <v>0</v>
      </c>
      <c r="L59" s="68">
        <v>0</v>
      </c>
      <c r="M59" s="68">
        <v>0</v>
      </c>
      <c r="N59" s="68">
        <v>0</v>
      </c>
      <c r="O59" s="68">
        <v>0</v>
      </c>
      <c r="P59" s="68"/>
      <c r="Q59" s="68"/>
      <c r="R59" s="1"/>
      <c r="S59" s="36" t="str">
        <f>IF(P59="","",P59/Trans_cr_A!P59)</f>
        <v/>
      </c>
      <c r="T59" s="36" t="str">
        <f>IF(Q59="","",Q59/Trans_cr_A!Q59)</f>
        <v/>
      </c>
      <c r="U59" s="37" t="str">
        <f>IF(P59="","",P59/GDP!S55/10)</f>
        <v/>
      </c>
      <c r="V59" s="37" t="str">
        <f>IF(Q59="","",Q59/GDP!T55/10)</f>
        <v/>
      </c>
      <c r="W59" s="39" t="str">
        <f>IF(P59="","",(P59-Pass_D_A!P59)/GDP!S55/10)</f>
        <v/>
      </c>
      <c r="X59" s="39" t="str">
        <f>IF(Q59="","",(Q59-Pass_D_A!Q59)/GDP!T55/10)</f>
        <v/>
      </c>
      <c r="Y59" s="37">
        <f>IF(Trans_cr_A!P59="","",Trans_cr_A!P59/GDP!S55/10)</f>
        <v>0.3002648391041568</v>
      </c>
      <c r="Z59" s="37">
        <f>IF(Trans_cr_A!P59="", "", (Trans_cr_A!P59-Trans_deb!P59)/GDP!S55/10)</f>
        <v>0.3002648391041568</v>
      </c>
      <c r="AA59" s="1"/>
      <c r="AB59" s="14">
        <f t="shared" si="0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4.25" customHeight="1" x14ac:dyDescent="0.25">
      <c r="A60" s="10" t="s">
        <v>77</v>
      </c>
      <c r="B60" s="67">
        <v>0</v>
      </c>
      <c r="C60" s="67">
        <v>0</v>
      </c>
      <c r="D60" s="67">
        <v>0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7">
        <v>0</v>
      </c>
      <c r="M60" s="67">
        <v>0</v>
      </c>
      <c r="N60" s="67">
        <v>0</v>
      </c>
      <c r="O60" s="67">
        <v>0</v>
      </c>
      <c r="P60" s="67">
        <v>0</v>
      </c>
      <c r="Q60" s="67">
        <v>0</v>
      </c>
      <c r="R60" s="1"/>
      <c r="S60" s="36">
        <f>IF(P60="","",P60/Trans_cr_A!P60)</f>
        <v>0</v>
      </c>
      <c r="T60" s="36">
        <f>IF(Q60="","",Q60/Trans_cr_A!Q60)</f>
        <v>0</v>
      </c>
      <c r="U60" s="37">
        <f>IF(P60="","",P60/GDP!S56/10)</f>
        <v>0</v>
      </c>
      <c r="V60" s="37">
        <f>IF(Q60="","",Q60/GDP!T56/10)</f>
        <v>0</v>
      </c>
      <c r="W60" s="39">
        <f>IF(P60="","",(P60-Pass_D_A!P60)/GDP!S56/10)</f>
        <v>-0.48959924521520354</v>
      </c>
      <c r="X60" s="39">
        <f>IF(Q60="","",(Q60-Pass_D_A!Q60)/GDP!T56/10)</f>
        <v>-0.29162591609404176</v>
      </c>
      <c r="Y60" s="37">
        <f>IF(Trans_cr_A!P60="","",Trans_cr_A!P60/GDP!S56/10)</f>
        <v>0.7544478389792435</v>
      </c>
      <c r="Z60" s="37">
        <f>IF(Trans_cr_A!P60="", "", (Trans_cr_A!P60-Trans_deb!P60)/GDP!S56/10)</f>
        <v>-1.159358432922994</v>
      </c>
      <c r="AA60" s="1"/>
      <c r="AB60" s="14">
        <f t="shared" si="0"/>
        <v>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4.25" customHeight="1" x14ac:dyDescent="0.25">
      <c r="A61" s="10" t="s">
        <v>78</v>
      </c>
      <c r="B61" s="68"/>
      <c r="C61" s="68"/>
      <c r="D61" s="68"/>
      <c r="E61" s="68"/>
      <c r="F61" s="68"/>
      <c r="G61" s="68"/>
      <c r="H61" s="68"/>
      <c r="I61" s="68"/>
      <c r="J61" s="68"/>
      <c r="K61" s="68">
        <v>63</v>
      </c>
      <c r="L61" s="68">
        <v>67.840255902879619</v>
      </c>
      <c r="M61" s="68">
        <v>73.597838973151468</v>
      </c>
      <c r="N61" s="68">
        <v>67.127035151741097</v>
      </c>
      <c r="O61" s="68">
        <v>70.253361690639991</v>
      </c>
      <c r="P61" s="68"/>
      <c r="Q61" s="68"/>
      <c r="R61" s="1"/>
      <c r="S61" s="36" t="str">
        <f>IF(P61="","",P61/Trans_cr_A!P61)</f>
        <v/>
      </c>
      <c r="T61" s="36" t="str">
        <f>IF(Q61="","",Q61/Trans_cr_A!Q61)</f>
        <v/>
      </c>
      <c r="U61" s="37" t="str">
        <f>IF(P61="","",P61/GDP!S57/10)</f>
        <v/>
      </c>
      <c r="V61" s="37" t="str">
        <f>IF(Q61="","",Q61/GDP!T57/10)</f>
        <v/>
      </c>
      <c r="W61" s="39" t="str">
        <f>IF(P61="","",(P61-Pass_D_A!P61)/GDP!S57/10)</f>
        <v/>
      </c>
      <c r="X61" s="39" t="str">
        <f>IF(Q61="","",(Q61-Pass_D_A!Q61)/GDP!T57/10)</f>
        <v/>
      </c>
      <c r="Y61" s="37">
        <f>IF(Trans_cr_A!P61="","",Trans_cr_A!P61/GDP!S57/10)</f>
        <v>2.1330844383975913</v>
      </c>
      <c r="Z61" s="37">
        <f>IF(Trans_cr_A!P61="", "", (Trans_cr_A!P61-Trans_deb!P61)/GDP!S57/10)</f>
        <v>-3.277172614915294</v>
      </c>
      <c r="AA61" s="1"/>
      <c r="AB61" s="14">
        <f t="shared" si="0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4.25" customHeight="1" x14ac:dyDescent="0.25">
      <c r="A62" s="10" t="s">
        <v>79</v>
      </c>
      <c r="B62" s="67">
        <v>1.872809358256512</v>
      </c>
      <c r="C62" s="67">
        <v>2.2713443764495338</v>
      </c>
      <c r="D62" s="67">
        <v>2.7608332854767617</v>
      </c>
      <c r="E62" s="67">
        <v>3.3558101137050391</v>
      </c>
      <c r="F62" s="67">
        <v>4.0790081670216853</v>
      </c>
      <c r="G62" s="67">
        <v>5.2248084129106296</v>
      </c>
      <c r="H62" s="67">
        <v>6.3062976854923694</v>
      </c>
      <c r="I62" s="67">
        <v>6.2313888098685002</v>
      </c>
      <c r="J62" s="67">
        <v>5.0580038726264602</v>
      </c>
      <c r="K62" s="67">
        <v>5.0921290507156209</v>
      </c>
      <c r="L62" s="67">
        <v>5.9837704532651497</v>
      </c>
      <c r="M62" s="67">
        <v>5.7</v>
      </c>
      <c r="N62" s="67">
        <v>6.1721546771048299</v>
      </c>
      <c r="O62" s="67">
        <v>7.4529016519268696</v>
      </c>
      <c r="P62" s="67">
        <v>5.6736377162824603</v>
      </c>
      <c r="Q62" s="67">
        <v>2.6001508846760442</v>
      </c>
      <c r="R62" s="1"/>
      <c r="S62" s="36">
        <f>IF(P62="","",P62/Trans_cr_A!P62)</f>
        <v>9.2059258971344451E-3</v>
      </c>
      <c r="T62" s="36">
        <f>IF(Q62="","",Q62/Trans_cr_A!Q62)</f>
        <v>3.9775129812201658E-3</v>
      </c>
      <c r="U62" s="37">
        <f>IF(P62="","",P62/GDP!S58/10)</f>
        <v>5.2481201356814108E-3</v>
      </c>
      <c r="V62" s="37">
        <f>IF(Q62="","",Q62/GDP!T58/10)</f>
        <v>2.6898576368655086E-3</v>
      </c>
      <c r="W62" s="39">
        <f>IF(P62="","",(P62-Pass_D_A!P62)/GDP!S58/10)</f>
        <v>-0.39633612589354211</v>
      </c>
      <c r="X62" s="39">
        <f>IF(Q62="","",(Q62-Pass_D_A!Q62)/GDP!T58/10)</f>
        <v>-0.12696902520218353</v>
      </c>
      <c r="Y62" s="37">
        <f>IF(Trans_cr_A!P62="","",Trans_cr_A!P62/GDP!S58/10)</f>
        <v>0.57008064091793398</v>
      </c>
      <c r="Z62" s="37">
        <f>IF(Trans_cr_A!P62="", "", (Trans_cr_A!P62-Trans_deb!P62)/GDP!S58/10)</f>
        <v>-0.9302221815562749</v>
      </c>
      <c r="AA62" s="1"/>
      <c r="AB62" s="14">
        <f t="shared" si="0"/>
        <v>1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4.25" customHeight="1" x14ac:dyDescent="0.25">
      <c r="A63" s="10" t="s">
        <v>80</v>
      </c>
      <c r="B63" s="68">
        <v>354.8</v>
      </c>
      <c r="C63" s="68">
        <v>542.29999999999995</v>
      </c>
      <c r="D63" s="68">
        <v>1023.9</v>
      </c>
      <c r="E63" s="68">
        <v>1118.9000000000001</v>
      </c>
      <c r="F63" s="68">
        <v>1001.6</v>
      </c>
      <c r="G63" s="68">
        <v>1105.4000000000001</v>
      </c>
      <c r="H63" s="68">
        <v>626.1</v>
      </c>
      <c r="I63" s="68">
        <v>882.5</v>
      </c>
      <c r="J63" s="68">
        <v>699.7</v>
      </c>
      <c r="K63" s="68">
        <v>770.6</v>
      </c>
      <c r="L63" s="68">
        <v>831.7</v>
      </c>
      <c r="M63" s="68">
        <v>660.6</v>
      </c>
      <c r="N63" s="68">
        <v>861.4</v>
      </c>
      <c r="O63" s="68">
        <v>1088.9000000000001</v>
      </c>
      <c r="P63" s="68">
        <v>1226.0999999999999</v>
      </c>
      <c r="Q63" s="68">
        <v>475.5</v>
      </c>
      <c r="R63" s="1"/>
      <c r="S63" s="36">
        <f>IF(P63="","",P63/Trans_cr_A!P63)</f>
        <v>0.14418429624751578</v>
      </c>
      <c r="T63" s="36">
        <f>IF(Q63="","",Q63/Trans_cr_A!Q63)</f>
        <v>6.6675079925963318E-2</v>
      </c>
      <c r="U63" s="37">
        <f>IF(P63="","",P63/GDP!S59/10)</f>
        <v>0.40554351960573537</v>
      </c>
      <c r="V63" s="37">
        <f>IF(Q63="","",Q63/GDP!T59/10)</f>
        <v>0.13140913148374866</v>
      </c>
      <c r="W63" s="39">
        <f>IF(P63="","",(P63-Pass_D_A!P63)/GDP!S59/10)</f>
        <v>0.33935865844179475</v>
      </c>
      <c r="X63" s="39">
        <f>IF(Q63="","",(Q63-Pass_D_A!Q63)/GDP!T59/10)</f>
        <v>0.11499335354445388</v>
      </c>
      <c r="Y63" s="37">
        <f>IF(Trans_cr_A!P63="","",Trans_cr_A!P63/GDP!S59/10)</f>
        <v>2.8126746820579824</v>
      </c>
      <c r="Z63" s="37">
        <f>IF(Trans_cr_A!P63="", "", (Trans_cr_A!P63-Trans_deb!P63)/GDP!S59/10)</f>
        <v>-1.6018654803446004E-2</v>
      </c>
      <c r="AA63" s="1"/>
      <c r="AB63" s="14">
        <f t="shared" si="0"/>
        <v>1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4.25" customHeight="1" x14ac:dyDescent="0.25">
      <c r="A64" s="10" t="s">
        <v>81</v>
      </c>
      <c r="B64" s="67">
        <v>294.58</v>
      </c>
      <c r="C64" s="67">
        <v>304.2</v>
      </c>
      <c r="D64" s="67">
        <v>311.10000000000002</v>
      </c>
      <c r="E64" s="67">
        <v>285.7</v>
      </c>
      <c r="F64" s="67">
        <v>229.62</v>
      </c>
      <c r="G64" s="67">
        <v>255.6</v>
      </c>
      <c r="H64" s="67">
        <v>313.99914200000001</v>
      </c>
      <c r="I64" s="67">
        <v>342.38632561000003</v>
      </c>
      <c r="J64" s="67">
        <v>433.39841744</v>
      </c>
      <c r="K64" s="67">
        <v>463.87158226999998</v>
      </c>
      <c r="L64" s="67">
        <v>385.79624037999997</v>
      </c>
      <c r="M64" s="67">
        <v>331.61673267000003</v>
      </c>
      <c r="N64" s="67">
        <v>353.51246717999999</v>
      </c>
      <c r="O64" s="67">
        <v>355.86333282999999</v>
      </c>
      <c r="P64" s="67">
        <v>357.75139631999997</v>
      </c>
      <c r="Q64" s="67">
        <v>119.09368136000002</v>
      </c>
      <c r="R64" s="1"/>
      <c r="S64" s="36">
        <f>IF(P64="","",P64/Trans_cr_A!P64)</f>
        <v>0.73281104000132835</v>
      </c>
      <c r="T64" s="36">
        <f>IF(Q64="","",Q64/Trans_cr_A!Q64)</f>
        <v>0.49485558519222711</v>
      </c>
      <c r="U64" s="37">
        <f>IF(P64="","",P64/GDP!S60/10)</f>
        <v>1.3238774241201938</v>
      </c>
      <c r="V64" s="37">
        <f>IF(Q64="","",Q64/GDP!T60/10)</f>
        <v>0.48394360339713122</v>
      </c>
      <c r="W64" s="39">
        <f>IF(P64="","",(P64-Pass_D_A!P64)/GDP!S60/10)</f>
        <v>1.202430276135144</v>
      </c>
      <c r="X64" s="39">
        <f>IF(Q64="","",(Q64-Pass_D_A!Q64)/GDP!T60/10)</f>
        <v>0.40120728371733927</v>
      </c>
      <c r="Y64" s="37">
        <f>IF(Trans_cr_A!P64="","",Trans_cr_A!P64/GDP!S60/10)</f>
        <v>1.8065740714247347</v>
      </c>
      <c r="Z64" s="37">
        <f>IF(Trans_cr_A!P64="", "", (Trans_cr_A!P64-Trans_deb!P64)/GDP!S60/10)</f>
        <v>-0.84738253511134631</v>
      </c>
      <c r="AA64" s="1"/>
      <c r="AB64" s="14">
        <f t="shared" si="0"/>
        <v>1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4.25" customHeight="1" x14ac:dyDescent="0.25">
      <c r="A65" s="10" t="s">
        <v>84</v>
      </c>
      <c r="B65" s="68"/>
      <c r="C65" s="68"/>
      <c r="D65" s="68"/>
      <c r="E65" s="68"/>
      <c r="F65" s="68"/>
      <c r="G65" s="68"/>
      <c r="H65" s="68"/>
      <c r="I65" s="68"/>
      <c r="J65" s="68">
        <v>395.55813876332945</v>
      </c>
      <c r="K65" s="68">
        <v>414.42259959570049</v>
      </c>
      <c r="L65" s="68">
        <v>400.248698919508</v>
      </c>
      <c r="M65" s="68">
        <v>373.70244249074642</v>
      </c>
      <c r="N65" s="68">
        <v>465.1776403409138</v>
      </c>
      <c r="O65" s="68">
        <v>546.55954376857233</v>
      </c>
      <c r="P65" s="68">
        <v>571.60037342470343</v>
      </c>
      <c r="Q65" s="68">
        <v>278.56202231919207</v>
      </c>
      <c r="R65" s="1"/>
      <c r="S65" s="36">
        <f>IF(P65="","",P65/Trans_cr_A!P65)</f>
        <v>0.24688117677809066</v>
      </c>
      <c r="T65" s="36">
        <f>IF(Q65="","",Q65/Trans_cr_A!Q65)</f>
        <v>0.15669247087970534</v>
      </c>
      <c r="U65" s="37">
        <f>IF(P65="","",P65/GDP!S61/10)</f>
        <v>1.8160456661626796</v>
      </c>
      <c r="V65" s="37">
        <f>IF(Q65="","",Q65/GDP!T61/10)</f>
        <v>0.89844225872985672</v>
      </c>
      <c r="W65" s="39">
        <f>IF(P65="","",(P65-Pass_D_A!P65)/GDP!S61/10)</f>
        <v>0.96940965000945722</v>
      </c>
      <c r="X65" s="39">
        <f>IF(Q65="","",(Q65-Pass_D_A!Q65)/GDP!T61/10)</f>
        <v>0.626532713884005</v>
      </c>
      <c r="Y65" s="37">
        <f>IF(Trans_cr_A!P65="","",Trans_cr_A!P65/GDP!S61/10)</f>
        <v>7.3559502990988808</v>
      </c>
      <c r="Z65" s="37">
        <f>IF(Trans_cr_A!P65="", "", (Trans_cr_A!P65-Trans_deb!P65)/GDP!S61/10)</f>
        <v>1.487529432230196</v>
      </c>
      <c r="AA65" s="1"/>
      <c r="AB65" s="14">
        <f t="shared" si="0"/>
        <v>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4.25" customHeight="1" x14ac:dyDescent="0.25">
      <c r="A66" s="10" t="s">
        <v>85</v>
      </c>
      <c r="B66" s="67">
        <v>0.26166285380767423</v>
      </c>
      <c r="C66" s="67">
        <v>0.1092807541947257</v>
      </c>
      <c r="D66" s="67">
        <v>0.16887698508168134</v>
      </c>
      <c r="E66" s="67">
        <v>0.33791605520893409</v>
      </c>
      <c r="F66" s="67">
        <v>6.9601449027381593E-2</v>
      </c>
      <c r="G66" s="67">
        <v>0.3824498171011716</v>
      </c>
      <c r="H66" s="67">
        <v>0.1</v>
      </c>
      <c r="I66" s="67">
        <v>0.13835471260658208</v>
      </c>
      <c r="J66" s="67">
        <v>0.15165806105510993</v>
      </c>
      <c r="K66" s="67">
        <v>0.5702439721451481</v>
      </c>
      <c r="L66" s="67">
        <v>0.21908766381390862</v>
      </c>
      <c r="M66" s="67">
        <v>0.15203466131524637</v>
      </c>
      <c r="N66" s="67">
        <v>0.15483912556458962</v>
      </c>
      <c r="O66" s="67">
        <v>0.35811923970609366</v>
      </c>
      <c r="P66" s="67">
        <v>0.29277479028754144</v>
      </c>
      <c r="Q66" s="67">
        <v>0.25181397510938353</v>
      </c>
      <c r="R66" s="1"/>
      <c r="S66" s="36">
        <f>IF(P66="","",P66/Trans_cr_A!P66)</f>
        <v>0.22102512172521449</v>
      </c>
      <c r="T66" s="36">
        <f>IF(Q66="","",Q66/Trans_cr_A!Q66)</f>
        <v>0.46902618279279717</v>
      </c>
      <c r="U66" s="37">
        <f>IF(P66="","",P66/GDP!S62/10)</f>
        <v>6.5483066492404707E-3</v>
      </c>
      <c r="V66" s="37">
        <f>IF(Q66="","",Q66/GDP!T62/10)</f>
        <v>6.3766516867405296E-3</v>
      </c>
      <c r="W66" s="39">
        <f>IF(P66="","",(P66-Pass_D_A!P66)/GDP!S62/10)</f>
        <v>-1.4806865736532799E-2</v>
      </c>
      <c r="X66" s="39">
        <f>IF(Q66="","",(Q66-Pass_D_A!Q66)/GDP!T62/10)</f>
        <v>-3.5617565650600284E-3</v>
      </c>
      <c r="Y66" s="37">
        <f>IF(Trans_cr_A!P66="","",Trans_cr_A!P66/GDP!S62/10)</f>
        <v>2.9626979042597406E-2</v>
      </c>
      <c r="Z66" s="37">
        <f>IF(Trans_cr_A!P66="", "", (Trans_cr_A!P66-Trans_deb!P66)/GDP!S62/10)</f>
        <v>-0.59080953136196501</v>
      </c>
      <c r="AA66" s="1"/>
      <c r="AB66" s="14">
        <f t="shared" si="0"/>
        <v>1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4.25" customHeight="1" x14ac:dyDescent="0.25">
      <c r="A67" s="10" t="s">
        <v>86</v>
      </c>
      <c r="B67" s="68">
        <v>365.32373034182513</v>
      </c>
      <c r="C67" s="68">
        <v>477.18001366277809</v>
      </c>
      <c r="D67" s="68">
        <v>614.39748304415764</v>
      </c>
      <c r="E67" s="68">
        <v>806.85153500856836</v>
      </c>
      <c r="F67" s="68">
        <v>790.02868333052129</v>
      </c>
      <c r="G67" s="68">
        <v>912.15703472583311</v>
      </c>
      <c r="H67" s="68">
        <v>1240.1149579015946</v>
      </c>
      <c r="I67" s="68">
        <v>1374.0654704422025</v>
      </c>
      <c r="J67" s="68">
        <v>1649.802306830052</v>
      </c>
      <c r="K67" s="68">
        <v>1755.4897852187858</v>
      </c>
      <c r="L67" s="68">
        <v>1873.8849027604708</v>
      </c>
      <c r="M67" s="68">
        <v>1791.1741224967082</v>
      </c>
      <c r="N67" s="68">
        <v>2068.6116635114581</v>
      </c>
      <c r="O67" s="68">
        <v>2580.2880241323687</v>
      </c>
      <c r="P67" s="68">
        <v>2743.4374371097006</v>
      </c>
      <c r="Q67" s="68">
        <v>1249.415762352068</v>
      </c>
      <c r="R67" s="1"/>
      <c r="S67" s="36">
        <f>IF(P67="","",P67/Trans_cr_A!P67)</f>
        <v>0.7728328057712901</v>
      </c>
      <c r="T67" s="36">
        <f>IF(Q67="","",Q67/Trans_cr_A!Q67)</f>
        <v>0.41686549591334027</v>
      </c>
      <c r="U67" s="55">
        <f>IF(P67="","",P67/GDP!S63/10)</f>
        <v>2.9624194854760932</v>
      </c>
      <c r="V67" s="55">
        <f>IF(Q67="","",Q67/GDP!T63/10)</f>
        <v>1.2932437945493453</v>
      </c>
      <c r="W67" s="56">
        <f>IF(P67="","",(P67-Pass_D_A!P67)/GDP!S63/10)</f>
        <v>2.9624194854760932</v>
      </c>
      <c r="X67" s="56">
        <f>IF(Q67="","",(Q67-Pass_D_A!Q67)/GDP!T63/10)</f>
        <v>1.2927209370296127</v>
      </c>
      <c r="Y67" s="37">
        <f>IF(Trans_cr_A!P67="","",Trans_cr_A!P67/GDP!S63/10)</f>
        <v>3.8331958262558326</v>
      </c>
      <c r="Z67" s="37">
        <f>IF(Trans_cr_A!P67="", "", (Trans_cr_A!P67-Trans_deb!P67)/GDP!S63/10)</f>
        <v>-0.52484656870076696</v>
      </c>
      <c r="AA67" s="1"/>
      <c r="AB67" s="14">
        <f t="shared" si="0"/>
        <v>1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4.25" customHeight="1" x14ac:dyDescent="0.25">
      <c r="A68" s="10" t="s">
        <v>87</v>
      </c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1"/>
      <c r="S68" s="36" t="str">
        <f>IF(P68="","",P68/Trans_cr_A!P68)</f>
        <v/>
      </c>
      <c r="T68" s="36" t="str">
        <f>IF(Q68="","",Q68/Trans_cr_A!Q68)</f>
        <v/>
      </c>
      <c r="U68" s="37" t="str">
        <f>IF(P68="","",P68/GDP!S64/10)</f>
        <v/>
      </c>
      <c r="V68" s="37" t="str">
        <f>IF(Q68="","",Q68/GDP!T64/10)</f>
        <v/>
      </c>
      <c r="W68" s="39" t="str">
        <f>IF(P68="","",(P68-Pass_D_A!P68)/GDP!S64/10)</f>
        <v/>
      </c>
      <c r="X68" s="39" t="str">
        <f>IF(Q68="","",(Q68-Pass_D_A!Q68)/GDP!T64/10)</f>
        <v/>
      </c>
      <c r="Y68" s="37">
        <f>IF(Trans_cr_A!P68="","",Trans_cr_A!P68/GDP!S64/10)</f>
        <v>1.3812721596009805</v>
      </c>
      <c r="Z68" s="37">
        <f>IF(Trans_cr_A!P68="", "", (Trans_cr_A!P68-Trans_deb!P68)/GDP!S64/10)</f>
        <v>0.17201156825049752</v>
      </c>
      <c r="AA68" s="1"/>
      <c r="AB68" s="14">
        <f t="shared" si="0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4.25" customHeight="1" x14ac:dyDescent="0.25">
      <c r="A69" s="10" t="s">
        <v>88</v>
      </c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1"/>
      <c r="S69" s="36" t="str">
        <f>IF(P69="","",P69/Trans_cr_A!P69)</f>
        <v/>
      </c>
      <c r="T69" s="36" t="str">
        <f>IF(Q69="","",Q69/Trans_cr_A!Q69)</f>
        <v/>
      </c>
      <c r="U69" s="37" t="str">
        <f>IF(P69="","",P69/GDP!S65/10)</f>
        <v/>
      </c>
      <c r="V69" s="37" t="str">
        <f>IF(Q69="","",Q69/GDP!T65/10)</f>
        <v/>
      </c>
      <c r="W69" s="39" t="str">
        <f>IF(P69="","",(P69-Pass_D_A!P69)/GDP!S65/10)</f>
        <v/>
      </c>
      <c r="X69" s="39" t="str">
        <f>IF(Q69="","",(Q69-Pass_D_A!Q69)/GDP!T65/10)</f>
        <v/>
      </c>
      <c r="Y69" s="37" t="str">
        <f>IF(Trans_cr_A!P69="","",Trans_cr_A!P69/GDP!S65/10)</f>
        <v/>
      </c>
      <c r="Z69" s="37" t="str">
        <f>IF(Trans_cr_A!P69="", "", (Trans_cr_A!P69-Trans_deb!P69)/GDP!S65/10)</f>
        <v/>
      </c>
      <c r="AA69" s="1"/>
      <c r="AB69" s="14">
        <f t="shared" si="0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4.25" customHeight="1" x14ac:dyDescent="0.25">
      <c r="A70" s="10" t="s">
        <v>89</v>
      </c>
      <c r="B70" s="67">
        <v>236.9</v>
      </c>
      <c r="C70" s="67">
        <v>203.51240316748698</v>
      </c>
      <c r="D70" s="67">
        <v>222.60045674612712</v>
      </c>
      <c r="E70" s="67">
        <v>293.58183350008824</v>
      </c>
      <c r="F70" s="67">
        <v>184.41665288093637</v>
      </c>
      <c r="G70" s="67">
        <v>189.72852123401728</v>
      </c>
      <c r="H70" s="67">
        <v>231.75626730012632</v>
      </c>
      <c r="I70" s="67">
        <v>259.33527947750088</v>
      </c>
      <c r="J70" s="67">
        <v>249.19377955953973</v>
      </c>
      <c r="K70" s="67">
        <v>281.52670994972033</v>
      </c>
      <c r="L70" s="67">
        <v>276.91817077930494</v>
      </c>
      <c r="M70" s="67">
        <v>270.66354047318862</v>
      </c>
      <c r="N70" s="67">
        <v>301.46818566468329</v>
      </c>
      <c r="O70" s="67">
        <v>400.83248133925133</v>
      </c>
      <c r="P70" s="67">
        <v>383.23010332377385</v>
      </c>
      <c r="Q70" s="67">
        <v>84.68632809822202</v>
      </c>
      <c r="R70" s="1"/>
      <c r="S70" s="36">
        <f>IF(P70="","",P70/Trans_cr_A!P70)</f>
        <v>0.79311201525095942</v>
      </c>
      <c r="T70" s="36">
        <f>IF(Q70="","",Q70/Trans_cr_A!Q70)</f>
        <v>0.59893742195767952</v>
      </c>
      <c r="U70" s="37">
        <f>IF(P70="","",P70/GDP!S66/10)</f>
        <v>6.9716227637579378</v>
      </c>
      <c r="V70" s="37">
        <f>IF(Q70="","",Q70/GDP!T66/10)</f>
        <v>1.9621484730820673</v>
      </c>
      <c r="W70" s="56">
        <f>IF(P70="","",(P70-Pass_D_A!P70)/GDP!S66/10)</f>
        <v>6.8056135456570264</v>
      </c>
      <c r="X70" s="56">
        <f>IF(Q70="","",(Q70-Pass_D_A!Q70)/GDP!T66/10)</f>
        <v>1.921166956722973</v>
      </c>
      <c r="Y70" s="37">
        <f>IF(Trans_cr_A!P70="","",Trans_cr_A!P70/GDP!S66/10)</f>
        <v>8.7902120125515317</v>
      </c>
      <c r="Z70" s="37">
        <f>IF(Trans_cr_A!P70="", "", (Trans_cr_A!P70-Trans_deb!P70)/GDP!S66/10)</f>
        <v>1.5628018652970428</v>
      </c>
      <c r="AA70" s="1"/>
      <c r="AB70" s="14">
        <f t="shared" si="0"/>
        <v>1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4.25" customHeight="1" x14ac:dyDescent="0.25">
      <c r="A71" s="10" t="s">
        <v>90</v>
      </c>
      <c r="B71" s="68">
        <v>889</v>
      </c>
      <c r="C71" s="68"/>
      <c r="D71" s="68"/>
      <c r="E71" s="68"/>
      <c r="F71" s="68"/>
      <c r="G71" s="68"/>
      <c r="H71" s="68"/>
      <c r="I71" s="68"/>
      <c r="J71" s="68">
        <v>1732.6858110104515</v>
      </c>
      <c r="K71" s="68">
        <v>1819.501953658053</v>
      </c>
      <c r="L71" s="68">
        <v>1436.67435589862</v>
      </c>
      <c r="M71" s="68">
        <v>1368.3826190189345</v>
      </c>
      <c r="N71" s="68">
        <v>1809.8759055760336</v>
      </c>
      <c r="O71" s="68">
        <v>2096.9797960439596</v>
      </c>
      <c r="P71" s="68">
        <v>2218.5769605790088</v>
      </c>
      <c r="Q71" s="68">
        <v>511.5361332740481</v>
      </c>
      <c r="R71" s="1"/>
      <c r="S71" s="36">
        <f>IF(P71="","",P71/Trans_cr_A!P71)</f>
        <v>0.4369557248928313</v>
      </c>
      <c r="T71" s="36">
        <f>IF(Q71="","",Q71/Trans_cr_A!Q71)</f>
        <v>0.17350393212668239</v>
      </c>
      <c r="U71" s="37">
        <f>IF(P71="","",P71/GDP!S67/10)</f>
        <v>0.82476206359165527</v>
      </c>
      <c r="V71" s="37">
        <f>IF(Q71="","",Q71/GDP!T67/10)</f>
        <v>0.18901189906555574</v>
      </c>
      <c r="W71" s="39">
        <f>IF(P71="","",(P71-Pass_D_A!P71)/GDP!S67/10)</f>
        <v>0.39224074306911366</v>
      </c>
      <c r="X71" s="39">
        <f>IF(Q71="","",(Q71-Pass_D_A!Q71)/GDP!T67/10)</f>
        <v>8.0466846595042968E-2</v>
      </c>
      <c r="Y71" s="37">
        <f>IF(Trans_cr_A!P71="","",Trans_cr_A!P71/GDP!S67/10)</f>
        <v>1.8875186125412093</v>
      </c>
      <c r="Z71" s="37">
        <f>IF(Trans_cr_A!P71="", "", (Trans_cr_A!P71-Trans_deb!P71)/GDP!S67/10)</f>
        <v>-0.65518483940507033</v>
      </c>
      <c r="AA71" s="1"/>
      <c r="AB71" s="14">
        <f t="shared" ref="AB71:AB134" si="1">IF(Q71="",0, 1)</f>
        <v>1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4.25" customHeight="1" x14ac:dyDescent="0.25">
      <c r="A72" s="10" t="s">
        <v>91</v>
      </c>
      <c r="B72" s="67">
        <v>8189.1267591022724</v>
      </c>
      <c r="C72" s="67">
        <v>8088.1099410276247</v>
      </c>
      <c r="D72" s="67">
        <v>9690.4255107561876</v>
      </c>
      <c r="E72" s="67">
        <v>10772.394123469705</v>
      </c>
      <c r="F72" s="67">
        <v>9289.6562910133471</v>
      </c>
      <c r="G72" s="67">
        <v>9718.5348056842649</v>
      </c>
      <c r="H72" s="67">
        <v>10978.876407191505</v>
      </c>
      <c r="I72" s="67">
        <v>10648.245946904488</v>
      </c>
      <c r="J72" s="67">
        <v>9602.6739358615723</v>
      </c>
      <c r="K72" s="67">
        <v>8980.3985128022796</v>
      </c>
      <c r="L72" s="67">
        <v>8115.3672013364203</v>
      </c>
      <c r="M72" s="67">
        <v>8218.5040411006976</v>
      </c>
      <c r="N72" s="67">
        <v>8485.1270918826503</v>
      </c>
      <c r="O72" s="67">
        <v>7156.2977037097207</v>
      </c>
      <c r="P72" s="67">
        <v>7351.8095838122426</v>
      </c>
      <c r="Q72" s="67">
        <v>3311.5132514042857</v>
      </c>
      <c r="R72" s="1"/>
      <c r="S72" s="36">
        <f>IF(P72="","",P72/Trans_cr_A!P72)</f>
        <v>0.15386737548802426</v>
      </c>
      <c r="T72" s="36">
        <f>IF(Q72="","",Q72/Trans_cr_A!Q72)</f>
        <v>7.5830021591181559E-2</v>
      </c>
      <c r="U72" s="37">
        <f>IF(P72="","",P72/GDP!S68/10)</f>
        <v>0.27056564050538212</v>
      </c>
      <c r="V72" s="37">
        <f>IF(Q72="","",Q72/GDP!T68/10)</f>
        <v>0.12741931238112464</v>
      </c>
      <c r="W72" s="39">
        <f>IF(P72="","",(P72-Pass_D_A!P72)/GDP!S68/10)</f>
        <v>-6.9628990035240562E-2</v>
      </c>
      <c r="X72" s="39">
        <f>IF(Q72="","",(Q72-Pass_D_A!Q72)/GDP!T68/10)</f>
        <v>-4.7639894444791763E-3</v>
      </c>
      <c r="Y72" s="37">
        <f>IF(Trans_cr_A!P72="","",Trans_cr_A!P72/GDP!S68/10)</f>
        <v>1.7584341037027742</v>
      </c>
      <c r="Z72" s="37">
        <f>IF(Trans_cr_A!P72="", "", (Trans_cr_A!P72-Trans_deb!P72)/GDP!S68/10)</f>
        <v>-0.1668383643392172</v>
      </c>
      <c r="AA72" s="1"/>
      <c r="AB72" s="14">
        <f t="shared" si="1"/>
        <v>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4.25" customHeight="1" x14ac:dyDescent="0.25">
      <c r="A73" s="10" t="s">
        <v>92</v>
      </c>
      <c r="B73" s="68">
        <v>229.3351469978291</v>
      </c>
      <c r="C73" s="68">
        <v>0</v>
      </c>
      <c r="D73" s="68">
        <v>0</v>
      </c>
      <c r="E73" s="68">
        <v>215.3</v>
      </c>
      <c r="F73" s="68">
        <v>177.7948105881521</v>
      </c>
      <c r="G73" s="68">
        <v>224.55365590610759</v>
      </c>
      <c r="H73" s="68">
        <v>267.75483855103937</v>
      </c>
      <c r="I73" s="68">
        <v>285.11645249144851</v>
      </c>
      <c r="J73" s="68">
        <v>287.48282645084203</v>
      </c>
      <c r="K73" s="68">
        <v>324.86052476593017</v>
      </c>
      <c r="L73" s="68">
        <v>292.38938068725884</v>
      </c>
      <c r="M73" s="68">
        <v>294.0911486486936</v>
      </c>
      <c r="N73" s="68"/>
      <c r="O73" s="68"/>
      <c r="P73" s="68"/>
      <c r="Q73" s="68"/>
      <c r="R73" s="1"/>
      <c r="S73" s="36" t="str">
        <f>IF(P73="","",P73/Trans_cr_A!P73)</f>
        <v/>
      </c>
      <c r="T73" s="36" t="str">
        <f>IF(Q73="","",Q73/Trans_cr_A!Q73)</f>
        <v/>
      </c>
      <c r="U73" s="37" t="str">
        <f>IF(P73="","",P73/GDP!S69/10)</f>
        <v/>
      </c>
      <c r="V73" s="37" t="str">
        <f>IF(Q73="","",Q73/GDP!T69/10)</f>
        <v/>
      </c>
      <c r="W73" s="39" t="str">
        <f>IF(P73="","",(P73-Pass_D_A!P73)/GDP!S69/10)</f>
        <v/>
      </c>
      <c r="X73" s="39" t="str">
        <f>IF(Q73="","",(Q73-Pass_D_A!Q73)/GDP!T69/10)</f>
        <v/>
      </c>
      <c r="Y73" s="37" t="str">
        <f>IF(Trans_cr_A!P73="","",Trans_cr_A!P73/GDP!S69/10)</f>
        <v/>
      </c>
      <c r="Z73" s="37" t="str">
        <f>IF(Trans_cr_A!P73="", "", (Trans_cr_A!P73-Trans_deb!P73)/GDP!S69/10)</f>
        <v/>
      </c>
      <c r="AA73" s="1"/>
      <c r="AB73" s="14">
        <f t="shared" si="1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4.25" customHeight="1" x14ac:dyDescent="0.25">
      <c r="A74" s="10" t="s">
        <v>93</v>
      </c>
      <c r="B74" s="67">
        <v>3.9395744145070224</v>
      </c>
      <c r="C74" s="67"/>
      <c r="D74" s="67">
        <v>1.0390872434583547</v>
      </c>
      <c r="E74" s="67">
        <v>0.49128498888317124</v>
      </c>
      <c r="F74" s="67">
        <v>0.2117808203201498</v>
      </c>
      <c r="G74" s="67">
        <v>2.9680359394285487</v>
      </c>
      <c r="H74" s="67">
        <v>5.3850020675699453</v>
      </c>
      <c r="I74" s="67">
        <v>5.4531871162565899</v>
      </c>
      <c r="J74" s="67">
        <v>0.22670227412898186</v>
      </c>
      <c r="K74" s="67">
        <v>2.0225925494473818E-3</v>
      </c>
      <c r="L74" s="67">
        <v>3.7095305214960783</v>
      </c>
      <c r="M74" s="67"/>
      <c r="N74" s="67"/>
      <c r="O74" s="67"/>
      <c r="P74" s="67"/>
      <c r="Q74" s="67"/>
      <c r="R74" s="1"/>
      <c r="S74" s="36" t="str">
        <f>IF(P74="","",P74/Trans_cr_A!P74)</f>
        <v/>
      </c>
      <c r="T74" s="36" t="str">
        <f>IF(Q74="","",Q74/Trans_cr_A!Q74)</f>
        <v/>
      </c>
      <c r="U74" s="37" t="str">
        <f>IF(P74="","",P74/GDP!S70/10)</f>
        <v/>
      </c>
      <c r="V74" s="37" t="str">
        <f>IF(Q74="","",Q74/GDP!T70/10)</f>
        <v/>
      </c>
      <c r="W74" s="39" t="str">
        <f>IF(P74="","",(P74-Pass_D_A!P74)/GDP!S70/10)</f>
        <v/>
      </c>
      <c r="X74" s="39" t="str">
        <f>IF(Q74="","",(Q74-Pass_D_A!Q74)/GDP!T70/10)</f>
        <v/>
      </c>
      <c r="Y74" s="37" t="str">
        <f>IF(Trans_cr_A!P74="","",Trans_cr_A!P74/GDP!S70/10)</f>
        <v/>
      </c>
      <c r="Z74" s="37" t="str">
        <f>IF(Trans_cr_A!P74="", "", (Trans_cr_A!P74-Trans_deb!P74)/GDP!S70/10)</f>
        <v/>
      </c>
      <c r="AA74" s="1"/>
      <c r="AB74" s="14">
        <f t="shared" si="1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4.25" customHeight="1" x14ac:dyDescent="0.25">
      <c r="A75" s="10" t="s">
        <v>94</v>
      </c>
      <c r="B75" s="68">
        <v>0.66245714559009394</v>
      </c>
      <c r="C75" s="68">
        <v>3.4109220410304739</v>
      </c>
      <c r="D75" s="68">
        <v>2.2377829924939334</v>
      </c>
      <c r="E75" s="68">
        <v>0.23149969216258168</v>
      </c>
      <c r="F75" s="68">
        <v>0.9603475152222033</v>
      </c>
      <c r="G75" s="68">
        <v>5.6123384357911981</v>
      </c>
      <c r="H75" s="68">
        <v>8.4506105820176725</v>
      </c>
      <c r="I75" s="68">
        <v>9.7289102202160169</v>
      </c>
      <c r="J75" s="68">
        <v>6.5664848951109054</v>
      </c>
      <c r="K75" s="68">
        <v>5.3511813733183224</v>
      </c>
      <c r="L75" s="68">
        <v>8.416529477366602</v>
      </c>
      <c r="M75" s="68">
        <v>3.7396730736270718</v>
      </c>
      <c r="N75" s="68">
        <v>12.528625201121601</v>
      </c>
      <c r="O75" s="68">
        <v>13.642107985866069</v>
      </c>
      <c r="P75" s="68"/>
      <c r="Q75" s="68"/>
      <c r="R75" s="1"/>
      <c r="S75" s="36" t="str">
        <f>IF(P75="","",P75/Trans_cr_A!P75)</f>
        <v/>
      </c>
      <c r="T75" s="36" t="str">
        <f>IF(Q75="","",Q75/Trans_cr_A!Q75)</f>
        <v/>
      </c>
      <c r="U75" s="37" t="str">
        <f>IF(P75="","",P75/GDP!S71/10)</f>
        <v/>
      </c>
      <c r="V75" s="37" t="str">
        <f>IF(Q75="","",Q75/GDP!T71/10)</f>
        <v/>
      </c>
      <c r="W75" s="39" t="str">
        <f>IF(P75="","",(P75-Pass_D_A!P75)/GDP!S71/10)</f>
        <v/>
      </c>
      <c r="X75" s="39" t="str">
        <f>IF(Q75="","",(Q75-Pass_D_A!Q75)/GDP!T71/10)</f>
        <v/>
      </c>
      <c r="Y75" s="37" t="str">
        <f>IF(Trans_cr_A!P75="","",Trans_cr_A!P75/GDP!S71/10)</f>
        <v/>
      </c>
      <c r="Z75" s="37" t="str">
        <f>IF(Trans_cr_A!P75="", "", (Trans_cr_A!P75-Trans_deb!P75)/GDP!S71/10)</f>
        <v/>
      </c>
      <c r="AA75" s="1"/>
      <c r="AB75" s="14">
        <f t="shared" si="1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4.25" customHeight="1" x14ac:dyDescent="0.25">
      <c r="A76" s="10" t="s">
        <v>95</v>
      </c>
      <c r="B76" s="67">
        <v>45.5437157</v>
      </c>
      <c r="C76" s="67">
        <v>47.984256649999999</v>
      </c>
      <c r="D76" s="67">
        <v>56.037755149999995</v>
      </c>
      <c r="E76" s="67">
        <v>57.869172119999995</v>
      </c>
      <c r="F76" s="67">
        <v>61.42437614</v>
      </c>
      <c r="G76" s="67">
        <v>78.019468410000002</v>
      </c>
      <c r="H76" s="67">
        <v>114.48988951999999</v>
      </c>
      <c r="I76" s="67">
        <v>154.45230158000001</v>
      </c>
      <c r="J76" s="67">
        <v>195.66509680000001</v>
      </c>
      <c r="K76" s="67">
        <v>185.31036863999998</v>
      </c>
      <c r="L76" s="67">
        <v>181.38032342</v>
      </c>
      <c r="M76" s="67">
        <v>203.93869275999998</v>
      </c>
      <c r="N76" s="67">
        <v>267.20896286999999</v>
      </c>
      <c r="O76" s="67">
        <v>295.63191148999999</v>
      </c>
      <c r="P76" s="67">
        <v>282.14415047000006</v>
      </c>
      <c r="Q76" s="67">
        <v>43.578645159999994</v>
      </c>
      <c r="R76" s="1"/>
      <c r="S76" s="36">
        <f>IF(P76="","",P76/Trans_cr_A!P76)</f>
        <v>0.28025987765111998</v>
      </c>
      <c r="T76" s="36">
        <f>IF(Q76="","",Q76/Trans_cr_A!Q76)</f>
        <v>6.2433043768888148E-2</v>
      </c>
      <c r="U76" s="37">
        <f>IF(P76="","",P76/GDP!S72/10)</f>
        <v>1.6143740371345199</v>
      </c>
      <c r="V76" s="37">
        <f>IF(Q76="","",Q76/GDP!T72/10)</f>
        <v>0.27698878255895243</v>
      </c>
      <c r="W76" s="39">
        <f>IF(P76="","",(P76-Pass_D_A!P76)/GDP!S72/10)</f>
        <v>-1.0559178734908738</v>
      </c>
      <c r="X76" s="39">
        <f>IF(Q76="","",(Q76-Pass_D_A!Q76)/GDP!T72/10)</f>
        <v>-0.43377721998347429</v>
      </c>
      <c r="Y76" s="37">
        <f>IF(Trans_cr_A!P76="","",Trans_cr_A!P76/GDP!S72/10)</f>
        <v>5.7602752511872746</v>
      </c>
      <c r="Z76" s="37">
        <f>IF(Trans_cr_A!P76="", "", (Trans_cr_A!P76-Trans_deb!P76)/GDP!S72/10)</f>
        <v>-1.5432928355553017</v>
      </c>
      <c r="AA76" s="1"/>
      <c r="AB76" s="14">
        <f t="shared" si="1"/>
        <v>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4.25" customHeight="1" x14ac:dyDescent="0.25">
      <c r="A77" s="10" t="s">
        <v>96</v>
      </c>
      <c r="B77" s="68">
        <v>11406.958296516748</v>
      </c>
      <c r="C77" s="68">
        <v>12656.852907156252</v>
      </c>
      <c r="D77" s="68">
        <v>13225.615758747672</v>
      </c>
      <c r="E77" s="68">
        <v>13481.261855008252</v>
      </c>
      <c r="F77" s="68">
        <v>12747.418549441627</v>
      </c>
      <c r="G77" s="68">
        <v>14559.272463636355</v>
      </c>
      <c r="H77" s="68">
        <v>14537.18198993505</v>
      </c>
      <c r="I77" s="68">
        <v>13571.887869125339</v>
      </c>
      <c r="J77" s="68">
        <v>14202.968190646392</v>
      </c>
      <c r="K77" s="68">
        <v>15443.961123717892</v>
      </c>
      <c r="L77" s="68">
        <v>13774.143723626399</v>
      </c>
      <c r="M77" s="68">
        <v>14758.378684177309</v>
      </c>
      <c r="N77" s="68"/>
      <c r="O77" s="68"/>
      <c r="P77" s="68"/>
      <c r="Q77" s="68"/>
      <c r="R77" s="1"/>
      <c r="S77" s="36" t="str">
        <f>IF(P77="","",P77/Trans_cr_A!P77)</f>
        <v/>
      </c>
      <c r="T77" s="36" t="str">
        <f>IF(Q77="","",Q77/Trans_cr_A!Q77)</f>
        <v/>
      </c>
      <c r="U77" s="37" t="str">
        <f>IF(P77="","",P77/GDP!S73/10)</f>
        <v/>
      </c>
      <c r="V77" s="37" t="str">
        <f>IF(Q77="","",Q77/GDP!T73/10)</f>
        <v/>
      </c>
      <c r="W77" s="39" t="str">
        <f>IF(P77="","",(P77-Pass_D_A!P77)/GDP!S73/10)</f>
        <v/>
      </c>
      <c r="X77" s="39" t="str">
        <f>IF(Q77="","",(Q77-Pass_D_A!Q77)/GDP!T73/10)</f>
        <v/>
      </c>
      <c r="Y77" s="37">
        <f>IF(Trans_cr_A!P77="","",Trans_cr_A!P77/GDP!S73/10)</f>
        <v>1.8061931995693672</v>
      </c>
      <c r="Z77" s="37">
        <f>IF(Trans_cr_A!P77="", "", (Trans_cr_A!P77-Trans_deb!P77)/GDP!S73/10)</f>
        <v>-2.9462200064189878E-4</v>
      </c>
      <c r="AA77" s="1"/>
      <c r="AB77" s="14">
        <f t="shared" si="1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4.25" customHeight="1" x14ac:dyDescent="0.25">
      <c r="A78" s="10" t="s">
        <v>97</v>
      </c>
      <c r="B78" s="67">
        <v>31.426882500000001</v>
      </c>
      <c r="C78" s="67">
        <v>49.213830250000001</v>
      </c>
      <c r="D78" s="67">
        <v>82.457291152031303</v>
      </c>
      <c r="E78" s="67">
        <v>51.136404466001899</v>
      </c>
      <c r="F78" s="67">
        <v>80.854799999999997</v>
      </c>
      <c r="G78" s="67">
        <v>86.111999999999995</v>
      </c>
      <c r="H78" s="67">
        <v>103.1</v>
      </c>
      <c r="I78" s="67">
        <v>239.53020000000001</v>
      </c>
      <c r="J78" s="67">
        <v>157.0179</v>
      </c>
      <c r="K78" s="67">
        <v>130.17415152115029</v>
      </c>
      <c r="L78" s="67">
        <v>92.408230597691897</v>
      </c>
      <c r="M78" s="67">
        <v>106.38751563925359</v>
      </c>
      <c r="N78" s="67">
        <v>69.040000000000006</v>
      </c>
      <c r="O78" s="67">
        <v>52.215941485960435</v>
      </c>
      <c r="P78" s="67">
        <v>64.902595703972693</v>
      </c>
      <c r="Q78" s="67">
        <v>81.032928079633592</v>
      </c>
      <c r="R78" s="1"/>
      <c r="S78" s="36">
        <f>IF(P78="","",P78/Trans_cr_A!P78)</f>
        <v>0.12952669633924108</v>
      </c>
      <c r="T78" s="36">
        <f>IF(Q78="","",Q78/Trans_cr_A!Q78)</f>
        <v>0.1567705978884775</v>
      </c>
      <c r="U78" s="37">
        <f>IF(P78="","",P78/GDP!S74/10)</f>
        <v>9.6872437541378392E-2</v>
      </c>
      <c r="V78" s="37">
        <f>IF(Q78="","",Q78/GDP!T74/10)</f>
        <v>0.11843802519751175</v>
      </c>
      <c r="W78" s="39">
        <f>IF(P78="","",(P78-Pass_D_A!P78)/GDP!S74/10)</f>
        <v>-1.4731916436399524</v>
      </c>
      <c r="X78" s="39">
        <f>IF(Q78="","",(Q78-Pass_D_A!Q78)/GDP!T74/10)</f>
        <v>-1.1100652482783189</v>
      </c>
      <c r="Y78" s="37">
        <f>IF(Trans_cr_A!P78="","",Trans_cr_A!P78/GDP!S74/10)</f>
        <v>0.74789553257547381</v>
      </c>
      <c r="Z78" s="37">
        <f>IF(Trans_cr_A!P78="", "", (Trans_cr_A!P78-Trans_deb!P78)/GDP!S74/10)</f>
        <v>-2.7649451999155037</v>
      </c>
      <c r="AA78" s="1"/>
      <c r="AB78" s="14">
        <f t="shared" si="1"/>
        <v>1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4.25" customHeight="1" x14ac:dyDescent="0.25">
      <c r="A79" s="10" t="s">
        <v>98</v>
      </c>
      <c r="B79" s="68">
        <v>118.89016781238482</v>
      </c>
      <c r="C79" s="68">
        <v>92.55775381266136</v>
      </c>
      <c r="D79" s="68">
        <v>136.69871975854878</v>
      </c>
      <c r="E79" s="68">
        <v>169.67973014680388</v>
      </c>
      <c r="F79" s="68">
        <v>1347.4</v>
      </c>
      <c r="G79" s="68">
        <v>1379.1483003576243</v>
      </c>
      <c r="H79" s="68">
        <v>1455.8690065770516</v>
      </c>
      <c r="I79" s="68">
        <v>1454.5957571975803</v>
      </c>
      <c r="J79" s="68">
        <v>1348.4786430162726</v>
      </c>
      <c r="K79" s="68">
        <v>1668.9865933907017</v>
      </c>
      <c r="L79" s="68">
        <v>1882.0199172715868</v>
      </c>
      <c r="M79" s="68">
        <v>2084.1512449738862</v>
      </c>
      <c r="N79" s="68">
        <v>2263.9537230807027</v>
      </c>
      <c r="O79" s="68">
        <v>2773.0388206159023</v>
      </c>
      <c r="P79" s="68">
        <v>2726.9415579232377</v>
      </c>
      <c r="Q79" s="68">
        <v>1177.6348594198639</v>
      </c>
      <c r="R79" s="1"/>
      <c r="S79" s="36">
        <f>IF(P79="","",P79/Trans_cr_A!P79)</f>
        <v>0.14083999638017422</v>
      </c>
      <c r="T79" s="36">
        <f>IF(Q79="","",Q79/Trans_cr_A!Q79)</f>
        <v>7.4872208569844417E-2</v>
      </c>
      <c r="U79" s="37">
        <f>IF(P79="","",P79/GDP!S75/10)</f>
        <v>1.3279546323202147</v>
      </c>
      <c r="V79" s="37">
        <f>IF(Q79="","",Q79/GDP!T75/10)</f>
        <v>0.62223453543549534</v>
      </c>
      <c r="W79" s="39">
        <f>IF(P79="","",(P79-Pass_D_A!P79)/GDP!S75/10)</f>
        <v>0.7722945580555759</v>
      </c>
      <c r="X79" s="39">
        <f>IF(Q79="","",(Q79-Pass_D_A!Q79)/GDP!T75/10)</f>
        <v>0.30396983555717</v>
      </c>
      <c r="Y79" s="37">
        <f>IF(Trans_cr_A!P79="","",Trans_cr_A!P79/GDP!S75/10)</f>
        <v>9.428817569233825</v>
      </c>
      <c r="Z79" s="37">
        <f>IF(Trans_cr_A!P79="", "", (Trans_cr_A!P79-Trans_deb!P79)/GDP!S75/10)</f>
        <v>3.2297981284783632</v>
      </c>
      <c r="AA79" s="1"/>
      <c r="AB79" s="14">
        <f t="shared" si="1"/>
        <v>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4.25" customHeight="1" x14ac:dyDescent="0.25">
      <c r="A80" s="10" t="s">
        <v>99</v>
      </c>
      <c r="B80" s="67"/>
      <c r="C80" s="67"/>
      <c r="D80" s="67"/>
      <c r="E80" s="67"/>
      <c r="F80" s="67"/>
      <c r="G80" s="67"/>
      <c r="H80" s="67"/>
      <c r="I80" s="67"/>
      <c r="J80" s="67"/>
      <c r="K80" s="67">
        <v>0</v>
      </c>
      <c r="L80" s="67">
        <v>0</v>
      </c>
      <c r="M80" s="67">
        <v>0</v>
      </c>
      <c r="N80" s="67">
        <v>0</v>
      </c>
      <c r="O80" s="67">
        <v>0</v>
      </c>
      <c r="P80" s="67"/>
      <c r="Q80" s="67"/>
      <c r="R80" s="1"/>
      <c r="S80" s="36" t="str">
        <f>IF(P80="","",P80/Trans_cr_A!P80)</f>
        <v/>
      </c>
      <c r="T80" s="36" t="str">
        <f>IF(Q80="","",Q80/Trans_cr_A!Q80)</f>
        <v/>
      </c>
      <c r="U80" s="37" t="str">
        <f>IF(P80="","",P80/GDP!S76/10)</f>
        <v/>
      </c>
      <c r="V80" s="37" t="str">
        <f>IF(Q80="","",Q80/GDP!T76/10)</f>
        <v/>
      </c>
      <c r="W80" s="39" t="str">
        <f>IF(P80="","",(P80-Pass_D_A!P80)/GDP!S76/10)</f>
        <v/>
      </c>
      <c r="X80" s="39" t="str">
        <f>IF(Q80="","",(Q80-Pass_D_A!Q80)/GDP!T76/10)</f>
        <v/>
      </c>
      <c r="Y80" s="37">
        <f>IF(Trans_cr_A!P80="","",Trans_cr_A!P80/GDP!S76/10)</f>
        <v>1.3202509076695863</v>
      </c>
      <c r="Z80" s="37">
        <f>IF(Trans_cr_A!P80="", "", (Trans_cr_A!P80-Trans_deb!P80)/GDP!S76/10)</f>
        <v>-4.6785362806272444</v>
      </c>
      <c r="AA80" s="1"/>
      <c r="AB80" s="14">
        <f t="shared" si="1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4.25" customHeight="1" x14ac:dyDescent="0.25">
      <c r="A81" s="10" t="s">
        <v>100</v>
      </c>
      <c r="B81" s="68">
        <v>0</v>
      </c>
      <c r="C81" s="68">
        <v>0</v>
      </c>
      <c r="D81" s="68">
        <v>0</v>
      </c>
      <c r="E81" s="68">
        <v>0.3</v>
      </c>
      <c r="F81" s="68">
        <v>0.28778999999999999</v>
      </c>
      <c r="G81" s="68">
        <v>0.29849999999999999</v>
      </c>
      <c r="H81" s="68">
        <v>0.35743000000000003</v>
      </c>
      <c r="I81" s="68">
        <v>0</v>
      </c>
      <c r="J81" s="68">
        <v>0.66766000000000003</v>
      </c>
      <c r="K81" s="68">
        <v>0.36524000000000001</v>
      </c>
      <c r="L81" s="68">
        <v>0.47083999999999998</v>
      </c>
      <c r="M81" s="68">
        <v>1.7146999999999999</v>
      </c>
      <c r="N81" s="68">
        <v>4.5861499999999999</v>
      </c>
      <c r="O81" s="68">
        <v>4.0620200000000004</v>
      </c>
      <c r="P81" s="68">
        <v>6.1485500000000002</v>
      </c>
      <c r="Q81" s="68">
        <v>1.52878</v>
      </c>
      <c r="R81" s="1"/>
      <c r="S81" s="36">
        <f>IF(P81="","",P81/Trans_cr_A!P81)</f>
        <v>1.2832819659473565E-2</v>
      </c>
      <c r="T81" s="36">
        <f>IF(Q81="","",Q81/Trans_cr_A!Q81)</f>
        <v>3.8979970973208344E-3</v>
      </c>
      <c r="U81" s="37">
        <f>IF(P81="","",P81/GDP!S77/10)</f>
        <v>8.0169895950139517E-3</v>
      </c>
      <c r="V81" s="37">
        <f>IF(Q81="","",Q81/GDP!T77/10)</f>
        <v>1.9835480648216627E-3</v>
      </c>
      <c r="W81" s="39">
        <f>IF(P81="","",(P81-Pass_D_A!P81)/GDP!S77/10)</f>
        <v>-0.40074687720030255</v>
      </c>
      <c r="X81" s="39">
        <f>IF(Q81="","",(Q81-Pass_D_A!Q81)/GDP!T77/10)</f>
        <v>-0.11499277308525686</v>
      </c>
      <c r="Y81" s="37">
        <f>IF(Trans_cr_A!P81="","",Trans_cr_A!P81/GDP!S77/10)</f>
        <v>0.62472549351970152</v>
      </c>
      <c r="Z81" s="37">
        <f>IF(Trans_cr_A!P81="", "", (Trans_cr_A!P81-Trans_deb!P81)/GDP!S77/10)</f>
        <v>-1.4249280647769056</v>
      </c>
      <c r="AA81" s="1"/>
      <c r="AB81" s="14">
        <f t="shared" si="1"/>
        <v>1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4.25" customHeight="1" x14ac:dyDescent="0.25">
      <c r="A82" s="10" t="s">
        <v>101</v>
      </c>
      <c r="B82" s="67">
        <v>5.56</v>
      </c>
      <c r="C82" s="67">
        <v>0</v>
      </c>
      <c r="D82" s="67">
        <v>0.93</v>
      </c>
      <c r="E82" s="67">
        <v>0.87</v>
      </c>
      <c r="F82" s="67">
        <v>2.1</v>
      </c>
      <c r="G82" s="67">
        <v>0.04</v>
      </c>
      <c r="H82" s="67">
        <v>0.02</v>
      </c>
      <c r="I82" s="67">
        <v>0.27</v>
      </c>
      <c r="J82" s="67"/>
      <c r="K82" s="67">
        <v>0.38124842953653398</v>
      </c>
      <c r="L82" s="67">
        <v>3.9899683981421901</v>
      </c>
      <c r="M82" s="67">
        <v>1.408864133688664</v>
      </c>
      <c r="N82" s="67">
        <v>0.15</v>
      </c>
      <c r="O82" s="67">
        <v>1.25</v>
      </c>
      <c r="P82" s="67">
        <v>1.04</v>
      </c>
      <c r="Q82" s="67"/>
      <c r="R82" s="1"/>
      <c r="S82" s="36">
        <f>IF(P82="","",P82/Trans_cr_A!P82)</f>
        <v>1</v>
      </c>
      <c r="T82" s="36" t="str">
        <f>IF(Q82="","",Q82/Trans_cr_A!Q82)</f>
        <v/>
      </c>
      <c r="U82" s="37">
        <f>IF(P82="","",P82/GDP!S78/10)</f>
        <v>7.5378705515691813E-3</v>
      </c>
      <c r="V82" s="37" t="str">
        <f>IF(Q82="","",Q82/GDP!T78/10)</f>
        <v/>
      </c>
      <c r="W82" s="39">
        <f>IF(P82="","",(P82-Pass_D_A!P82)/GDP!S78/10)</f>
        <v>-3.0122490396462998</v>
      </c>
      <c r="X82" s="39" t="str">
        <f>IF(Q82="","",(Q82-Pass_D_A!Q82)/GDP!T78/10)</f>
        <v/>
      </c>
      <c r="Y82" s="37">
        <f>IF(Trans_cr_A!P82="","",Trans_cr_A!P82/GDP!S78/10)</f>
        <v>7.5378705515691813E-3</v>
      </c>
      <c r="Z82" s="37">
        <f>IF(Trans_cr_A!P82="", "", (Trans_cr_A!P82-Trans_deb!P82)/GDP!S78/10)</f>
        <v>-3.0121765601217652</v>
      </c>
      <c r="AA82" s="1"/>
      <c r="AB82" s="14">
        <f t="shared" si="1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4.25" customHeight="1" x14ac:dyDescent="0.25">
      <c r="A83" s="10" t="s">
        <v>102</v>
      </c>
      <c r="B83" s="68">
        <v>0</v>
      </c>
      <c r="C83" s="68">
        <v>0</v>
      </c>
      <c r="D83" s="68"/>
      <c r="E83" s="68"/>
      <c r="F83" s="68"/>
      <c r="G83" s="68">
        <v>0.31000187773710502</v>
      </c>
      <c r="H83" s="68">
        <v>0.38570262742925204</v>
      </c>
      <c r="I83" s="68">
        <v>0.24484496750433699</v>
      </c>
      <c r="J83" s="68"/>
      <c r="K83" s="68"/>
      <c r="L83" s="68">
        <v>1.5216852640594701E-3</v>
      </c>
      <c r="M83" s="68">
        <v>6.8999999999999999E-3</v>
      </c>
      <c r="N83" s="68">
        <v>0.1446637795214161</v>
      </c>
      <c r="O83" s="68">
        <v>0.22414401625501054</v>
      </c>
      <c r="P83" s="68">
        <v>2.1334297732601173E-2</v>
      </c>
      <c r="Q83" s="68"/>
      <c r="R83" s="1"/>
      <c r="S83" s="36">
        <f>IF(P83="","",P83/Trans_cr_A!P83)</f>
        <v>0.39432176656151424</v>
      </c>
      <c r="T83" s="36" t="str">
        <f>IF(Q83="","",Q83/Trans_cr_A!Q83)</f>
        <v/>
      </c>
      <c r="U83" s="37">
        <f>IF(P83="","",P83/GDP!S79/10)</f>
        <v>1.4815484536528593E-3</v>
      </c>
      <c r="V83" s="37" t="str">
        <f>IF(Q83="","",Q83/GDP!T79/10)</f>
        <v/>
      </c>
      <c r="W83" s="39">
        <f>IF(P83="","",(P83-Pass_D_A!P83)/GDP!S79/10)</f>
        <v>-0.12204047970181915</v>
      </c>
      <c r="X83" s="39" t="str">
        <f>IF(Q83="","",(Q83-Pass_D_A!Q83)/GDP!T79/10)</f>
        <v/>
      </c>
      <c r="Y83" s="37">
        <f>IF(Trans_cr_A!P83="","",Trans_cr_A!P83/GDP!S79/10)</f>
        <v>3.7572068784636507E-3</v>
      </c>
      <c r="Z83" s="37">
        <f>IF(Trans_cr_A!P83="", "", (Trans_cr_A!P83-Trans_deb!P83)/GDP!S79/10)</f>
        <v>-3.3829760357422791</v>
      </c>
      <c r="AA83" s="1"/>
      <c r="AB83" s="14">
        <f t="shared" si="1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4.25" customHeight="1" x14ac:dyDescent="0.25">
      <c r="A84" s="10" t="s">
        <v>103</v>
      </c>
      <c r="B84" s="67">
        <v>0</v>
      </c>
      <c r="C84" s="67">
        <v>0</v>
      </c>
      <c r="D84" s="67">
        <v>0</v>
      </c>
      <c r="E84" s="67">
        <v>0</v>
      </c>
      <c r="F84" s="67">
        <v>0</v>
      </c>
      <c r="G84" s="67">
        <v>0</v>
      </c>
      <c r="H84" s="67">
        <v>0</v>
      </c>
      <c r="I84" s="67">
        <v>0</v>
      </c>
      <c r="J84" s="67">
        <v>0</v>
      </c>
      <c r="K84" s="67">
        <v>0</v>
      </c>
      <c r="L84" s="67"/>
      <c r="M84" s="67"/>
      <c r="N84" s="67"/>
      <c r="O84" s="67"/>
      <c r="P84" s="67"/>
      <c r="Q84" s="67"/>
      <c r="R84" s="1"/>
      <c r="S84" s="36" t="str">
        <f>IF(P84="","",P84/Trans_cr_A!P84)</f>
        <v/>
      </c>
      <c r="T84" s="36" t="str">
        <f>IF(Q84="","",Q84/Trans_cr_A!Q84)</f>
        <v/>
      </c>
      <c r="U84" s="37" t="str">
        <f>IF(P84="","",P84/GDP!S80/10)</f>
        <v/>
      </c>
      <c r="V84" s="37" t="str">
        <f>IF(Q84="","",Q84/GDP!T80/10)</f>
        <v/>
      </c>
      <c r="W84" s="39" t="str">
        <f>IF(P84="","",(P84-Pass_D_A!P84)/GDP!S80/10)</f>
        <v/>
      </c>
      <c r="X84" s="39" t="str">
        <f>IF(Q84="","",(Q84-Pass_D_A!Q84)/GDP!T80/10)</f>
        <v/>
      </c>
      <c r="Y84" s="37">
        <f>IF(Trans_cr_A!P84="","",Trans_cr_A!P84/GDP!S80/10)</f>
        <v>4.8772838551733012E-2</v>
      </c>
      <c r="Z84" s="37">
        <f>IF(Trans_cr_A!P84="", "", (Trans_cr_A!P84-Trans_deb!P84)/GDP!S80/10)</f>
        <v>-8.2657799058525114</v>
      </c>
      <c r="AA84" s="1"/>
      <c r="AB84" s="14">
        <f t="shared" si="1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4.25" customHeight="1" x14ac:dyDescent="0.25">
      <c r="A85" s="10" t="s">
        <v>104</v>
      </c>
      <c r="B85" s="68">
        <v>0</v>
      </c>
      <c r="C85" s="68">
        <v>0</v>
      </c>
      <c r="D85" s="68">
        <v>0</v>
      </c>
      <c r="E85" s="68">
        <v>0</v>
      </c>
      <c r="F85" s="68">
        <v>0</v>
      </c>
      <c r="G85" s="68">
        <v>0</v>
      </c>
      <c r="H85" s="68">
        <v>0</v>
      </c>
      <c r="I85" s="68">
        <v>0</v>
      </c>
      <c r="J85" s="68"/>
      <c r="K85" s="68"/>
      <c r="L85" s="68"/>
      <c r="M85" s="68"/>
      <c r="N85" s="68"/>
      <c r="O85" s="68"/>
      <c r="P85" s="68"/>
      <c r="Q85" s="68"/>
      <c r="R85" s="1"/>
      <c r="S85" s="36" t="str">
        <f>IF(P85="","",P85/Trans_cr_A!P85)</f>
        <v/>
      </c>
      <c r="T85" s="36" t="str">
        <f>IF(Q85="","",Q85/Trans_cr_A!Q85)</f>
        <v/>
      </c>
      <c r="U85" s="37" t="str">
        <f>IF(P85="","",P85/GDP!S81/10)</f>
        <v/>
      </c>
      <c r="V85" s="37" t="str">
        <f>IF(Q85="","",Q85/GDP!T81/10)</f>
        <v/>
      </c>
      <c r="W85" s="39" t="str">
        <f>IF(P85="","",(P85-Pass_D_A!P85)/GDP!S81/10)</f>
        <v/>
      </c>
      <c r="X85" s="39" t="str">
        <f>IF(Q85="","",(Q85-Pass_D_A!Q85)/GDP!T81/10)</f>
        <v/>
      </c>
      <c r="Y85" s="37">
        <f>IF(Trans_cr_A!P85="","",Trans_cr_A!P85/GDP!S81/10)</f>
        <v>0</v>
      </c>
      <c r="Z85" s="37">
        <f>IF(Trans_cr_A!P85="", "", (Trans_cr_A!P85-Trans_deb!P85)/GDP!S81/10)</f>
        <v>-4.5580240464820987</v>
      </c>
      <c r="AA85" s="1"/>
      <c r="AB85" s="14">
        <f t="shared" si="1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4.25" customHeight="1" x14ac:dyDescent="0.25">
      <c r="A86" s="10" t="s">
        <v>105</v>
      </c>
      <c r="B86" s="67">
        <v>2.2929300000000001</v>
      </c>
      <c r="C86" s="67">
        <v>0.74000197986790395</v>
      </c>
      <c r="D86" s="67">
        <v>0.62005609226730796</v>
      </c>
      <c r="E86" s="67">
        <v>0.77762700250324301</v>
      </c>
      <c r="F86" s="67">
        <v>0.10210285312065033</v>
      </c>
      <c r="G86" s="67">
        <v>1.7345136882304661</v>
      </c>
      <c r="H86" s="67">
        <v>4.47866376454333</v>
      </c>
      <c r="I86" s="67">
        <v>4.7202834887996028</v>
      </c>
      <c r="J86" s="67">
        <v>10.11685396261964</v>
      </c>
      <c r="K86" s="67">
        <v>8.2466961615251098</v>
      </c>
      <c r="L86" s="67">
        <v>6.8797268712833404</v>
      </c>
      <c r="M86" s="67">
        <v>7.3328170797385601</v>
      </c>
      <c r="N86" s="67">
        <v>7.1968041641986797</v>
      </c>
      <c r="O86" s="67">
        <v>8.9609212944506798</v>
      </c>
      <c r="P86" s="67">
        <v>9.2915946637029503</v>
      </c>
      <c r="Q86" s="67">
        <v>2.3272009214095046</v>
      </c>
      <c r="R86" s="1"/>
      <c r="S86" s="36">
        <f>IF(P86="","",P86/Trans_cr_A!P86)</f>
        <v>6.3721812136915149E-2</v>
      </c>
      <c r="T86" s="36">
        <f>IF(Q86="","",Q86/Trans_cr_A!Q86)</f>
        <v>2.4142685646154002E-2</v>
      </c>
      <c r="U86" s="37">
        <f>IF(P86="","",P86/GDP!S82/10)</f>
        <v>3.7284196716435743E-2</v>
      </c>
      <c r="V86" s="37">
        <f>IF(Q86="","",Q86/GDP!T82/10)</f>
        <v>9.823143478154172E-3</v>
      </c>
      <c r="W86" s="39">
        <f>IF(P86="","",(P86-Pass_D_A!P86)/GDP!S82/10)</f>
        <v>-0.58872218288560485</v>
      </c>
      <c r="X86" s="39">
        <f>IF(Q86="","",(Q86-Pass_D_A!Q86)/GDP!T82/10)</f>
        <v>-0.27174247369191062</v>
      </c>
      <c r="Y86" s="37">
        <f>IF(Trans_cr_A!P86="","",Trans_cr_A!P86/GDP!S82/10)</f>
        <v>0.58510885780092803</v>
      </c>
      <c r="Z86" s="37">
        <f>IF(Trans_cr_A!P86="", "", (Trans_cr_A!P86-Trans_deb!P86)/GDP!S82/10)</f>
        <v>-4.1696018162921877</v>
      </c>
      <c r="AA86" s="1"/>
      <c r="AB86" s="14">
        <f t="shared" si="1"/>
        <v>1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4.25" customHeight="1" x14ac:dyDescent="0.25">
      <c r="A87" s="10" t="s">
        <v>106</v>
      </c>
      <c r="B87" s="68">
        <v>640.95038604920535</v>
      </c>
      <c r="C87" s="68">
        <v>743.98058403144103</v>
      </c>
      <c r="D87" s="68">
        <v>889.32250829138025</v>
      </c>
      <c r="E87" s="68">
        <v>1090.2673934728411</v>
      </c>
      <c r="F87" s="68">
        <v>1037.3011313714785</v>
      </c>
      <c r="G87" s="68">
        <v>1008.0635102843585</v>
      </c>
      <c r="H87" s="68">
        <v>1310.4799943770604</v>
      </c>
      <c r="I87" s="68">
        <v>1092.1336119780503</v>
      </c>
      <c r="J87" s="68">
        <v>1308.5112728210545</v>
      </c>
      <c r="K87" s="68">
        <v>1618.7181951912512</v>
      </c>
      <c r="L87" s="68">
        <v>1608.8381126434419</v>
      </c>
      <c r="M87" s="68">
        <v>1807.1374824096154</v>
      </c>
      <c r="N87" s="68">
        <v>2214.5422374282061</v>
      </c>
      <c r="O87" s="68">
        <v>2730.5741632328936</v>
      </c>
      <c r="P87" s="68">
        <v>2942.3885085223765</v>
      </c>
      <c r="Q87" s="68">
        <v>994.63754956162188</v>
      </c>
      <c r="R87" s="1"/>
      <c r="S87" s="36">
        <f>IF(P87="","",P87/Trans_cr_A!P87)</f>
        <v>0.38798169887373885</v>
      </c>
      <c r="T87" s="36">
        <f>IF(Q87="","",Q87/Trans_cr_A!Q87)</f>
        <v>0.19351355372591497</v>
      </c>
      <c r="U87" s="37">
        <f>IF(P87="","",P87/GDP!S83/10)</f>
        <v>1.8000773946508766</v>
      </c>
      <c r="V87" s="37">
        <f>IF(Q87="","",Q87/GDP!T83/10)</f>
        <v>0.64352010815182381</v>
      </c>
      <c r="W87" s="39">
        <f>IF(P87="","",(P87-Pass_D_A!P87)/GDP!S83/10)</f>
        <v>1.4260943890611848</v>
      </c>
      <c r="X87" s="39">
        <f>IF(Q87="","",(Q87-Pass_D_A!Q87)/GDP!T83/10)</f>
        <v>0.53013998174457322</v>
      </c>
      <c r="Y87" s="37">
        <f>IF(Trans_cr_A!P87="","",Trans_cr_A!P87/GDP!S83/10)</f>
        <v>4.6395935681406382</v>
      </c>
      <c r="Z87" s="37">
        <f>IF(Trans_cr_A!P87="", "", (Trans_cr_A!P87-Trans_deb!P87)/GDP!S83/10)</f>
        <v>1.2957154198230845</v>
      </c>
      <c r="AA87" s="1"/>
      <c r="AB87" s="14">
        <f t="shared" si="1"/>
        <v>1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4.25" customHeight="1" x14ac:dyDescent="0.25">
      <c r="A88" s="10" t="s">
        <v>107</v>
      </c>
      <c r="B88" s="67"/>
      <c r="C88" s="67"/>
      <c r="D88" s="67"/>
      <c r="E88" s="67"/>
      <c r="F88" s="67">
        <v>701.11723406025294</v>
      </c>
      <c r="G88" s="67">
        <v>771.34819150991098</v>
      </c>
      <c r="H88" s="67">
        <v>944.86574357055349</v>
      </c>
      <c r="I88" s="67">
        <v>1051.0958632983406</v>
      </c>
      <c r="J88" s="67">
        <v>1191.6029385916218</v>
      </c>
      <c r="K88" s="67">
        <v>1238.4883008412446</v>
      </c>
      <c r="L88" s="67">
        <v>1184.380910469652</v>
      </c>
      <c r="M88" s="67">
        <v>1433.7867759666583</v>
      </c>
      <c r="N88" s="67">
        <v>1682.2838294299918</v>
      </c>
      <c r="O88" s="67">
        <v>1681.4561731129766</v>
      </c>
      <c r="P88" s="67">
        <v>1138.4607546497657</v>
      </c>
      <c r="Q88" s="67">
        <v>225.62113292186993</v>
      </c>
      <c r="R88" s="1"/>
      <c r="S88" s="36">
        <f>IF(P88="","",P88/Trans_cr_A!P88)</f>
        <v>0.71079025832146892</v>
      </c>
      <c r="T88" s="36">
        <f>IF(Q88="","",Q88/Trans_cr_A!Q88)</f>
        <v>0.33155084394669226</v>
      </c>
      <c r="U88" s="37">
        <f>IF(P88="","",P88/GDP!S84/10)</f>
        <v>4.583728931230687</v>
      </c>
      <c r="V88" s="37">
        <f>IF(Q88="","",Q88/GDP!T84/10)</f>
        <v>1.0390105131101539</v>
      </c>
      <c r="W88" s="39">
        <f>IF(P88="","",(P88-Pass_D_A!P88)/GDP!S84/10)</f>
        <v>3.9817621083483181</v>
      </c>
      <c r="X88" s="39">
        <f>IF(Q88="","",(Q88-Pass_D_A!Q88)/GDP!T84/10)</f>
        <v>0.92675765902307483</v>
      </c>
      <c r="Y88" s="37">
        <f>IF(Trans_cr_A!P88="","",Trans_cr_A!P88/GDP!S84/10)</f>
        <v>6.4487784934688914</v>
      </c>
      <c r="Z88" s="37">
        <f>IF(Trans_cr_A!P88="", "", (Trans_cr_A!P88-Trans_deb!P88)/GDP!S84/10)</f>
        <v>3.7094009023409327</v>
      </c>
      <c r="AA88" s="1"/>
      <c r="AB88" s="14">
        <f t="shared" si="1"/>
        <v>1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4.25" customHeight="1" x14ac:dyDescent="0.25">
      <c r="A89" s="10" t="s">
        <v>108</v>
      </c>
      <c r="B89" s="68">
        <v>166.41973499956993</v>
      </c>
      <c r="C89" s="68">
        <v>281.01921956601132</v>
      </c>
      <c r="D89" s="68">
        <v>503.94335789062131</v>
      </c>
      <c r="E89" s="68">
        <v>630.05095965679993</v>
      </c>
      <c r="F89" s="68">
        <v>84.8</v>
      </c>
      <c r="G89" s="68">
        <v>0</v>
      </c>
      <c r="H89" s="68">
        <v>0</v>
      </c>
      <c r="I89" s="68">
        <v>368.46057640468047</v>
      </c>
      <c r="J89" s="68">
        <v>644.63606089329096</v>
      </c>
      <c r="K89" s="68">
        <v>1055.9567547078225</v>
      </c>
      <c r="L89" s="68">
        <v>458.5692722186314</v>
      </c>
      <c r="M89" s="68">
        <v>683.7617534368386</v>
      </c>
      <c r="N89" s="68">
        <v>512.73792075054985</v>
      </c>
      <c r="O89" s="68">
        <v>574.56015323013969</v>
      </c>
      <c r="P89" s="68">
        <v>940.62831812497063</v>
      </c>
      <c r="Q89" s="68">
        <v>376.86320018409549</v>
      </c>
      <c r="R89" s="1"/>
      <c r="S89" s="36">
        <f>IF(P89="","",P89/Trans_cr_A!P89)</f>
        <v>4.4525896644774715E-2</v>
      </c>
      <c r="T89" s="36">
        <f>IF(Q89="","",Q89/Trans_cr_A!Q89)</f>
        <v>1.8126268471928868E-2</v>
      </c>
      <c r="U89" s="37">
        <f>IF(P89="","",P89/GDP!S85/10)</f>
        <v>3.2768797008359891E-2</v>
      </c>
      <c r="V89" s="37">
        <f>IF(Q89="","",Q89/GDP!T85/10)</f>
        <v>1.3912705773620332E-2</v>
      </c>
      <c r="W89" s="39">
        <f>IF(P89="","",(P89-Pass_D_A!P89)/GDP!S85/10)</f>
        <v>-0.16510089361921157</v>
      </c>
      <c r="X89" s="39">
        <f>IF(Q89="","",(Q89-Pass_D_A!Q89)/GDP!T85/10)</f>
        <v>-0.10434076729691896</v>
      </c>
      <c r="Y89" s="37">
        <f>IF(Trans_cr_A!P89="","",Trans_cr_A!P89/GDP!S85/10)</f>
        <v>0.73594917739192645</v>
      </c>
      <c r="Z89" s="37">
        <f>IF(Trans_cr_A!P89="", "", (Trans_cr_A!P89-Trans_deb!P89)/GDP!S85/10)</f>
        <v>-9.8726259076766062E-2</v>
      </c>
      <c r="AA89" s="1"/>
      <c r="AB89" s="14">
        <f t="shared" si="1"/>
        <v>1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4.25" customHeight="1" x14ac:dyDescent="0.25">
      <c r="A90" s="10" t="s">
        <v>109</v>
      </c>
      <c r="B90" s="67">
        <v>571.58600000000001</v>
      </c>
      <c r="C90" s="67">
        <v>442.22091375999997</v>
      </c>
      <c r="D90" s="67">
        <v>485.27</v>
      </c>
      <c r="E90" s="67">
        <v>773.30916290999994</v>
      </c>
      <c r="F90" s="67">
        <v>454.63984492000003</v>
      </c>
      <c r="G90" s="67">
        <v>659.8</v>
      </c>
      <c r="H90" s="67">
        <v>1041.4059279417891</v>
      </c>
      <c r="I90" s="67">
        <v>1138.5092103929669</v>
      </c>
      <c r="J90" s="67">
        <v>1183.4360684814781</v>
      </c>
      <c r="K90" s="67">
        <v>1305.624737652133</v>
      </c>
      <c r="L90" s="67">
        <v>1292.9348172058772</v>
      </c>
      <c r="M90" s="67">
        <v>1359.5818752201628</v>
      </c>
      <c r="N90" s="67">
        <v>1551.6941051839251</v>
      </c>
      <c r="O90" s="67">
        <v>1489.3179416122432</v>
      </c>
      <c r="P90" s="67">
        <v>1494.324951150292</v>
      </c>
      <c r="Q90" s="67">
        <v>220.50658613157111</v>
      </c>
      <c r="R90" s="1"/>
      <c r="S90" s="36">
        <f>IF(P90="","",P90/Trans_cr_A!P90)</f>
        <v>0.37793482538223966</v>
      </c>
      <c r="T90" s="36">
        <f>IF(Q90="","",Q90/Trans_cr_A!Q90)</f>
        <v>9.0188550840505172E-2</v>
      </c>
      <c r="U90" s="37">
        <f>IF(P90="","",P90/GDP!S86/10)</f>
        <v>0.13341710574178528</v>
      </c>
      <c r="V90" s="37">
        <f>IF(Q90="","",Q90/GDP!T86/10)</f>
        <v>2.0809575528629637E-2</v>
      </c>
      <c r="W90" s="39">
        <f>IF(P90="","",(P90-Pass_D_A!P90)/GDP!S86/10)</f>
        <v>-0.14701346811706367</v>
      </c>
      <c r="X90" s="39">
        <f>IF(Q90="","",(Q90-Pass_D_A!Q90)/GDP!T86/10)</f>
        <v>-1.0053905592060096E-2</v>
      </c>
      <c r="Y90" s="37">
        <f>IF(Trans_cr_A!P90="","",Trans_cr_A!P90/GDP!S86/10)</f>
        <v>0.35301617311092859</v>
      </c>
      <c r="Z90" s="37">
        <f>IF(Trans_cr_A!P90="", "", (Trans_cr_A!P90-Trans_deb!P90)/GDP!S86/10)</f>
        <v>-0.68626497669472653</v>
      </c>
      <c r="AA90" s="1"/>
      <c r="AB90" s="14">
        <f t="shared" si="1"/>
        <v>1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4.25" customHeight="1" x14ac:dyDescent="0.25">
      <c r="A91" s="10" t="s">
        <v>111</v>
      </c>
      <c r="B91" s="67">
        <v>17.5</v>
      </c>
      <c r="C91" s="67">
        <v>26.4</v>
      </c>
      <c r="D91" s="67">
        <v>39.1</v>
      </c>
      <c r="E91" s="67">
        <v>21.5</v>
      </c>
      <c r="F91" s="67">
        <v>27.3</v>
      </c>
      <c r="G91" s="67">
        <v>76</v>
      </c>
      <c r="H91" s="67">
        <v>14</v>
      </c>
      <c r="I91" s="67">
        <v>6</v>
      </c>
      <c r="J91" s="67"/>
      <c r="K91" s="67"/>
      <c r="L91" s="67"/>
      <c r="M91" s="67"/>
      <c r="N91" s="67"/>
      <c r="O91" s="67"/>
      <c r="P91" s="67"/>
      <c r="Q91" s="67"/>
      <c r="R91" s="1"/>
      <c r="S91" s="36" t="str">
        <f>IF(P91="","",P91/Trans_cr_A!P91)</f>
        <v/>
      </c>
      <c r="T91" s="36" t="str">
        <f>IF(Q91="","",Q91/Trans_cr_A!Q91)</f>
        <v/>
      </c>
      <c r="U91" s="37" t="str">
        <f>IF(P91="","",P91/GDP!S87/10)</f>
        <v/>
      </c>
      <c r="V91" s="37" t="str">
        <f>IF(Q91="","",Q91/GDP!T87/10)</f>
        <v/>
      </c>
      <c r="W91" s="39" t="str">
        <f>IF(P91="","",(P91-Pass_D_A!P91)/GDP!S87/10)</f>
        <v/>
      </c>
      <c r="X91" s="39" t="str">
        <f>IF(Q91="","",(Q91-Pass_D_A!Q91)/GDP!T87/10)</f>
        <v/>
      </c>
      <c r="Y91" s="37">
        <f>IF(Trans_cr_A!P91="","",Trans_cr_A!P91/GDP!S87/10)</f>
        <v>0.28997365510668333</v>
      </c>
      <c r="Z91" s="37">
        <f>IF(Trans_cr_A!P91="", "", (Trans_cr_A!P91-Trans_deb!P91)/GDP!S87/10)</f>
        <v>-2.7377109614537347</v>
      </c>
      <c r="AA91" s="1"/>
      <c r="AB91" s="14">
        <f t="shared" si="1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4.25" customHeight="1" x14ac:dyDescent="0.25">
      <c r="A92" s="10" t="s">
        <v>112</v>
      </c>
      <c r="B92" s="68">
        <v>1997.9972046895675</v>
      </c>
      <c r="C92" s="68">
        <v>2296.3546662810668</v>
      </c>
      <c r="D92" s="68">
        <v>3188.4019048526679</v>
      </c>
      <c r="E92" s="68">
        <v>3613.2610988819656</v>
      </c>
      <c r="F92" s="68">
        <v>3501.1876989533489</v>
      </c>
      <c r="G92" s="68">
        <v>4100.0737741702696</v>
      </c>
      <c r="H92" s="68">
        <v>5317.0735499052971</v>
      </c>
      <c r="I92" s="68">
        <v>5388.9924371898396</v>
      </c>
      <c r="J92" s="68">
        <v>5695.3462446393714</v>
      </c>
      <c r="K92" s="68">
        <v>6237.1</v>
      </c>
      <c r="L92" s="68">
        <v>6693.1371281283336</v>
      </c>
      <c r="M92" s="68">
        <v>7449.9553343371681</v>
      </c>
      <c r="N92" s="68">
        <v>8632.0976429103011</v>
      </c>
      <c r="O92" s="68">
        <v>8494.1404092033117</v>
      </c>
      <c r="P92" s="68">
        <v>8391.3428538961216</v>
      </c>
      <c r="Q92" s="68"/>
      <c r="R92" s="1"/>
      <c r="S92" s="36">
        <f>IF(P92="","",P92/Trans_cr_A!P92)</f>
        <v>0.93219591298315418</v>
      </c>
      <c r="T92" s="36" t="str">
        <f>IF(Q92="","",Q92/Trans_cr_A!Q92)</f>
        <v/>
      </c>
      <c r="U92" s="37">
        <f>IF(P92="","",P92/GDP!S88/10)</f>
        <v>2.106371785133283</v>
      </c>
      <c r="V92" s="37" t="str">
        <f>IF(Q92="","",Q92/GDP!T88/10)</f>
        <v/>
      </c>
      <c r="W92" s="39">
        <f>IF(P92="","",(P92-Pass_D_A!P92)/GDP!S88/10)</f>
        <v>2.106371785133283</v>
      </c>
      <c r="X92" s="39" t="str">
        <f>IF(Q92="","",(Q92-Pass_D_A!Q92)/GDP!T88/10)</f>
        <v/>
      </c>
      <c r="Y92" s="37">
        <f>IF(Trans_cr_A!P92="","",Trans_cr_A!P92/GDP!S88/10)</f>
        <v>2.2595805836485652</v>
      </c>
      <c r="Z92" s="37">
        <f>IF(Trans_cr_A!P92="", "", (Trans_cr_A!P92-Trans_deb!P92)/GDP!S88/10)</f>
        <v>1.3375952715044361</v>
      </c>
      <c r="AA92" s="1"/>
      <c r="AB92" s="14">
        <f t="shared" si="1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4.25" customHeight="1" x14ac:dyDescent="0.25">
      <c r="A93" s="10" t="s">
        <v>113</v>
      </c>
      <c r="B93" s="67">
        <v>560.79999999999995</v>
      </c>
      <c r="C93" s="67">
        <v>540.1</v>
      </c>
      <c r="D93" s="67">
        <v>653</v>
      </c>
      <c r="E93" s="67">
        <v>751</v>
      </c>
      <c r="F93" s="67">
        <v>623.20000000000005</v>
      </c>
      <c r="G93" s="67">
        <v>718.3</v>
      </c>
      <c r="H93" s="67">
        <v>725</v>
      </c>
      <c r="I93" s="67">
        <v>733.8</v>
      </c>
      <c r="J93" s="67">
        <v>769.2</v>
      </c>
      <c r="K93" s="67">
        <v>728.6</v>
      </c>
      <c r="L93" s="67">
        <v>706</v>
      </c>
      <c r="M93" s="67">
        <v>704</v>
      </c>
      <c r="N93" s="67">
        <v>767.7</v>
      </c>
      <c r="O93" s="67">
        <v>823</v>
      </c>
      <c r="P93" s="67">
        <v>838.7</v>
      </c>
      <c r="Q93" s="67">
        <v>161.19999999999999</v>
      </c>
      <c r="R93" s="1"/>
      <c r="S93" s="36">
        <f>IF(P93="","",P93/Trans_cr_A!P93)</f>
        <v>0.19455334152961101</v>
      </c>
      <c r="T93" s="36">
        <f>IF(Q93="","",Q93/Trans_cr_A!Q93)</f>
        <v>3.6542515811665489E-2</v>
      </c>
      <c r="U93" s="37">
        <f>IF(P93="","",P93/GDP!S89/10)</f>
        <v>0.21251634351276572</v>
      </c>
      <c r="V93" s="37">
        <f>IF(Q93="","",Q93/GDP!T89/10)</f>
        <v>4.0035863391276051E-2</v>
      </c>
      <c r="W93" s="39">
        <f>IF(P93="","",(P93-Pass_D_A!P93)/GDP!S89/10)</f>
        <v>-0.35400808813841056</v>
      </c>
      <c r="X93" s="39">
        <f>IF(Q93="","",(Q93-Pass_D_A!Q93)/GDP!T89/10)</f>
        <v>-5.2180737583790951E-2</v>
      </c>
      <c r="Y93" s="37">
        <f>IF(Trans_cr_A!P93="","",Trans_cr_A!P93/GDP!S89/10)</f>
        <v>1.0923294446753089</v>
      </c>
      <c r="Z93" s="37">
        <f>IF(Trans_cr_A!P93="", "", (Trans_cr_A!P93-Trans_deb!P93)/GDP!S89/10)</f>
        <v>-0.91440053515502284</v>
      </c>
      <c r="AA93" s="1"/>
      <c r="AB93" s="14">
        <f t="shared" si="1"/>
        <v>1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4.25" customHeight="1" x14ac:dyDescent="0.25">
      <c r="A94" s="10" t="s">
        <v>114</v>
      </c>
      <c r="B94" s="68">
        <v>3054.249700379798</v>
      </c>
      <c r="C94" s="68">
        <v>3388.863895087637</v>
      </c>
      <c r="D94" s="68">
        <v>3484.4919899790625</v>
      </c>
      <c r="E94" s="68">
        <v>2566.4761594987172</v>
      </c>
      <c r="F94" s="68">
        <v>1562.9283822227987</v>
      </c>
      <c r="G94" s="68">
        <v>1617.4154079365064</v>
      </c>
      <c r="H94" s="68">
        <v>2125.004122301134</v>
      </c>
      <c r="I94" s="68">
        <v>2074.7737514857372</v>
      </c>
      <c r="J94" s="68">
        <v>2355.7022948331992</v>
      </c>
      <c r="K94" s="68">
        <v>2292.8028295844397</v>
      </c>
      <c r="L94" s="68">
        <v>1982.3041077880221</v>
      </c>
      <c r="M94" s="68">
        <v>2041.5851595701274</v>
      </c>
      <c r="N94" s="68">
        <v>2139.0292743388836</v>
      </c>
      <c r="O94" s="68">
        <v>2535.9841222069645</v>
      </c>
      <c r="P94" s="68">
        <v>2388.54222954546</v>
      </c>
      <c r="Q94" s="68">
        <v>422.72322655975108</v>
      </c>
      <c r="R94" s="1"/>
      <c r="S94" s="36">
        <f>IF(P94="","",P94/Trans_cr_A!P94)</f>
        <v>0.15792299697479284</v>
      </c>
      <c r="T94" s="36">
        <f>IF(Q94="","",Q94/Trans_cr_A!Q94)</f>
        <v>4.0086805594775753E-2</v>
      </c>
      <c r="U94" s="37">
        <f>IF(P94="","",P94/GDP!S90/10)</f>
        <v>0.119120970582875</v>
      </c>
      <c r="V94" s="37">
        <f>IF(Q94="","",Q94/GDP!T90/10)</f>
        <v>2.2426349197308723E-2</v>
      </c>
      <c r="W94" s="39">
        <f>IF(P94="","",(P94-Pass_D_A!P94)/GDP!S90/10)</f>
        <v>-0.25994253846078824</v>
      </c>
      <c r="X94" s="39">
        <f>IF(Q94="","",(Q94-Pass_D_A!Q94)/GDP!T90/10)</f>
        <v>-8.9352794134538019E-2</v>
      </c>
      <c r="Y94" s="37">
        <f>IF(Trans_cr_A!P94="","",Trans_cr_A!P94/GDP!S90/10)</f>
        <v>0.75429780883583863</v>
      </c>
      <c r="Z94" s="37">
        <f>IF(Trans_cr_A!P94="", "", (Trans_cr_A!P94-Trans_deb!P94)/GDP!S90/10)</f>
        <v>-0.5469414270557359</v>
      </c>
      <c r="AA94" s="1"/>
      <c r="AB94" s="14">
        <f t="shared" si="1"/>
        <v>1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4.25" customHeight="1" x14ac:dyDescent="0.25">
      <c r="A95" s="10" t="s">
        <v>115</v>
      </c>
      <c r="B95" s="67">
        <v>237.77950000000001</v>
      </c>
      <c r="C95" s="67">
        <v>224.22890000000001</v>
      </c>
      <c r="D95" s="67">
        <v>231.54949999999999</v>
      </c>
      <c r="E95" s="67">
        <v>245.68459999999999</v>
      </c>
      <c r="F95" s="67">
        <v>145.1163</v>
      </c>
      <c r="G95" s="67">
        <v>94.191999999999993</v>
      </c>
      <c r="H95" s="67">
        <v>47.1</v>
      </c>
      <c r="I95" s="67">
        <v>0</v>
      </c>
      <c r="J95" s="67">
        <v>0</v>
      </c>
      <c r="K95" s="67">
        <v>0</v>
      </c>
      <c r="L95" s="67">
        <v>0</v>
      </c>
      <c r="M95" s="67">
        <v>0</v>
      </c>
      <c r="N95" s="67">
        <v>0</v>
      </c>
      <c r="O95" s="67">
        <v>0</v>
      </c>
      <c r="P95" s="67">
        <v>0</v>
      </c>
      <c r="Q95" s="67">
        <v>0</v>
      </c>
      <c r="R95" s="1"/>
      <c r="S95" s="36">
        <f>IF(P95="","",P95/Trans_cr_A!P95)</f>
        <v>0</v>
      </c>
      <c r="T95" s="36">
        <f>IF(Q95="","",Q95/Trans_cr_A!Q95)</f>
        <v>0</v>
      </c>
      <c r="U95" s="37">
        <f>IF(P95="","",P95/GDP!S91/10)</f>
        <v>0</v>
      </c>
      <c r="V95" s="37">
        <f>IF(Q95="","",Q95/GDP!T91/10)</f>
        <v>0</v>
      </c>
      <c r="W95" s="39">
        <f>IF(P95="","",(P95-Pass_D_A!P95)/GDP!S91/10)</f>
        <v>-1.4121077793589751</v>
      </c>
      <c r="X95" s="39">
        <f>IF(Q95="","",(Q95-Pass_D_A!Q95)/GDP!T91/10)</f>
        <v>-1.1375275930005184</v>
      </c>
      <c r="Y95" s="37">
        <f>IF(Trans_cr_A!P95="","",Trans_cr_A!P95/GDP!S91/10)</f>
        <v>1.4601551491285654</v>
      </c>
      <c r="Z95" s="37">
        <f>IF(Trans_cr_A!P95="", "", (Trans_cr_A!P95-Trans_deb!P95)/GDP!S91/10)</f>
        <v>-4.4465384021976746</v>
      </c>
      <c r="AA95" s="1"/>
      <c r="AB95" s="14">
        <f t="shared" si="1"/>
        <v>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4.25" customHeight="1" x14ac:dyDescent="0.25">
      <c r="A96" s="10" t="s">
        <v>116</v>
      </c>
      <c r="B96" s="68">
        <v>3124.3755953680593</v>
      </c>
      <c r="C96" s="68">
        <v>3019.710527276271</v>
      </c>
      <c r="D96" s="68">
        <v>3076.9596224598981</v>
      </c>
      <c r="E96" s="68">
        <v>2961.0461284085727</v>
      </c>
      <c r="F96" s="68">
        <v>2207.6983603568497</v>
      </c>
      <c r="G96" s="68">
        <v>2132.4429342611652</v>
      </c>
      <c r="H96" s="68">
        <v>1533.4851946967558</v>
      </c>
      <c r="I96" s="68">
        <v>1615.518622893803</v>
      </c>
      <c r="J96" s="68">
        <v>1771.87997926414</v>
      </c>
      <c r="K96" s="68">
        <v>1978.1392312095043</v>
      </c>
      <c r="L96" s="68"/>
      <c r="M96" s="68">
        <v>2703.8049414286174</v>
      </c>
      <c r="N96" s="68">
        <v>2913.1519789016861</v>
      </c>
      <c r="O96" s="68">
        <v>3182.8335383114213</v>
      </c>
      <c r="P96" s="68">
        <v>3155.2813867183149</v>
      </c>
      <c r="Q96" s="68">
        <v>798.3418666877069</v>
      </c>
      <c r="R96" s="1"/>
      <c r="S96" s="36">
        <f>IF(P96="","",P96/Trans_cr_A!P96)</f>
        <v>0.12041799982801703</v>
      </c>
      <c r="T96" s="36">
        <f>IF(Q96="","",Q96/Trans_cr_A!Q96)</f>
        <v>3.8269792740702774E-2</v>
      </c>
      <c r="U96" s="37">
        <f>IF(P96="","",P96/GDP!S92/10)</f>
        <v>6.1282117059154116E-2</v>
      </c>
      <c r="V96" s="37">
        <f>IF(Q96="","",Q96/GDP!T92/10)</f>
        <v>1.5812851783090404E-2</v>
      </c>
      <c r="W96" s="39">
        <f>IF(P96="","",(P96-Pass_D_A!P96)/GDP!S92/10)</f>
        <v>-9.1546046194754246E-2</v>
      </c>
      <c r="X96" s="39">
        <f>IF(Q96="","",(Q96-Pass_D_A!Q96)/GDP!T92/10)</f>
        <v>-9.7990619354655327E-3</v>
      </c>
      <c r="Y96" s="37">
        <f>IF(Trans_cr_A!P96="","",Trans_cr_A!P96/GDP!S92/10)</f>
        <v>0.50891160081282072</v>
      </c>
      <c r="Z96" s="37">
        <f>IF(Trans_cr_A!P96="", "", (Trans_cr_A!P96-Trans_deb!P96)/GDP!S92/10)</f>
        <v>-0.15585419403277187</v>
      </c>
      <c r="AA96" s="1"/>
      <c r="AB96" s="14">
        <f t="shared" si="1"/>
        <v>1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4.25" customHeight="1" x14ac:dyDescent="0.25">
      <c r="A97" s="10" t="s">
        <v>117</v>
      </c>
      <c r="B97" s="67">
        <v>317.77150916784205</v>
      </c>
      <c r="C97" s="67">
        <v>366.00846262341327</v>
      </c>
      <c r="D97" s="67">
        <v>443.30057928076985</v>
      </c>
      <c r="E97" s="67">
        <v>595.57428488338553</v>
      </c>
      <c r="F97" s="67">
        <v>560.84507042253517</v>
      </c>
      <c r="G97" s="67">
        <v>804.8</v>
      </c>
      <c r="H97" s="67">
        <v>925.77464788732402</v>
      </c>
      <c r="I97" s="67">
        <v>1062.2535211267607</v>
      </c>
      <c r="J97" s="67">
        <v>1028.0281690140846</v>
      </c>
      <c r="K97" s="67">
        <v>1143.3802816901409</v>
      </c>
      <c r="L97" s="67">
        <v>902.95774647887322</v>
      </c>
      <c r="M97" s="67">
        <v>898.59154929577471</v>
      </c>
      <c r="N97" s="67">
        <v>910</v>
      </c>
      <c r="O97" s="67">
        <v>972.3943661971831</v>
      </c>
      <c r="P97" s="67">
        <v>1077.4647887323945</v>
      </c>
      <c r="Q97" s="67"/>
      <c r="R97" s="1"/>
      <c r="S97" s="36">
        <f>IF(P97="","",P97/Trans_cr_A!P97)</f>
        <v>0.73142747872645575</v>
      </c>
      <c r="T97" s="36" t="str">
        <f>IF(Q97="","",Q97/Trans_cr_A!Q97)</f>
        <v/>
      </c>
      <c r="U97" s="37">
        <f>IF(P97="","",P97/GDP!S93/10)</f>
        <v>2.417683410520115</v>
      </c>
      <c r="V97" s="37" t="str">
        <f>IF(Q97="","",Q97/GDP!T93/10)</f>
        <v/>
      </c>
      <c r="W97" s="39">
        <f>IF(P97="","",(P97-Pass_D_A!P97)/GDP!S93/10)</f>
        <v>2.1759150694681035</v>
      </c>
      <c r="X97" s="39" t="str">
        <f>IF(Q97="","",(Q97-Pass_D_A!Q97)/GDP!T93/10)</f>
        <v/>
      </c>
      <c r="Y97" s="37">
        <f>IF(Trans_cr_A!P97="","",Trans_cr_A!P97/GDP!S93/10)</f>
        <v>3.3054314758993306</v>
      </c>
      <c r="Z97" s="37">
        <f>IF(Trans_cr_A!P97="", "", (Trans_cr_A!P97-Trans_deb!P97)/GDP!S93/10)</f>
        <v>-2.5361973031926697</v>
      </c>
      <c r="AA97" s="1"/>
      <c r="AB97" s="14">
        <f t="shared" si="1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4.25" customHeight="1" x14ac:dyDescent="0.25">
      <c r="A98" s="10" t="s">
        <v>118</v>
      </c>
      <c r="B98" s="68">
        <v>100.2411909387601</v>
      </c>
      <c r="C98" s="68">
        <v>134.52670922963651</v>
      </c>
      <c r="D98" s="68">
        <v>199.67746918295802</v>
      </c>
      <c r="E98" s="68">
        <v>242.66183000000001</v>
      </c>
      <c r="F98" s="68">
        <v>222.01347999999999</v>
      </c>
      <c r="G98" s="68">
        <v>230.66195999999999</v>
      </c>
      <c r="H98" s="68">
        <v>315.16187962807999</v>
      </c>
      <c r="I98" s="68">
        <v>225.08633796689469</v>
      </c>
      <c r="J98" s="68">
        <v>257.47152423932255</v>
      </c>
      <c r="K98" s="68">
        <v>239.24078139227416</v>
      </c>
      <c r="L98" s="68">
        <v>201.36179951452951</v>
      </c>
      <c r="M98" s="68">
        <v>179.70835495784382</v>
      </c>
      <c r="N98" s="68">
        <v>220.54653309103401</v>
      </c>
      <c r="O98" s="68">
        <v>396.10828966211699</v>
      </c>
      <c r="P98" s="68">
        <v>459.43911537760232</v>
      </c>
      <c r="Q98" s="68">
        <v>129.84512185361282</v>
      </c>
      <c r="R98" s="1"/>
      <c r="S98" s="36">
        <f>IF(P98="","",P98/Trans_cr_A!P98)</f>
        <v>0.11561742092039784</v>
      </c>
      <c r="T98" s="36">
        <f>IF(Q98="","",Q98/Trans_cr_A!Q98)</f>
        <v>3.8698451008782019E-2</v>
      </c>
      <c r="U98" s="37">
        <f>IF(P98="","",P98/GDP!S94/10)</f>
        <v>0.2529018013054668</v>
      </c>
      <c r="V98" s="37">
        <f>IF(Q98="","",Q98/GDP!T94/10)</f>
        <v>7.8793340607318824E-2</v>
      </c>
      <c r="W98" s="39">
        <f>IF(P98="","",(P98-Pass_D_A!P98)/GDP!S94/10)</f>
        <v>0.14708817515543662</v>
      </c>
      <c r="X98" s="39">
        <f>IF(Q98="","",(Q98-Pass_D_A!Q98)/GDP!T94/10)</f>
        <v>5.7319827441668483E-2</v>
      </c>
      <c r="Y98" s="37">
        <f>IF(Trans_cr_A!P98="","",Trans_cr_A!P98/GDP!S94/10)</f>
        <v>2.1874022036833769</v>
      </c>
      <c r="Z98" s="37">
        <f>IF(Trans_cr_A!P98="", "", (Trans_cr_A!P98-Trans_deb!P98)/GDP!S94/10)</f>
        <v>0.81016018718088212</v>
      </c>
      <c r="AA98" s="1"/>
      <c r="AB98" s="14">
        <f t="shared" si="1"/>
        <v>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4.25" customHeight="1" x14ac:dyDescent="0.25">
      <c r="A99" s="10" t="s">
        <v>119</v>
      </c>
      <c r="B99" s="67">
        <v>390.04676534430121</v>
      </c>
      <c r="C99" s="67">
        <v>493.53103873463465</v>
      </c>
      <c r="D99" s="67">
        <v>596.55360237682555</v>
      </c>
      <c r="E99" s="67">
        <v>646.33120911686433</v>
      </c>
      <c r="F99" s="67">
        <v>433.51672574094243</v>
      </c>
      <c r="G99" s="67">
        <v>820.08161548169994</v>
      </c>
      <c r="H99" s="67">
        <v>918.1</v>
      </c>
      <c r="I99" s="67">
        <v>1069.3765527031824</v>
      </c>
      <c r="J99" s="67">
        <v>948.37248906606828</v>
      </c>
      <c r="K99" s="67">
        <v>934.25459922090488</v>
      </c>
      <c r="L99" s="67">
        <v>872.19114713746092</v>
      </c>
      <c r="M99" s="67">
        <v>647.54780223800128</v>
      </c>
      <c r="N99" s="67">
        <v>648.00977896060465</v>
      </c>
      <c r="O99" s="67">
        <v>711.65351861281215</v>
      </c>
      <c r="P99" s="67">
        <v>755.14448645153618</v>
      </c>
      <c r="Q99" s="67"/>
      <c r="R99" s="1"/>
      <c r="S99" s="36">
        <f>IF(P99="","",P99/Trans_cr_A!P99)</f>
        <v>0.34324431617707979</v>
      </c>
      <c r="T99" s="36" t="str">
        <f>IF(Q99="","",Q99/Trans_cr_A!Q99)</f>
        <v/>
      </c>
      <c r="U99" s="37">
        <f>IF(P99="","",P99/GDP!S95/10)</f>
        <v>0.79147310182531838</v>
      </c>
      <c r="V99" s="37" t="str">
        <f>IF(Q99="","",Q99/GDP!T95/10)</f>
        <v/>
      </c>
      <c r="W99" s="39">
        <f>IF(P99="","",(P99-Pass_D_A!P99)/GDP!S95/10)</f>
        <v>0.79147310182531838</v>
      </c>
      <c r="X99" s="39" t="str">
        <f>IF(Q99="","",(Q99-Pass_D_A!Q99)/GDP!T95/10)</f>
        <v/>
      </c>
      <c r="Y99" s="37">
        <f>IF(Trans_cr_A!P99="","",Trans_cr_A!P99/GDP!S95/10)</f>
        <v>2.3058593093119049</v>
      </c>
      <c r="Z99" s="37">
        <f>IF(Trans_cr_A!P99="", "", (Trans_cr_A!P99-Trans_deb!P99)/GDP!S95/10)</f>
        <v>0.78747692504631073</v>
      </c>
      <c r="AA99" s="1"/>
      <c r="AB99" s="14">
        <f t="shared" si="1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4.25" customHeight="1" x14ac:dyDescent="0.25">
      <c r="A100" s="10" t="s">
        <v>120</v>
      </c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>
        <v>1.0671918336615462</v>
      </c>
      <c r="O100" s="68"/>
      <c r="P100" s="68"/>
      <c r="Q100" s="68"/>
      <c r="R100" s="1"/>
      <c r="S100" s="36" t="str">
        <f>IF(P100="","",P100/Trans_cr_A!P100)</f>
        <v/>
      </c>
      <c r="T100" s="36" t="str">
        <f>IF(Q100="","",Q100/Trans_cr_A!Q100)</f>
        <v/>
      </c>
      <c r="U100" s="37" t="str">
        <f>IF(P100="","",P100/GDP!S96/10)</f>
        <v/>
      </c>
      <c r="V100" s="37" t="str">
        <f>IF(Q100="","",Q100/GDP!T96/10)</f>
        <v/>
      </c>
      <c r="W100" s="39" t="str">
        <f>IF(P100="","",(P100-Pass_D_A!P100)/GDP!S96/10)</f>
        <v/>
      </c>
      <c r="X100" s="39" t="str">
        <f>IF(Q100="","",(Q100-Pass_D_A!Q100)/GDP!T96/10)</f>
        <v/>
      </c>
      <c r="Y100" s="37">
        <f>IF(Trans_cr_A!P100="","",Trans_cr_A!P100/GDP!S96/10)</f>
        <v>1.1505675066101908</v>
      </c>
      <c r="Z100" s="37">
        <f>IF(Trans_cr_A!P100="", "", (Trans_cr_A!P100-Trans_deb!P100)/GDP!S96/10)</f>
        <v>-13.818549854522221</v>
      </c>
      <c r="AA100" s="1"/>
      <c r="AB100" s="14">
        <f t="shared" si="1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4.25" customHeight="1" x14ac:dyDescent="0.25">
      <c r="A101" s="10" t="s">
        <v>121</v>
      </c>
      <c r="B101" s="67">
        <v>2484.1999999999998</v>
      </c>
      <c r="C101" s="67">
        <v>2719.9</v>
      </c>
      <c r="D101" s="67">
        <v>3149.8</v>
      </c>
      <c r="E101" s="67">
        <v>3704.9</v>
      </c>
      <c r="F101" s="67">
        <v>3488.8</v>
      </c>
      <c r="G101" s="67">
        <v>4051.9</v>
      </c>
      <c r="H101" s="67">
        <v>4967.1000000000004</v>
      </c>
      <c r="I101" s="67">
        <v>5457.9</v>
      </c>
      <c r="J101" s="67">
        <v>5065.3</v>
      </c>
      <c r="K101" s="67">
        <v>4930.3</v>
      </c>
      <c r="L101" s="67">
        <v>3913.1</v>
      </c>
      <c r="M101" s="67">
        <v>4037.5</v>
      </c>
      <c r="N101" s="67">
        <v>3805.4</v>
      </c>
      <c r="O101" s="67">
        <v>4536.7</v>
      </c>
      <c r="P101" s="67">
        <v>4589.3</v>
      </c>
      <c r="Q101" s="67">
        <v>1247.5999999999999</v>
      </c>
      <c r="R101" s="1"/>
      <c r="S101" s="36">
        <f>IF(P101="","",P101/Trans_cr_A!P101)</f>
        <v>0.1695639804472886</v>
      </c>
      <c r="T101" s="36">
        <f>IF(Q101="","",Q101/Trans_cr_A!Q101)</f>
        <v>4.962708088864138E-2</v>
      </c>
      <c r="U101" s="37">
        <f>IF(P101="","",P101/GDP!S97/10)</f>
        <v>0.27869001785345593</v>
      </c>
      <c r="V101" s="37">
        <f>IF(Q101="","",Q101/GDP!T97/10)</f>
        <v>7.6499046521181946E-2</v>
      </c>
      <c r="W101" s="39">
        <f>IF(P101="","",(P101-Pass_D_A!P101)/GDP!S97/10)</f>
        <v>0.12079623984356973</v>
      </c>
      <c r="X101" s="39">
        <f>IF(Q101="","",(Q101-Pass_D_A!Q101)/GDP!T97/10)</f>
        <v>4.2915744357306218E-2</v>
      </c>
      <c r="Y101" s="37">
        <f>IF(Trans_cr_A!P101="","",Trans_cr_A!P101/GDP!S97/10)</f>
        <v>1.6435685050463338</v>
      </c>
      <c r="Z101" s="37">
        <f>IF(Trans_cr_A!P101="", "", (Trans_cr_A!P101-Trans_deb!P101)/GDP!S97/10)</f>
        <v>-0.10531717210974405</v>
      </c>
      <c r="AA101" s="1"/>
      <c r="AB101" s="14">
        <f t="shared" si="1"/>
        <v>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4.25" customHeight="1" x14ac:dyDescent="0.25">
      <c r="A102" s="10" t="s">
        <v>122</v>
      </c>
      <c r="B102" s="68">
        <v>0</v>
      </c>
      <c r="C102" s="68">
        <v>0</v>
      </c>
      <c r="D102" s="68">
        <v>0</v>
      </c>
      <c r="E102" s="68">
        <v>0</v>
      </c>
      <c r="F102" s="68">
        <v>0</v>
      </c>
      <c r="G102" s="68">
        <v>0</v>
      </c>
      <c r="H102" s="68">
        <v>0</v>
      </c>
      <c r="I102" s="68"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68">
        <v>0</v>
      </c>
      <c r="P102" s="68">
        <v>0</v>
      </c>
      <c r="Q102" s="68">
        <v>5.2634992571363802E-2</v>
      </c>
      <c r="R102" s="1"/>
      <c r="S102" s="36">
        <f>IF(P102="","",P102/Trans_cr_A!P102)</f>
        <v>0</v>
      </c>
      <c r="T102" s="36">
        <f>IF(Q102="","",Q102/Trans_cr_A!Q102)</f>
        <v>9.7318158951464786E-4</v>
      </c>
      <c r="U102" s="37">
        <f>IF(P102="","",P102/GDP!S98/10)</f>
        <v>0</v>
      </c>
      <c r="V102" s="37">
        <f>IF(Q102="","",Q102/GDP!T98/10)</f>
        <v>6.7576059277652846E-4</v>
      </c>
      <c r="W102" s="39">
        <f>IF(P102="","",(P102-Pass_D_A!P102)/GDP!S98/10)</f>
        <v>0</v>
      </c>
      <c r="X102" s="39">
        <f>IF(Q102="","",(Q102-Pass_D_A!Q102)/GDP!T98/10)</f>
        <v>-0.23559243860944507</v>
      </c>
      <c r="Y102" s="37">
        <f>IF(Trans_cr_A!P102="","",Trans_cr_A!P102/GDP!S98/10)</f>
        <v>0.94438674274973289</v>
      </c>
      <c r="Z102" s="37">
        <f>IF(Trans_cr_A!P102="", "", (Trans_cr_A!P102-Trans_deb!P102)/GDP!S98/10)</f>
        <v>-1.1226855397986513</v>
      </c>
      <c r="AA102" s="1"/>
      <c r="AB102" s="14">
        <f t="shared" si="1"/>
        <v>1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4.25" customHeight="1" x14ac:dyDescent="0.25">
      <c r="A103" s="10" t="s">
        <v>123</v>
      </c>
      <c r="B103" s="67">
        <v>248.2876712328767</v>
      </c>
      <c r="C103" s="67">
        <v>302.57475435832134</v>
      </c>
      <c r="D103" s="67">
        <v>307.16295748434857</v>
      </c>
      <c r="E103" s="67">
        <v>352.64135692029481</v>
      </c>
      <c r="F103" s="67">
        <v>305.3</v>
      </c>
      <c r="G103" s="67">
        <v>285.38422485107378</v>
      </c>
      <c r="H103" s="67">
        <v>323.57540963773255</v>
      </c>
      <c r="I103" s="67">
        <v>354.14936419742122</v>
      </c>
      <c r="J103" s="67">
        <v>321.63680517842465</v>
      </c>
      <c r="K103" s="67">
        <v>245.86327356780473</v>
      </c>
      <c r="L103" s="67">
        <v>430.8984678971724</v>
      </c>
      <c r="M103" s="67">
        <v>231.37597036824965</v>
      </c>
      <c r="N103" s="67">
        <v>330.33101578396963</v>
      </c>
      <c r="O103" s="67">
        <v>461.12600529815091</v>
      </c>
      <c r="P103" s="67">
        <v>497.5570619091435</v>
      </c>
      <c r="Q103" s="67">
        <v>127.27442391459883</v>
      </c>
      <c r="R103" s="1"/>
      <c r="S103" s="36">
        <f>IF(P103="","",P103/Trans_cr_A!P103)</f>
        <v>0.42328137614396577</v>
      </c>
      <c r="T103" s="36">
        <f>IF(Q103="","",Q103/Trans_cr_A!Q103)</f>
        <v>0.16120759302931509</v>
      </c>
      <c r="U103" s="37">
        <f>IF(P103="","",P103/GDP!S99/10)</f>
        <v>0.36959016364774744</v>
      </c>
      <c r="V103" s="37">
        <f>IF(Q103="","",Q103/GDP!T99/10)</f>
        <v>0.11791656529295029</v>
      </c>
      <c r="W103" s="39">
        <f>IF(P103="","",(P103-Pass_D_A!P103)/GDP!S99/10)</f>
        <v>0.36959016364774744</v>
      </c>
      <c r="X103" s="39">
        <f>IF(Q103="","",(Q103-Pass_D_A!Q103)/GDP!T99/10)</f>
        <v>0.11791656529295029</v>
      </c>
      <c r="Y103" s="37">
        <f>IF(Trans_cr_A!P103="","",Trans_cr_A!P103/GDP!S99/10)</f>
        <v>0.8731547960240118</v>
      </c>
      <c r="Z103" s="37">
        <f>IF(Trans_cr_A!P103="", "", (Trans_cr_A!P103-Trans_deb!P103)/GDP!S99/10)</f>
        <v>-2.1659138598304173</v>
      </c>
      <c r="AA103" s="1"/>
      <c r="AB103" s="14">
        <f t="shared" si="1"/>
        <v>1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4.25" customHeight="1" x14ac:dyDescent="0.25">
      <c r="A104" s="10" t="s">
        <v>124</v>
      </c>
      <c r="B104" s="68">
        <v>20.882310698600001</v>
      </c>
      <c r="C104" s="68">
        <v>22.109192925999999</v>
      </c>
      <c r="D104" s="68">
        <v>45.855873948999999</v>
      </c>
      <c r="E104" s="68">
        <v>54.706285978799997</v>
      </c>
      <c r="F104" s="68">
        <v>46.948741829000006</v>
      </c>
      <c r="G104" s="68">
        <v>51.7</v>
      </c>
      <c r="H104" s="68">
        <v>49.222153147</v>
      </c>
      <c r="I104" s="68">
        <v>52.073101932999997</v>
      </c>
      <c r="J104" s="68">
        <v>54.702687645000005</v>
      </c>
      <c r="K104" s="68">
        <v>45.191421896999998</v>
      </c>
      <c r="L104" s="68">
        <v>56.275360482000004</v>
      </c>
      <c r="M104" s="68">
        <v>44.810972127999996</v>
      </c>
      <c r="N104" s="68">
        <v>50.798954263999995</v>
      </c>
      <c r="O104" s="68">
        <v>58.679531896999997</v>
      </c>
      <c r="P104" s="68">
        <v>64.322560593000006</v>
      </c>
      <c r="Q104" s="68"/>
      <c r="R104" s="1"/>
      <c r="S104" s="36">
        <f>IF(P104="","",P104/Trans_cr_A!P104)</f>
        <v>0.23844102886366483</v>
      </c>
      <c r="T104" s="36" t="str">
        <f>IF(Q104="","",Q104/Trans_cr_A!Q104)</f>
        <v/>
      </c>
      <c r="U104" s="37">
        <f>IF(P104="","",P104/GDP!S100/10)</f>
        <v>0.76076357886457724</v>
      </c>
      <c r="V104" s="37" t="str">
        <f>IF(Q104="","",Q104/GDP!T100/10)</f>
        <v/>
      </c>
      <c r="W104" s="39">
        <f>IF(P104="","",(P104-Pass_D_A!P104)/GDP!S100/10)</f>
        <v>-0.747836995664104</v>
      </c>
      <c r="X104" s="39" t="str">
        <f>IF(Q104="","",(Q104-Pass_D_A!Q104)/GDP!T100/10)</f>
        <v/>
      </c>
      <c r="Y104" s="37">
        <f>IF(Trans_cr_A!P104="","",Trans_cr_A!P104/GDP!S100/10)</f>
        <v>3.1905732939089293</v>
      </c>
      <c r="Z104" s="37">
        <f>IF(Trans_cr_A!P104="", "", (Trans_cr_A!P104-Trans_deb!P104)/GDP!S100/10)</f>
        <v>-2.1804722294500296</v>
      </c>
      <c r="AA104" s="1"/>
      <c r="AB104" s="14">
        <f t="shared" si="1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4.25" customHeight="1" x14ac:dyDescent="0.25">
      <c r="A105" s="10" t="s">
        <v>125</v>
      </c>
      <c r="B105" s="67">
        <v>3.52</v>
      </c>
      <c r="C105" s="67">
        <v>1.761316505705649</v>
      </c>
      <c r="D105" s="67">
        <v>1.4372374988549081</v>
      </c>
      <c r="E105" s="67">
        <v>3.9691193999999999</v>
      </c>
      <c r="F105" s="67">
        <v>2.8</v>
      </c>
      <c r="G105" s="67">
        <v>3.4</v>
      </c>
      <c r="H105" s="67">
        <v>6.5353473499999994</v>
      </c>
      <c r="I105" s="67">
        <v>8.8000000000000007</v>
      </c>
      <c r="J105" s="67">
        <v>16.667869880000001</v>
      </c>
      <c r="K105" s="67">
        <v>0.37855669000000003</v>
      </c>
      <c r="L105" s="67">
        <v>1.13251356</v>
      </c>
      <c r="M105" s="67">
        <v>0.86054558999999986</v>
      </c>
      <c r="N105" s="67">
        <v>7.3615682156999993</v>
      </c>
      <c r="O105" s="67">
        <v>22.480878130515055</v>
      </c>
      <c r="P105" s="67">
        <v>38.656656929999997</v>
      </c>
      <c r="Q105" s="67"/>
      <c r="R105" s="1"/>
      <c r="S105" s="36">
        <f>IF(P105="","",P105/Trans_cr_A!P105)</f>
        <v>0.23142332030400284</v>
      </c>
      <c r="T105" s="36" t="str">
        <f>IF(Q105="","",Q105/Trans_cr_A!Q105)</f>
        <v/>
      </c>
      <c r="U105" s="37">
        <f>IF(P105="","",P105/GDP!S101/10)</f>
        <v>0.20554398325091722</v>
      </c>
      <c r="V105" s="37" t="str">
        <f>IF(Q105="","",Q105/GDP!T101/10)</f>
        <v/>
      </c>
      <c r="W105" s="39">
        <f>IF(P105="","",(P105-Pass_D_A!P105)/GDP!S101/10)</f>
        <v>0.1094982773435423</v>
      </c>
      <c r="X105" s="39" t="str">
        <f>IF(Q105="","",(Q105-Pass_D_A!Q105)/GDP!T101/10)</f>
        <v/>
      </c>
      <c r="Y105" s="37">
        <f>IF(Trans_cr_A!P105="","",Trans_cr_A!P105/GDP!S101/10)</f>
        <v>0.88817316673578994</v>
      </c>
      <c r="Z105" s="37">
        <f>IF(Trans_cr_A!P105="", "", (Trans_cr_A!P105-Trans_deb!P105)/GDP!S101/10)</f>
        <v>0.11544158933189763</v>
      </c>
      <c r="AA105" s="1"/>
      <c r="AB105" s="14">
        <f t="shared" si="1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4.25" customHeight="1" x14ac:dyDescent="0.25">
      <c r="A106" s="10" t="s">
        <v>126</v>
      </c>
      <c r="B106" s="69">
        <v>103.25949260700385</v>
      </c>
      <c r="C106" s="69">
        <v>140.62706823529393</v>
      </c>
      <c r="D106" s="69">
        <v>201.46027176470653</v>
      </c>
      <c r="E106" s="69">
        <v>320.62469218749993</v>
      </c>
      <c r="F106" s="69">
        <v>280.35126679687482</v>
      </c>
      <c r="G106" s="69">
        <v>320.82343333333392</v>
      </c>
      <c r="H106" s="69">
        <v>327.10948443579832</v>
      </c>
      <c r="I106" s="69">
        <v>323.76674531250006</v>
      </c>
      <c r="J106" s="69">
        <v>325.38891960784406</v>
      </c>
      <c r="K106" s="69">
        <v>342.75320235293998</v>
      </c>
      <c r="L106" s="69">
        <v>387.2199988281248</v>
      </c>
      <c r="M106" s="69">
        <v>413.98176420233563</v>
      </c>
      <c r="N106" s="69">
        <v>463.16928235294199</v>
      </c>
      <c r="O106" s="69">
        <v>566.8581647058819</v>
      </c>
      <c r="P106" s="69">
        <v>549.66198431372459</v>
      </c>
      <c r="Q106" s="69">
        <v>115.36180700389137</v>
      </c>
      <c r="R106" s="1"/>
      <c r="S106" s="36">
        <f>IF(P106="","",P106/Trans_cr_A!P106)</f>
        <v>0.23043924763816032</v>
      </c>
      <c r="T106" s="36">
        <f>IF(Q106="","",Q106/Trans_cr_A!Q106)</f>
        <v>7.2018177495612068E-2</v>
      </c>
      <c r="U106" s="37">
        <f>IF(P106="","",P106/GDP!S102/10)</f>
        <v>1.6138523864873444</v>
      </c>
      <c r="V106" s="37">
        <f>IF(Q106="","",Q106/GDP!T102/10)</f>
        <v>0.34458990084201974</v>
      </c>
      <c r="W106" s="39">
        <f>IF(P106="","",(P106-Pass_D_A!P106)/GDP!S102/10)</f>
        <v>0.9400443636158462</v>
      </c>
      <c r="X106" s="39">
        <f>IF(Q106="","",(Q106-Pass_D_A!Q106)/GDP!T102/10)</f>
        <v>0.16376549742987076</v>
      </c>
      <c r="Y106" s="37">
        <f>IF(Trans_cr_A!P106="","",Trans_cr_A!P106/GDP!S102/10)</f>
        <v>7.0033746552646408</v>
      </c>
      <c r="Z106" s="37">
        <f>IF(Trans_cr_A!P106="", "", (Trans_cr_A!P106-Trans_deb!P106)/GDP!S102/10)</f>
        <v>3.8653153321350127</v>
      </c>
      <c r="AA106" s="1"/>
      <c r="AB106" s="14">
        <f t="shared" si="1"/>
        <v>1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4.25" customHeight="1" x14ac:dyDescent="0.25">
      <c r="A107" s="10" t="s">
        <v>127</v>
      </c>
      <c r="B107" s="67">
        <v>437.43854499999998</v>
      </c>
      <c r="C107" s="67">
        <v>476.49206698</v>
      </c>
      <c r="D107" s="67">
        <v>579.59</v>
      </c>
      <c r="E107" s="67">
        <v>498.29</v>
      </c>
      <c r="F107" s="67">
        <v>383.02499999999998</v>
      </c>
      <c r="G107" s="67">
        <v>164.87885618779271</v>
      </c>
      <c r="H107" s="67">
        <v>554.63965345000008</v>
      </c>
      <c r="I107" s="67">
        <v>525.08944386999997</v>
      </c>
      <c r="J107" s="67">
        <v>540.12191359999997</v>
      </c>
      <c r="K107" s="67">
        <v>311.82853833999997</v>
      </c>
      <c r="L107" s="67">
        <v>229.65003941999998</v>
      </c>
      <c r="M107" s="67">
        <v>329.15070779999996</v>
      </c>
      <c r="N107" s="67">
        <v>475.86404135000004</v>
      </c>
      <c r="O107" s="67">
        <v>293.78849626844453</v>
      </c>
      <c r="P107" s="67">
        <v>123.90712614622259</v>
      </c>
      <c r="Q107" s="67"/>
      <c r="R107" s="1"/>
      <c r="S107" s="36">
        <f>IF(P107="","",P107/Trans_cr_A!P107)</f>
        <v>0.16863752281144045</v>
      </c>
      <c r="T107" s="36" t="str">
        <f>IF(Q107="","",Q107/Trans_cr_A!Q107)</f>
        <v/>
      </c>
      <c r="U107" s="37">
        <f>IF(P107="","",P107/GDP!S103/10)</f>
        <v>0.23569034114399795</v>
      </c>
      <c r="V107" s="37" t="str">
        <f>IF(Q107="","",Q107/GDP!T103/10)</f>
        <v/>
      </c>
      <c r="W107" s="39">
        <f>IF(P107="","",(P107-Pass_D_A!P107)/GDP!S103/10)</f>
        <v>-5.8257509956476793E-2</v>
      </c>
      <c r="X107" s="39" t="str">
        <f>IF(Q107="","",(Q107-Pass_D_A!Q107)/GDP!T103/10)</f>
        <v/>
      </c>
      <c r="Y107" s="37">
        <f>IF(Trans_cr_A!P107="","",Trans_cr_A!P107/GDP!S103/10)</f>
        <v>1.3976150575191475</v>
      </c>
      <c r="Z107" s="37">
        <f>IF(Trans_cr_A!P107="", "", (Trans_cr_A!P107-Trans_deb!P107)/GDP!S103/10)</f>
        <v>-2.1453167526639554</v>
      </c>
      <c r="AA107" s="1"/>
      <c r="AB107" s="14">
        <f t="shared" si="1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4.25" customHeight="1" x14ac:dyDescent="0.25">
      <c r="A108" s="10" t="s">
        <v>128</v>
      </c>
      <c r="B108" s="68">
        <v>0</v>
      </c>
      <c r="C108" s="68">
        <v>0</v>
      </c>
      <c r="D108" s="68">
        <v>0</v>
      </c>
      <c r="E108" s="68">
        <v>0</v>
      </c>
      <c r="F108" s="68">
        <v>0</v>
      </c>
      <c r="G108" s="68">
        <v>0</v>
      </c>
      <c r="H108" s="68">
        <v>0</v>
      </c>
      <c r="I108" s="68">
        <v>0</v>
      </c>
      <c r="J108" s="68">
        <v>0</v>
      </c>
      <c r="K108" s="68">
        <v>0</v>
      </c>
      <c r="L108" s="68"/>
      <c r="M108" s="68"/>
      <c r="N108" s="68"/>
      <c r="O108" s="68"/>
      <c r="P108" s="68"/>
      <c r="Q108" s="68"/>
      <c r="R108" s="1"/>
      <c r="S108" s="36" t="str">
        <f>IF(P108="","",P108/Trans_cr_A!P108)</f>
        <v/>
      </c>
      <c r="T108" s="36" t="str">
        <f>IF(Q108="","",Q108/Trans_cr_A!Q108)</f>
        <v/>
      </c>
      <c r="U108" s="37" t="str">
        <f>IF(P108="","",P108/GDP!S104/10)</f>
        <v/>
      </c>
      <c r="V108" s="37" t="str">
        <f>IF(Q108="","",Q108/GDP!T104/10)</f>
        <v/>
      </c>
      <c r="W108" s="39" t="str">
        <f>IF(P108="","",(P108-Pass_D_A!P108)/GDP!S104/10)</f>
        <v/>
      </c>
      <c r="X108" s="39" t="str">
        <f>IF(Q108="","",(Q108-Pass_D_A!Q108)/GDP!T104/10)</f>
        <v/>
      </c>
      <c r="Y108" s="37">
        <f>IF(Trans_cr_A!P108="","",Trans_cr_A!P108/GDP!S104/10)</f>
        <v>2.5917023986014431E-2</v>
      </c>
      <c r="Z108" s="37">
        <f>IF(Trans_cr_A!P108="", "", (Trans_cr_A!P108-Trans_deb!P108)/GDP!S104/10)</f>
        <v>-2.4003933027974504</v>
      </c>
      <c r="AA108" s="1"/>
      <c r="AB108" s="14">
        <f t="shared" si="1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4.25" customHeight="1" x14ac:dyDescent="0.25">
      <c r="A109" s="10" t="s">
        <v>129</v>
      </c>
      <c r="B109" s="67">
        <v>0</v>
      </c>
      <c r="C109" s="67">
        <v>0</v>
      </c>
      <c r="D109" s="67">
        <v>0</v>
      </c>
      <c r="E109" s="67">
        <v>0</v>
      </c>
      <c r="F109" s="67">
        <v>0</v>
      </c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1"/>
      <c r="S109" s="36" t="str">
        <f>IF(P109="","",P109/Trans_cr_A!P109)</f>
        <v/>
      </c>
      <c r="T109" s="36" t="str">
        <f>IF(Q109="","",Q109/Trans_cr_A!Q109)</f>
        <v/>
      </c>
      <c r="U109" s="37" t="str">
        <f>IF(P109="","",P109/GDP!S105/10)</f>
        <v/>
      </c>
      <c r="V109" s="37" t="str">
        <f>IF(Q109="","",Q109/GDP!T105/10)</f>
        <v/>
      </c>
      <c r="W109" s="39" t="str">
        <f>IF(P109="","",(P109-Pass_D_A!P109)/GDP!S105/10)</f>
        <v/>
      </c>
      <c r="X109" s="39" t="str">
        <f>IF(Q109="","",(Q109-Pass_D_A!Q109)/GDP!T105/10)</f>
        <v/>
      </c>
      <c r="Y109" s="37" t="str">
        <f>IF(Trans_cr_A!P109="","",Trans_cr_A!P109/GDP!S105/10)</f>
        <v/>
      </c>
      <c r="Z109" s="37" t="str">
        <f>IF(Trans_cr_A!P109="", "", (Trans_cr_A!P109-Trans_deb!P109)/GDP!S105/10)</f>
        <v/>
      </c>
      <c r="AA109" s="1"/>
      <c r="AB109" s="14">
        <f t="shared" si="1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4.25" customHeight="1" x14ac:dyDescent="0.25">
      <c r="A110" s="10" t="s">
        <v>130</v>
      </c>
      <c r="B110" s="68">
        <v>51</v>
      </c>
      <c r="C110" s="68">
        <v>54</v>
      </c>
      <c r="D110" s="68">
        <v>25.2</v>
      </c>
      <c r="E110" s="68">
        <v>25.2</v>
      </c>
      <c r="F110" s="68">
        <v>109</v>
      </c>
      <c r="G110" s="68">
        <v>109.5</v>
      </c>
      <c r="H110" s="68">
        <v>30</v>
      </c>
      <c r="I110" s="68">
        <v>109.5</v>
      </c>
      <c r="J110" s="68">
        <v>131.4</v>
      </c>
      <c r="K110" s="68">
        <v>33</v>
      </c>
      <c r="L110" s="68">
        <v>33</v>
      </c>
      <c r="M110" s="68">
        <v>33</v>
      </c>
      <c r="N110" s="68">
        <v>41.3</v>
      </c>
      <c r="O110" s="68">
        <v>51.6</v>
      </c>
      <c r="P110" s="68"/>
      <c r="Q110" s="68"/>
      <c r="R110" s="1"/>
      <c r="S110" s="36" t="str">
        <f>IF(P110="","",P110/Trans_cr_A!P110)</f>
        <v/>
      </c>
      <c r="T110" s="36" t="str">
        <f>IF(Q110="","",Q110/Trans_cr_A!Q110)</f>
        <v/>
      </c>
      <c r="U110" s="37" t="str">
        <f>IF(P110="","",P110/GDP!S106/10)</f>
        <v/>
      </c>
      <c r="V110" s="37" t="str">
        <f>IF(Q110="","",Q110/GDP!T106/10)</f>
        <v/>
      </c>
      <c r="W110" s="39" t="str">
        <f>IF(P110="","",(P110-Pass_D_A!P110)/GDP!S106/10)</f>
        <v/>
      </c>
      <c r="X110" s="39" t="str">
        <f>IF(Q110="","",(Q110-Pass_D_A!Q110)/GDP!T106/10)</f>
        <v/>
      </c>
      <c r="Y110" s="37" t="str">
        <f>IF(Trans_cr_A!P110="","",Trans_cr_A!P110/GDP!S106/10)</f>
        <v/>
      </c>
      <c r="Z110" s="37" t="str">
        <f>IF(Trans_cr_A!P110="", "", (Trans_cr_A!P110-Trans_deb!P110)/GDP!S106/10)</f>
        <v/>
      </c>
      <c r="AA110" s="1"/>
      <c r="AB110" s="14">
        <f t="shared" si="1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4.25" customHeight="1" x14ac:dyDescent="0.25">
      <c r="A111" s="10" t="s">
        <v>131</v>
      </c>
      <c r="B111" s="67"/>
      <c r="C111" s="67"/>
      <c r="D111" s="67"/>
      <c r="E111" s="67"/>
      <c r="F111" s="67"/>
      <c r="G111" s="67"/>
      <c r="H111" s="67"/>
      <c r="I111" s="67"/>
      <c r="J111" s="67"/>
      <c r="K111" s="69">
        <v>129.71481658039167</v>
      </c>
      <c r="L111" s="69">
        <v>157.39549866406242</v>
      </c>
      <c r="M111" s="69">
        <v>195.09167363813276</v>
      </c>
      <c r="N111" s="69">
        <v>264.18723992941216</v>
      </c>
      <c r="O111" s="69">
        <v>299.98606458039194</v>
      </c>
      <c r="P111" s="69">
        <v>174.8731131764703</v>
      </c>
      <c r="Q111" s="69">
        <v>93.077560918288185</v>
      </c>
      <c r="R111" s="1"/>
      <c r="S111" s="36">
        <f>IF(P111="","",P111/Trans_cr_A!P111)</f>
        <v>2.2306635894877077E-2</v>
      </c>
      <c r="T111" s="36">
        <f>IF(Q111="","",Q111/Trans_cr_A!Q111)</f>
        <v>1.1925241242144139E-2</v>
      </c>
      <c r="U111" s="37">
        <f>IF(P111="","",P111/GDP!S107/10)</f>
        <v>0.32008696790670527</v>
      </c>
      <c r="V111" s="37">
        <f>IF(Q111="","",Q111/GDP!T107/10)</f>
        <v>0.16714114516285047</v>
      </c>
      <c r="W111" s="39">
        <f>IF(P111="","",(P111-Pass_D_A!P111)/GDP!S107/10)</f>
        <v>-4.7825554259922527E-2</v>
      </c>
      <c r="X111" s="39">
        <f>IF(Q111="","",(Q111-Pass_D_A!Q111)/GDP!T107/10)</f>
        <v>6.1819046695402072E-2</v>
      </c>
      <c r="Y111" s="37">
        <f>IF(Trans_cr_A!P111="","",Trans_cr_A!P111/GDP!S107/10)</f>
        <v>14.349405684261702</v>
      </c>
      <c r="Z111" s="37">
        <f>IF(Trans_cr_A!P111="", "", (Trans_cr_A!P111-Trans_deb!P111)/GDP!S107/10)</f>
        <v>7.3628640705170296</v>
      </c>
      <c r="AA111" s="1"/>
      <c r="AB111" s="14">
        <f t="shared" si="1"/>
        <v>1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4.25" customHeight="1" x14ac:dyDescent="0.25">
      <c r="A112" s="10" t="s">
        <v>132</v>
      </c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1"/>
      <c r="S112" s="36" t="str">
        <f>IF(P112="","",P112/Trans_cr_A!P112)</f>
        <v/>
      </c>
      <c r="T112" s="36" t="str">
        <f>IF(Q112="","",Q112/Trans_cr_A!Q112)</f>
        <v/>
      </c>
      <c r="U112" s="37" t="str">
        <f>IF(P112="","",P112/GDP!S108/10)</f>
        <v/>
      </c>
      <c r="V112" s="37" t="str">
        <f>IF(Q112="","",Q112/GDP!T108/10)</f>
        <v/>
      </c>
      <c r="W112" s="39" t="str">
        <f>IF(P112="","",(P112-Pass_D_A!P112)/GDP!S108/10)</f>
        <v/>
      </c>
      <c r="X112" s="39" t="str">
        <f>IF(Q112="","",(Q112-Pass_D_A!Q112)/GDP!T108/10)</f>
        <v/>
      </c>
      <c r="Y112" s="37">
        <f>IF(Trans_cr_A!P112="","",Trans_cr_A!P112/GDP!S108/10)</f>
        <v>7.3471068174226533</v>
      </c>
      <c r="Z112" s="37">
        <f>IF(Trans_cr_A!P112="", "", (Trans_cr_A!P112-Trans_deb!P112)/GDP!S108/10)</f>
        <v>1.7603689735605932</v>
      </c>
      <c r="AA112" s="1"/>
      <c r="AB112" s="14">
        <f t="shared" si="1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4.25" customHeight="1" x14ac:dyDescent="0.25">
      <c r="A113" s="10" t="s">
        <v>133</v>
      </c>
      <c r="B113" s="67">
        <v>75.7</v>
      </c>
      <c r="C113" s="67">
        <v>98.634209333123152</v>
      </c>
      <c r="D113" s="67">
        <v>123.56868956911543</v>
      </c>
      <c r="E113" s="67">
        <v>90.233279784005063</v>
      </c>
      <c r="F113" s="67">
        <v>70.909361936146482</v>
      </c>
      <c r="G113" s="67">
        <v>116.46233372729709</v>
      </c>
      <c r="H113" s="67">
        <v>29.057349945956371</v>
      </c>
      <c r="I113" s="67">
        <v>36.053925192875731</v>
      </c>
      <c r="J113" s="67">
        <v>35.3402183860427</v>
      </c>
      <c r="K113" s="67">
        <v>72.053225852161617</v>
      </c>
      <c r="L113" s="67">
        <v>74.595715886732179</v>
      </c>
      <c r="M113" s="67">
        <v>161.68067353296428</v>
      </c>
      <c r="N113" s="67">
        <v>177.67520173662919</v>
      </c>
      <c r="O113" s="67">
        <v>182.17579989827229</v>
      </c>
      <c r="P113" s="67">
        <v>203.87369597418851</v>
      </c>
      <c r="Q113" s="67"/>
      <c r="R113" s="1"/>
      <c r="S113" s="36">
        <f>IF(P113="","",P113/Trans_cr_A!P113)</f>
        <v>0.48067664540283772</v>
      </c>
      <c r="T113" s="36" t="str">
        <f>IF(Q113="","",Q113/Trans_cr_A!Q113)</f>
        <v/>
      </c>
      <c r="U113" s="37">
        <f>IF(P113="","",P113/GDP!S109/10)</f>
        <v>1.4041855222411219</v>
      </c>
      <c r="V113" s="37" t="str">
        <f>IF(Q113="","",Q113/GDP!T109/10)</f>
        <v/>
      </c>
      <c r="W113" s="39">
        <f>IF(P113="","",(P113-Pass_D_A!P113)/GDP!S109/10)</f>
        <v>0.42360153468055828</v>
      </c>
      <c r="X113" s="39" t="str">
        <f>IF(Q113="","",(Q113-Pass_D_A!Q113)/GDP!T109/10)</f>
        <v/>
      </c>
      <c r="Y113" s="37">
        <f>IF(Trans_cr_A!P113="","",Trans_cr_A!P113/GDP!S109/10)</f>
        <v>2.9212684570192193</v>
      </c>
      <c r="Z113" s="37">
        <f>IF(Trans_cr_A!P113="", "", (Trans_cr_A!P113-Trans_deb!P113)/GDP!S109/10)</f>
        <v>-0.59097939172917147</v>
      </c>
      <c r="AA113" s="1"/>
      <c r="AB113" s="14">
        <f t="shared" si="1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4.25" customHeight="1" x14ac:dyDescent="0.25">
      <c r="A114" s="10" t="s">
        <v>134</v>
      </c>
      <c r="B114" s="68">
        <v>19.226830048013088</v>
      </c>
      <c r="C114" s="68">
        <v>19.087207022463819</v>
      </c>
      <c r="D114" s="68">
        <v>13.979958201596911</v>
      </c>
      <c r="E114" s="68">
        <v>12.102759953980971</v>
      </c>
      <c r="F114" s="68">
        <v>12.975997922102485</v>
      </c>
      <c r="G114" s="68">
        <v>13.957925164605779</v>
      </c>
      <c r="H114" s="68">
        <v>5.4038111160212869</v>
      </c>
      <c r="I114" s="68">
        <v>3.8519209976984374</v>
      </c>
      <c r="J114" s="68">
        <v>3.5617508062079537</v>
      </c>
      <c r="K114" s="68">
        <v>4.0161845668512077</v>
      </c>
      <c r="L114" s="68">
        <v>4.3299168942059003</v>
      </c>
      <c r="M114" s="68">
        <v>3.5748967778635898</v>
      </c>
      <c r="N114" s="68">
        <v>4.2735579525793002</v>
      </c>
      <c r="O114" s="68">
        <v>4.8072420508652893</v>
      </c>
      <c r="P114" s="68">
        <v>5.4251798883140596</v>
      </c>
      <c r="Q114" s="68"/>
      <c r="R114" s="1"/>
      <c r="S114" s="36">
        <f>IF(P114="","",P114/Trans_cr_A!P114)</f>
        <v>0.17890103683566683</v>
      </c>
      <c r="T114" s="36" t="str">
        <f>IF(Q114="","",Q114/Trans_cr_A!Q114)</f>
        <v/>
      </c>
      <c r="U114" s="37">
        <f>IF(P114="","",P114/GDP!S110/10)</f>
        <v>7.0797075405377261E-2</v>
      </c>
      <c r="V114" s="37" t="str">
        <f>IF(Q114="","",Q114/GDP!T110/10)</f>
        <v/>
      </c>
      <c r="W114" s="39">
        <f>IF(P114="","",(P114-Pass_D_A!P114)/GDP!S110/10)</f>
        <v>-0.49333597244680727</v>
      </c>
      <c r="X114" s="39" t="str">
        <f>IF(Q114="","",(Q114-Pass_D_A!Q114)/GDP!T110/10)</f>
        <v/>
      </c>
      <c r="Y114" s="37">
        <f>IF(Trans_cr_A!P114="","",Trans_cr_A!P114/GDP!S110/10)</f>
        <v>0.39573317548969461</v>
      </c>
      <c r="Z114" s="37">
        <f>IF(Trans_cr_A!P114="", "", (Trans_cr_A!P114-Trans_deb!P114)/GDP!S110/10)</f>
        <v>-0.83626225015546252</v>
      </c>
      <c r="AA114" s="1"/>
      <c r="AB114" s="14">
        <f t="shared" si="1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4.25" customHeight="1" x14ac:dyDescent="0.25">
      <c r="A115" s="10" t="s">
        <v>135</v>
      </c>
      <c r="B115" s="67">
        <v>1543.2702887224953</v>
      </c>
      <c r="C115" s="67">
        <v>1853.0671268233552</v>
      </c>
      <c r="D115" s="67">
        <v>3897.9851601645937</v>
      </c>
      <c r="E115" s="67">
        <v>3260.2872824279907</v>
      </c>
      <c r="F115" s="67">
        <v>1433.3050591312942</v>
      </c>
      <c r="G115" s="67">
        <v>1467</v>
      </c>
      <c r="H115" s="67">
        <v>1688.5438127176594</v>
      </c>
      <c r="I115" s="67">
        <v>1459.8817392415242</v>
      </c>
      <c r="J115" s="67">
        <v>1783.0395721864575</v>
      </c>
      <c r="K115" s="67">
        <v>1868.8316155648836</v>
      </c>
      <c r="L115" s="67">
        <v>1527.6816850033185</v>
      </c>
      <c r="M115" s="67">
        <v>1596.8963679008757</v>
      </c>
      <c r="N115" s="67">
        <v>1926.0842276846308</v>
      </c>
      <c r="O115" s="67">
        <v>2166.988663399</v>
      </c>
      <c r="P115" s="67">
        <v>2371.5363767800886</v>
      </c>
      <c r="Q115" s="67">
        <v>381.85337019324157</v>
      </c>
      <c r="R115" s="1"/>
      <c r="S115" s="36">
        <f>IF(P115="","",P115/Trans_cr_A!P115)</f>
        <v>0.45258663340076027</v>
      </c>
      <c r="T115" s="36">
        <f>IF(Q115="","",Q115/Trans_cr_A!Q115)</f>
        <v>0.11735301630765521</v>
      </c>
      <c r="U115" s="37">
        <f>IF(P115="","",P115/GDP!S111/10)</f>
        <v>0.6502989922179444</v>
      </c>
      <c r="V115" s="37">
        <f>IF(Q115="","",Q115/GDP!T111/10)</f>
        <v>0.11288219388701579</v>
      </c>
      <c r="W115" s="39">
        <f>IF(P115="","",(P115-Pass_D_A!P115)/GDP!S111/10)</f>
        <v>0.29148025385454873</v>
      </c>
      <c r="X115" s="39">
        <f>IF(Q115="","",(Q115-Pass_D_A!Q115)/GDP!T111/10)</f>
        <v>-1.3620512980855124E-3</v>
      </c>
      <c r="Y115" s="37">
        <f>IF(Trans_cr_A!P115="","",Trans_cr_A!P115/GDP!S111/10)</f>
        <v>1.436849752569056</v>
      </c>
      <c r="Z115" s="37">
        <f>IF(Trans_cr_A!P115="", "", (Trans_cr_A!P115-Trans_deb!P115)/GDP!S111/10)</f>
        <v>-1.7156001277593547</v>
      </c>
      <c r="AA115" s="1"/>
      <c r="AB115" s="14">
        <f t="shared" si="1"/>
        <v>1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4.25" customHeight="1" x14ac:dyDescent="0.25">
      <c r="A116" s="10" t="s">
        <v>136</v>
      </c>
      <c r="B116" s="68">
        <v>0</v>
      </c>
      <c r="C116" s="68">
        <v>0</v>
      </c>
      <c r="D116" s="68">
        <v>0</v>
      </c>
      <c r="E116" s="68">
        <v>0</v>
      </c>
      <c r="F116" s="68">
        <v>0</v>
      </c>
      <c r="G116" s="68">
        <v>0</v>
      </c>
      <c r="H116" s="68">
        <v>26.1</v>
      </c>
      <c r="I116" s="68">
        <v>73.623684198971191</v>
      </c>
      <c r="J116" s="68">
        <v>86.667595311616196</v>
      </c>
      <c r="K116" s="68">
        <v>115.28837436824099</v>
      </c>
      <c r="L116" s="68">
        <v>122.04834876281301</v>
      </c>
      <c r="M116" s="68">
        <v>133.52183523193301</v>
      </c>
      <c r="N116" s="68">
        <v>26.747996130000001</v>
      </c>
      <c r="O116" s="68">
        <v>25.891715182542303</v>
      </c>
      <c r="P116" s="68">
        <v>14.0037555402075</v>
      </c>
      <c r="Q116" s="68">
        <v>11.1506993289003</v>
      </c>
      <c r="R116" s="1"/>
      <c r="S116" s="36">
        <f>IF(P116="","",P116/Trans_cr_A!P116)</f>
        <v>9.3287303088056578E-2</v>
      </c>
      <c r="T116" s="36">
        <f>IF(Q116="","",Q116/Trans_cr_A!Q116)</f>
        <v>0.13210323288878881</v>
      </c>
      <c r="U116" s="37">
        <f>IF(P116="","",P116/GDP!S112/10)</f>
        <v>0.24864622763152525</v>
      </c>
      <c r="V116" s="37">
        <f>IF(Q116="","",Q116/GDP!T112/10)</f>
        <v>0.29695604071638615</v>
      </c>
      <c r="W116" s="39">
        <f>IF(P116="","",(P116-Pass_D_A!P116)/GDP!S112/10)</f>
        <v>-1.2016728676013051</v>
      </c>
      <c r="X116" s="39">
        <f>IF(Q116="","",(Q116-Pass_D_A!Q116)/GDP!T112/10)</f>
        <v>-7.0547500398170412E-2</v>
      </c>
      <c r="Y116" s="37">
        <f>IF(Trans_cr_A!P116="","",Trans_cr_A!P116/GDP!S112/10)</f>
        <v>2.6653812405405359</v>
      </c>
      <c r="Z116" s="37">
        <f>IF(Trans_cr_A!P116="", "", (Trans_cr_A!P116-Trans_deb!P116)/GDP!S112/10)</f>
        <v>-4.1285238133432527</v>
      </c>
      <c r="AA116" s="1"/>
      <c r="AB116" s="14">
        <f t="shared" si="1"/>
        <v>1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4.25" customHeight="1" x14ac:dyDescent="0.25">
      <c r="A117" s="10" t="s">
        <v>137</v>
      </c>
      <c r="B117" s="67">
        <v>1.2</v>
      </c>
      <c r="C117" s="67">
        <v>0.40161402202901664</v>
      </c>
      <c r="D117" s="67">
        <v>6.2804269132723851</v>
      </c>
      <c r="E117" s="67">
        <v>10.540296125129855</v>
      </c>
      <c r="F117" s="67">
        <v>4.0450136681148612</v>
      </c>
      <c r="G117" s="67">
        <v>3.4526132356617816</v>
      </c>
      <c r="H117" s="67">
        <v>7.7670336787264258</v>
      </c>
      <c r="I117" s="67">
        <v>1.9842236166551457</v>
      </c>
      <c r="J117" s="67">
        <v>0.17498581784330788</v>
      </c>
      <c r="K117" s="67">
        <v>1.9284408662706061</v>
      </c>
      <c r="L117" s="67">
        <v>4.0578273708252455E-2</v>
      </c>
      <c r="M117" s="67">
        <v>0.62147541700127673</v>
      </c>
      <c r="N117" s="67">
        <v>0.38825307665550451</v>
      </c>
      <c r="O117" s="67">
        <v>3.5823936015144313</v>
      </c>
      <c r="P117" s="67"/>
      <c r="Q117" s="67"/>
      <c r="R117" s="1"/>
      <c r="S117" s="36" t="str">
        <f>IF(P117="","",P117/Trans_cr_A!P117)</f>
        <v/>
      </c>
      <c r="T117" s="36" t="str">
        <f>IF(Q117="","",Q117/Trans_cr_A!Q117)</f>
        <v/>
      </c>
      <c r="U117" s="37" t="str">
        <f>IF(P117="","",P117/GDP!S113/10)</f>
        <v/>
      </c>
      <c r="V117" s="37" t="str">
        <f>IF(Q117="","",Q117/GDP!T113/10)</f>
        <v/>
      </c>
      <c r="W117" s="39" t="str">
        <f>IF(P117="","",(P117-Pass_D_A!P117)/GDP!S113/10)</f>
        <v/>
      </c>
      <c r="X117" s="39" t="str">
        <f>IF(Q117="","",(Q117-Pass_D_A!Q117)/GDP!T113/10)</f>
        <v/>
      </c>
      <c r="Y117" s="37" t="str">
        <f>IF(Trans_cr_A!P117="","",Trans_cr_A!P117/GDP!S113/10)</f>
        <v/>
      </c>
      <c r="Z117" s="37" t="str">
        <f>IF(Trans_cr_A!P117="", "", (Trans_cr_A!P117-Trans_deb!P117)/GDP!S113/10)</f>
        <v/>
      </c>
      <c r="AA117" s="1"/>
      <c r="AB117" s="14">
        <f t="shared" si="1"/>
        <v>0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4.25" customHeight="1" x14ac:dyDescent="0.25">
      <c r="A118" s="10" t="s">
        <v>138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1"/>
      <c r="S118" s="36" t="str">
        <f>IF(P118="","",P118/Trans_cr_A!P118)</f>
        <v/>
      </c>
      <c r="T118" s="36" t="str">
        <f>IF(Q118="","",Q118/Trans_cr_A!Q118)</f>
        <v/>
      </c>
      <c r="U118" s="37" t="str">
        <f>IF(P118="","",P118/GDP!S114/10)</f>
        <v/>
      </c>
      <c r="V118" s="37" t="str">
        <f>IF(Q118="","",Q118/GDP!T114/10)</f>
        <v/>
      </c>
      <c r="W118" s="39" t="str">
        <f>IF(P118="","",(P118-Pass_D_A!P118)/GDP!S114/10)</f>
        <v/>
      </c>
      <c r="X118" s="39" t="str">
        <f>IF(Q118="","",(Q118-Pass_D_A!Q118)/GDP!T114/10)</f>
        <v/>
      </c>
      <c r="Y118" s="37">
        <f>IF(Trans_cr_A!P118="","",Trans_cr_A!P118/GDP!S114/10)</f>
        <v>7.9801446259041002</v>
      </c>
      <c r="Z118" s="37">
        <f>IF(Trans_cr_A!P118="", "", (Trans_cr_A!P118-Trans_deb!P118)/GDP!S114/10)</f>
        <v>3.0976421683370559</v>
      </c>
      <c r="AA118" s="1"/>
      <c r="AB118" s="14">
        <f t="shared" si="1"/>
        <v>0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4.25" customHeight="1" x14ac:dyDescent="0.25">
      <c r="A119" s="10" t="s">
        <v>139</v>
      </c>
      <c r="B119" s="67">
        <v>0.5</v>
      </c>
      <c r="C119" s="67">
        <v>0.47281000000000001</v>
      </c>
      <c r="D119" s="67">
        <v>0.44729775999999999</v>
      </c>
      <c r="E119" s="67">
        <v>0.11104219999999999</v>
      </c>
      <c r="F119" s="67">
        <v>0.17659139999999998</v>
      </c>
      <c r="G119" s="67">
        <v>0.2452704</v>
      </c>
      <c r="H119" s="67">
        <v>0.28298690000000004</v>
      </c>
      <c r="I119" s="67">
        <v>0.187678555</v>
      </c>
      <c r="J119" s="67">
        <v>0.2329</v>
      </c>
      <c r="K119" s="67">
        <v>0.21410000000000001</v>
      </c>
      <c r="L119" s="67">
        <v>0.2</v>
      </c>
      <c r="M119" s="67">
        <v>25.169522000000001</v>
      </c>
      <c r="N119" s="67">
        <v>11.452522</v>
      </c>
      <c r="O119" s="67">
        <v>11.452522</v>
      </c>
      <c r="P119" s="67"/>
      <c r="Q119" s="67"/>
      <c r="R119" s="1"/>
      <c r="S119" s="36" t="str">
        <f>IF(P119="","",P119/Trans_cr_A!P119)</f>
        <v/>
      </c>
      <c r="T119" s="36" t="str">
        <f>IF(Q119="","",Q119/Trans_cr_A!Q119)</f>
        <v/>
      </c>
      <c r="U119" s="37" t="str">
        <f>IF(P119="","",P119/GDP!S115/10)</f>
        <v/>
      </c>
      <c r="V119" s="37" t="str">
        <f>IF(Q119="","",Q119/GDP!T115/10)</f>
        <v/>
      </c>
      <c r="W119" s="39" t="str">
        <f>IF(P119="","",(P119-Pass_D_A!P119)/GDP!S115/10)</f>
        <v/>
      </c>
      <c r="X119" s="39" t="str">
        <f>IF(Q119="","",(Q119-Pass_D_A!Q119)/GDP!T115/10)</f>
        <v/>
      </c>
      <c r="Y119" s="37" t="str">
        <f>IF(Trans_cr_A!P119="","",Trans_cr_A!P119/GDP!S115/10)</f>
        <v/>
      </c>
      <c r="Z119" s="37" t="str">
        <f>IF(Trans_cr_A!P119="", "", (Trans_cr_A!P119-Trans_deb!P119)/GDP!S115/10)</f>
        <v/>
      </c>
      <c r="AA119" s="1"/>
      <c r="AB119" s="14">
        <f t="shared" si="1"/>
        <v>0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4.25" customHeight="1" x14ac:dyDescent="0.25">
      <c r="A120" s="10" t="s">
        <v>140</v>
      </c>
      <c r="B120" s="68"/>
      <c r="C120" s="68"/>
      <c r="D120" s="68"/>
      <c r="E120" s="68"/>
      <c r="F120" s="68"/>
      <c r="G120" s="68"/>
      <c r="H120" s="68"/>
      <c r="I120" s="68">
        <v>2.1667496931855812</v>
      </c>
      <c r="J120" s="68">
        <v>8.6577965424958183</v>
      </c>
      <c r="K120" s="68">
        <v>4.9443394940960426</v>
      </c>
      <c r="L120" s="68">
        <v>1.9924187153811479</v>
      </c>
      <c r="M120" s="68">
        <v>2.575782826475344</v>
      </c>
      <c r="N120" s="68">
        <v>1.1000000000000001</v>
      </c>
      <c r="O120" s="68">
        <v>1.8050012912618787</v>
      </c>
      <c r="P120" s="68">
        <v>2.5022497088353663</v>
      </c>
      <c r="Q120" s="68"/>
      <c r="R120" s="1"/>
      <c r="S120" s="36">
        <f>IF(P120="","",P120/Trans_cr_A!P120)</f>
        <v>3.4887959031335562E-2</v>
      </c>
      <c r="T120" s="36" t="str">
        <f>IF(Q120="","",Q120/Trans_cr_A!Q120)</f>
        <v/>
      </c>
      <c r="U120" s="37">
        <f>IF(P120="","",P120/GDP!S116/10)</f>
        <v>3.1554220792375368E-2</v>
      </c>
      <c r="V120" s="37" t="str">
        <f>IF(Q120="","",Q120/GDP!T116/10)</f>
        <v/>
      </c>
      <c r="W120" s="39">
        <f>IF(P120="","",(P120-Pass_D_A!P120)/GDP!S116/10)</f>
        <v>-0.28195501202522244</v>
      </c>
      <c r="X120" s="39" t="str">
        <f>IF(Q120="","",(Q120-Pass_D_A!Q120)/GDP!T116/10)</f>
        <v/>
      </c>
      <c r="Y120" s="37">
        <f>IF(Trans_cr_A!P120="","",Trans_cr_A!P120/GDP!S116/10)</f>
        <v>0.9044444464072573</v>
      </c>
      <c r="Z120" s="37">
        <f>IF(Trans_cr_A!P120="", "", (Trans_cr_A!P120-Trans_deb!P120)/GDP!S116/10)</f>
        <v>-3.0655699336989093</v>
      </c>
      <c r="AA120" s="1"/>
      <c r="AB120" s="14">
        <f t="shared" si="1"/>
        <v>0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4.25" customHeight="1" x14ac:dyDescent="0.25">
      <c r="A121" s="10" t="s">
        <v>141</v>
      </c>
      <c r="B121" s="67">
        <v>317.59093141581076</v>
      </c>
      <c r="C121" s="67">
        <v>297.49343266260064</v>
      </c>
      <c r="D121" s="67">
        <v>359.14419480759204</v>
      </c>
      <c r="E121" s="67">
        <v>369.29807327481615</v>
      </c>
      <c r="F121" s="67">
        <v>269.78442262279208</v>
      </c>
      <c r="G121" s="67">
        <v>300.21926416616236</v>
      </c>
      <c r="H121" s="67">
        <v>324.45380494738566</v>
      </c>
      <c r="I121" s="67">
        <v>297.74281003635537</v>
      </c>
      <c r="J121" s="67">
        <v>271.39999999999998</v>
      </c>
      <c r="K121" s="67">
        <v>272.28124084079337</v>
      </c>
      <c r="L121" s="67">
        <v>247.26114759291619</v>
      </c>
      <c r="M121" s="67">
        <v>252.86665414581472</v>
      </c>
      <c r="N121" s="67">
        <v>257.13066271614542</v>
      </c>
      <c r="O121" s="67">
        <v>270.38049488424093</v>
      </c>
      <c r="P121" s="67">
        <v>245.07603761834852</v>
      </c>
      <c r="Q121" s="67"/>
      <c r="R121" s="1"/>
      <c r="S121" s="36">
        <f>IF(P121="","",P121/Trans_cr_A!P121)</f>
        <v>0.62049669061686108</v>
      </c>
      <c r="T121" s="36" t="str">
        <f>IF(Q121="","",Q121/Trans_cr_A!Q121)</f>
        <v/>
      </c>
      <c r="U121" s="37">
        <f>IF(P121="","",P121/GDP!S117/10)</f>
        <v>1.7445617712012282</v>
      </c>
      <c r="V121" s="37" t="str">
        <f>IF(Q121="","",Q121/GDP!T117/10)</f>
        <v/>
      </c>
      <c r="W121" s="39">
        <f>IF(P121="","",(P121-Pass_D_A!P121)/GDP!S117/10)</f>
        <v>1.1805642430296983</v>
      </c>
      <c r="X121" s="39" t="str">
        <f>IF(Q121="","",(Q121-Pass_D_A!Q121)/GDP!T117/10)</f>
        <v/>
      </c>
      <c r="Y121" s="37">
        <f>IF(Trans_cr_A!P121="","",Trans_cr_A!P121/GDP!S117/10)</f>
        <v>2.8115569310561321</v>
      </c>
      <c r="Z121" s="37">
        <f>IF(Trans_cr_A!P121="", "", (Trans_cr_A!P121-Trans_deb!P121)/GDP!S117/10)</f>
        <v>-1.5402499909895875</v>
      </c>
      <c r="AA121" s="1"/>
      <c r="AB121" s="14">
        <f t="shared" si="1"/>
        <v>0</v>
      </c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4.25" customHeight="1" x14ac:dyDescent="0.25">
      <c r="A122" s="10" t="s">
        <v>142</v>
      </c>
      <c r="B122" s="68">
        <v>998.34436500000004</v>
      </c>
      <c r="C122" s="68">
        <v>1152.2</v>
      </c>
      <c r="D122" s="68">
        <v>1136.3385109999999</v>
      </c>
      <c r="E122" s="68">
        <v>1356.093427</v>
      </c>
      <c r="F122" s="68">
        <v>1029.2717419999999</v>
      </c>
      <c r="G122" s="68">
        <v>636.06834700000002</v>
      </c>
      <c r="H122" s="68">
        <v>588.60632599999997</v>
      </c>
      <c r="I122" s="68">
        <v>580.50476200000003</v>
      </c>
      <c r="J122" s="68">
        <v>361.97702900000002</v>
      </c>
      <c r="K122" s="68">
        <v>398.47509600000001</v>
      </c>
      <c r="L122" s="68">
        <v>994.50696200000004</v>
      </c>
      <c r="M122" s="68">
        <v>969.48474599999997</v>
      </c>
      <c r="N122" s="68">
        <v>1130.792293</v>
      </c>
      <c r="O122" s="68">
        <v>1276.335585</v>
      </c>
      <c r="P122" s="68">
        <v>1274.410897</v>
      </c>
      <c r="Q122" s="68">
        <v>452.755833</v>
      </c>
      <c r="R122" s="1"/>
      <c r="S122" s="36">
        <f>IF(P122="","",P122/Trans_cr_A!P122)</f>
        <v>0.43399540680407089</v>
      </c>
      <c r="T122" s="36">
        <f>IF(Q122="","",Q122/Trans_cr_A!Q122)</f>
        <v>0.23410048716291293</v>
      </c>
      <c r="U122" s="37">
        <f>IF(P122="","",P122/GDP!S118/10)</f>
        <v>0.10043667964409278</v>
      </c>
      <c r="V122" s="37">
        <f>IF(Q122="","",Q122/GDP!T118/10)</f>
        <v>4.2071423673059764E-2</v>
      </c>
      <c r="W122" s="39">
        <f>IF(P122="","",(P122-Pass_D_A!P122)/GDP!S118/10)</f>
        <v>-9.0199173280162664E-2</v>
      </c>
      <c r="X122" s="39">
        <f>IF(Q122="","",(Q122-Pass_D_A!Q122)/GDP!T118/10)</f>
        <v>-3.3303467978739218E-2</v>
      </c>
      <c r="Y122" s="37">
        <f>IF(Trans_cr_A!P122="","",Trans_cr_A!P122/GDP!S118/10)</f>
        <v>0.23142337008519392</v>
      </c>
      <c r="Z122" s="37">
        <f>IF(Trans_cr_A!P122="", "", (Trans_cr_A!P122-Trans_deb!P122)/GDP!S118/10)</f>
        <v>-0.93302431903977556</v>
      </c>
      <c r="AA122" s="1"/>
      <c r="AB122" s="14">
        <f t="shared" si="1"/>
        <v>1</v>
      </c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4.25" customHeight="1" x14ac:dyDescent="0.25">
      <c r="A123" s="10" t="s">
        <v>143</v>
      </c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1"/>
      <c r="S123" s="36" t="str">
        <f>IF(P123="","",P123/Trans_cr_A!P123)</f>
        <v/>
      </c>
      <c r="T123" s="36" t="str">
        <f>IF(Q123="","",Q123/Trans_cr_A!Q123)</f>
        <v/>
      </c>
      <c r="U123" s="37" t="str">
        <f>IF(P123="","",P123/GDP!S119/10)</f>
        <v/>
      </c>
      <c r="V123" s="37" t="str">
        <f>IF(Q123="","",Q123/GDP!T119/10)</f>
        <v/>
      </c>
      <c r="W123" s="39" t="str">
        <f>IF(P123="","",(P123-Pass_D_A!P123)/GDP!S119/10)</f>
        <v/>
      </c>
      <c r="X123" s="39" t="str">
        <f>IF(Q123="","",(Q123-Pass_D_A!Q123)/GDP!T119/10)</f>
        <v/>
      </c>
      <c r="Y123" s="37" t="str">
        <f>IF(Trans_cr_A!P123="","",Trans_cr_A!P123/GDP!S119/10)</f>
        <v/>
      </c>
      <c r="Z123" s="37" t="str">
        <f>IF(Trans_cr_A!P123="", "", (Trans_cr_A!P123-Trans_deb!P123)/GDP!S119/10)</f>
        <v/>
      </c>
      <c r="AA123" s="1"/>
      <c r="AB123" s="14">
        <f t="shared" si="1"/>
        <v>0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4.25" customHeight="1" x14ac:dyDescent="0.25">
      <c r="A124" s="10" t="s">
        <v>144</v>
      </c>
      <c r="B124" s="68">
        <v>34.71</v>
      </c>
      <c r="C124" s="68">
        <v>32.76</v>
      </c>
      <c r="D124" s="68">
        <v>57.53</v>
      </c>
      <c r="E124" s="68">
        <v>76.66</v>
      </c>
      <c r="F124" s="68">
        <v>66.8</v>
      </c>
      <c r="G124" s="68">
        <v>59.21</v>
      </c>
      <c r="H124" s="68">
        <v>66.92</v>
      </c>
      <c r="I124" s="68">
        <v>80.89</v>
      </c>
      <c r="J124" s="68">
        <v>94.3</v>
      </c>
      <c r="K124" s="68">
        <v>94.18</v>
      </c>
      <c r="L124" s="68">
        <v>81.31</v>
      </c>
      <c r="M124" s="68">
        <v>88.41</v>
      </c>
      <c r="N124" s="68">
        <v>118.93</v>
      </c>
      <c r="O124" s="68">
        <v>119</v>
      </c>
      <c r="P124" s="68">
        <v>130.85</v>
      </c>
      <c r="Q124" s="68">
        <v>37.58</v>
      </c>
      <c r="R124" s="1"/>
      <c r="S124" s="36">
        <f>IF(P124="","",P124/Trans_cr_A!P124)</f>
        <v>0.32321410927773936</v>
      </c>
      <c r="T124" s="36">
        <f>IF(Q124="","",Q124/Trans_cr_A!Q124)</f>
        <v>0.15057296257712957</v>
      </c>
      <c r="U124" s="37">
        <f>IF(P124="","",P124/GDP!S120/10)</f>
        <v>1.0944295751087321</v>
      </c>
      <c r="V124" s="37">
        <f>IF(Q124="","",Q124/GDP!T120/10)</f>
        <v>0.32678260869565212</v>
      </c>
      <c r="W124" s="39">
        <f>IF(P124="","",(P124-Pass_D_A!P124)/GDP!S120/10)</f>
        <v>0.31457009033121447</v>
      </c>
      <c r="X124" s="39">
        <f>IF(Q124="","",(Q124-Pass_D_A!Q124)/GDP!T120/10)</f>
        <v>8.7826086956521721E-2</v>
      </c>
      <c r="Y124" s="37">
        <f>IF(Trans_cr_A!P124="","",Trans_cr_A!P124/GDP!S120/10)</f>
        <v>3.3860823017731683</v>
      </c>
      <c r="Z124" s="37">
        <f>IF(Trans_cr_A!P124="", "", (Trans_cr_A!P124-Trans_deb!P124)/GDP!S120/10)</f>
        <v>-0.10404817664770824</v>
      </c>
      <c r="AA124" s="1"/>
      <c r="AB124" s="14">
        <f t="shared" si="1"/>
        <v>1</v>
      </c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4.25" customHeight="1" x14ac:dyDescent="0.25">
      <c r="A125" s="10" t="s">
        <v>145</v>
      </c>
      <c r="B125" s="67">
        <v>26.388000000000002</v>
      </c>
      <c r="C125" s="67">
        <v>36.197479999999999</v>
      </c>
      <c r="D125" s="67">
        <v>42.4831</v>
      </c>
      <c r="E125" s="67">
        <v>24.61084</v>
      </c>
      <c r="F125" s="67">
        <v>17.71802365836168</v>
      </c>
      <c r="G125" s="67">
        <v>43.665464039999996</v>
      </c>
      <c r="H125" s="67">
        <v>40.721236103205307</v>
      </c>
      <c r="I125" s="67">
        <v>38.298190740466438</v>
      </c>
      <c r="J125" s="67">
        <v>39.430677061792203</v>
      </c>
      <c r="K125" s="67">
        <v>41.54810645971812</v>
      </c>
      <c r="L125" s="67">
        <v>33.271991102240882</v>
      </c>
      <c r="M125" s="67">
        <v>63.057007605198301</v>
      </c>
      <c r="N125" s="67">
        <v>65.604964046906602</v>
      </c>
      <c r="O125" s="67">
        <v>65.303602800672166</v>
      </c>
      <c r="P125" s="67">
        <v>91.837641891544109</v>
      </c>
      <c r="Q125" s="67">
        <v>20.060285093582308</v>
      </c>
      <c r="R125" s="1"/>
      <c r="S125" s="36">
        <f>IF(P125="","",P125/Trans_cr_A!P125)</f>
        <v>0.23603423080207006</v>
      </c>
      <c r="T125" s="36">
        <f>IF(Q125="","",Q125/Trans_cr_A!Q125)</f>
        <v>5.2242627985702686E-2</v>
      </c>
      <c r="U125" s="37">
        <f>IF(P125="","",P125/GDP!S121/10)</f>
        <v>0.6561237543155255</v>
      </c>
      <c r="V125" s="37">
        <f>IF(Q125="","",Q125/GDP!T121/10)</f>
        <v>0.1527006553519244</v>
      </c>
      <c r="W125" s="39">
        <f>IF(P125="","",(P125-Pass_D_A!P125)/GDP!S121/10)</f>
        <v>-0.13546980679002782</v>
      </c>
      <c r="X125" s="39">
        <f>IF(Q125="","",(Q125-Pass_D_A!Q125)/GDP!T121/10)</f>
        <v>-1.8995807162220834E-2</v>
      </c>
      <c r="Y125" s="37">
        <f>IF(Trans_cr_A!P125="","",Trans_cr_A!P125/GDP!S121/10)</f>
        <v>2.7797822039877245</v>
      </c>
      <c r="Z125" s="37">
        <f>IF(Trans_cr_A!P125="", "", (Trans_cr_A!P125-Trans_deb!P125)/GDP!S121/10)</f>
        <v>-4.2463327341539854</v>
      </c>
      <c r="AA125" s="1"/>
      <c r="AB125" s="14">
        <f t="shared" si="1"/>
        <v>1</v>
      </c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4.25" customHeight="1" x14ac:dyDescent="0.25">
      <c r="A126" s="10" t="s">
        <v>146</v>
      </c>
      <c r="B126" s="68"/>
      <c r="C126" s="68"/>
      <c r="D126" s="68">
        <v>30.458445325809663</v>
      </c>
      <c r="E126" s="68">
        <v>46.437247116323114</v>
      </c>
      <c r="F126" s="68">
        <v>46.540606015145087</v>
      </c>
      <c r="G126" s="68">
        <v>52.2</v>
      </c>
      <c r="H126" s="68">
        <v>50.627962876794115</v>
      </c>
      <c r="I126" s="68">
        <v>50.546462793314099</v>
      </c>
      <c r="J126" s="68">
        <v>48.991638408389015</v>
      </c>
      <c r="K126" s="68">
        <v>50.531136898285673</v>
      </c>
      <c r="L126" s="68">
        <v>44.42773210641721</v>
      </c>
      <c r="M126" s="68">
        <v>44.902727466873749</v>
      </c>
      <c r="N126" s="68">
        <v>42.578939145716291</v>
      </c>
      <c r="O126" s="68">
        <v>53.426276034977093</v>
      </c>
      <c r="P126" s="68">
        <v>51.84090174227682</v>
      </c>
      <c r="Q126" s="68">
        <v>14.150751438721151</v>
      </c>
      <c r="R126" s="1"/>
      <c r="S126" s="36">
        <f>IF(P126="","",P126/Trans_cr_A!P126)</f>
        <v>0.13133982194505583</v>
      </c>
      <c r="T126" s="36">
        <f>IF(Q126="","",Q126/Trans_cr_A!Q126)</f>
        <v>4.6571991453374838E-2</v>
      </c>
      <c r="U126" s="37">
        <f>IF(P126="","",P126/GDP!S122/10)</f>
        <v>0.93524989612622789</v>
      </c>
      <c r="V126" s="37">
        <f>IF(Q126="","",Q126/GDP!T122/10)</f>
        <v>0.29542278577705955</v>
      </c>
      <c r="W126" s="39">
        <f>IF(P126="","",(P126-Pass_D_A!P126)/GDP!S122/10)</f>
        <v>0.67815519644314493</v>
      </c>
      <c r="X126" s="39">
        <f>IF(Q126="","",(Q126-Pass_D_A!Q126)/GDP!T122/10)</f>
        <v>0.12906979908220825</v>
      </c>
      <c r="Y126" s="37">
        <f>IF(Trans_cr_A!P126="","",Trans_cr_A!P126/GDP!S122/10)</f>
        <v>7.120840292576891</v>
      </c>
      <c r="Z126" s="37">
        <f>IF(Trans_cr_A!P126="", "", (Trans_cr_A!P126-Trans_deb!P126)/GDP!S122/10)</f>
        <v>1.1552105664466796</v>
      </c>
      <c r="AA126" s="1"/>
      <c r="AB126" s="14">
        <f t="shared" si="1"/>
        <v>1</v>
      </c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4.25" customHeight="1" x14ac:dyDescent="0.25">
      <c r="A127" s="10" t="s">
        <v>147</v>
      </c>
      <c r="B127" s="67"/>
      <c r="C127" s="67"/>
      <c r="D127" s="67"/>
      <c r="E127" s="67"/>
      <c r="F127" s="67"/>
      <c r="G127" s="67"/>
      <c r="H127" s="67"/>
      <c r="I127" s="67"/>
      <c r="J127" s="67"/>
      <c r="K127" s="67">
        <v>0.6</v>
      </c>
      <c r="L127" s="67">
        <v>0.61460000000000004</v>
      </c>
      <c r="M127" s="67">
        <v>1.478835462962963</v>
      </c>
      <c r="N127" s="67">
        <v>0.98037037037037034</v>
      </c>
      <c r="O127" s="67">
        <v>1.3177047309214629</v>
      </c>
      <c r="P127" s="67"/>
      <c r="Q127" s="67"/>
      <c r="R127" s="1"/>
      <c r="S127" s="36" t="str">
        <f>IF(P127="","",P127/Trans_cr_A!P127)</f>
        <v/>
      </c>
      <c r="T127" s="36" t="str">
        <f>IF(Q127="","",Q127/Trans_cr_A!Q127)</f>
        <v/>
      </c>
      <c r="U127" s="37" t="str">
        <f>IF(P127="","",P127/GDP!S123/10)</f>
        <v/>
      </c>
      <c r="V127" s="37" t="str">
        <f>IF(Q127="","",Q127/GDP!T123/10)</f>
        <v/>
      </c>
      <c r="W127" s="39" t="str">
        <f>IF(P127="","",(P127-Pass_D_A!P127)/GDP!S123/10)</f>
        <v/>
      </c>
      <c r="X127" s="39" t="str">
        <f>IF(Q127="","",(Q127-Pass_D_A!Q127)/GDP!T123/10)</f>
        <v/>
      </c>
      <c r="Y127" s="37">
        <f>IF(Trans_cr_A!P127="","",Trans_cr_A!P127/GDP!S123/10)</f>
        <v>2.335870566931471</v>
      </c>
      <c r="Z127" s="37">
        <f>IF(Trans_cr_A!P127="", "", (Trans_cr_A!P127-Trans_deb!P127)/GDP!S123/10)</f>
        <v>-3.6472350991733071</v>
      </c>
      <c r="AA127" s="1"/>
      <c r="AB127" s="14">
        <f t="shared" si="1"/>
        <v>0</v>
      </c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4.25" customHeight="1" x14ac:dyDescent="0.25">
      <c r="A128" s="10" t="s">
        <v>148</v>
      </c>
      <c r="B128" s="68">
        <v>815.63021076045754</v>
      </c>
      <c r="C128" s="68">
        <v>916.12135168629845</v>
      </c>
      <c r="D128" s="68">
        <v>1125.9590635010366</v>
      </c>
      <c r="E128" s="68">
        <v>1664.3796828814156</v>
      </c>
      <c r="F128" s="68">
        <v>1353.9730237842234</v>
      </c>
      <c r="G128" s="68">
        <v>1473.7369031339078</v>
      </c>
      <c r="H128" s="68">
        <v>1779.6053696622298</v>
      </c>
      <c r="I128" s="68">
        <v>1794.0922488263525</v>
      </c>
      <c r="J128" s="68">
        <v>1350.3738471783167</v>
      </c>
      <c r="K128" s="68">
        <v>1686.3</v>
      </c>
      <c r="L128" s="68">
        <v>1504.8722055893643</v>
      </c>
      <c r="M128" s="68">
        <v>1365.3426325757512</v>
      </c>
      <c r="N128" s="68">
        <v>1592.0683025786498</v>
      </c>
      <c r="O128" s="68">
        <v>1746.3451672372412</v>
      </c>
      <c r="P128" s="68">
        <v>1762.0236355684044</v>
      </c>
      <c r="Q128" s="68">
        <v>665.58546134621486</v>
      </c>
      <c r="R128" s="1"/>
      <c r="S128" s="36">
        <f>IF(P128="","",P128/Trans_cr_A!P128)</f>
        <v>0.49125777798622722</v>
      </c>
      <c r="T128" s="36">
        <f>IF(Q128="","",Q128/Trans_cr_A!Q128)</f>
        <v>0.27918064726583208</v>
      </c>
      <c r="U128" s="37">
        <f>IF(P128="","",P128/GDP!S124/10)</f>
        <v>1.4720208148373068</v>
      </c>
      <c r="V128" s="37">
        <f>IF(Q128="","",Q128/GDP!T124/10)</f>
        <v>0.58617101256403881</v>
      </c>
      <c r="W128" s="39">
        <f>IF(P128="","",(P128-Pass_D_A!P128)/GDP!S124/10)</f>
        <v>0.69819478739286089</v>
      </c>
      <c r="X128" s="39">
        <f>IF(Q128="","",(Q128-Pass_D_A!Q128)/GDP!T124/10)</f>
        <v>0.23753551062959066</v>
      </c>
      <c r="Y128" s="37">
        <f>IF(Trans_cr_A!P128="","",Trans_cr_A!P128/GDP!S124/10)</f>
        <v>2.996432587533659</v>
      </c>
      <c r="Z128" s="37">
        <f>IF(Trans_cr_A!P128="", "", (Trans_cr_A!P128-Trans_deb!P128)/GDP!S124/10)</f>
        <v>-0.199978533688908</v>
      </c>
      <c r="AA128" s="1"/>
      <c r="AB128" s="14">
        <f t="shared" si="1"/>
        <v>1</v>
      </c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4.25" customHeight="1" x14ac:dyDescent="0.25">
      <c r="A129" s="10" t="s">
        <v>149</v>
      </c>
      <c r="B129" s="67">
        <v>7.7854650000000003</v>
      </c>
      <c r="C129" s="67">
        <v>5.1574039999999997</v>
      </c>
      <c r="D129" s="67">
        <v>19.194809750000001</v>
      </c>
      <c r="E129" s="67">
        <v>23.042222020000001</v>
      </c>
      <c r="F129" s="67">
        <v>20.536283368769602</v>
      </c>
      <c r="G129" s="67">
        <v>26.695927469999997</v>
      </c>
      <c r="H129" s="67">
        <v>33.333425179513803</v>
      </c>
      <c r="I129" s="67">
        <v>34.860689023707998</v>
      </c>
      <c r="J129" s="67">
        <v>29.35804798706565</v>
      </c>
      <c r="K129" s="67">
        <v>18.233152069444468</v>
      </c>
      <c r="L129" s="67">
        <v>8.6598396854951609</v>
      </c>
      <c r="M129" s="67">
        <v>5.96907457466388</v>
      </c>
      <c r="N129" s="67">
        <v>13.169410888967054</v>
      </c>
      <c r="O129" s="67">
        <v>88.744238495802506</v>
      </c>
      <c r="P129" s="67">
        <v>72.201805315691402</v>
      </c>
      <c r="Q129" s="67">
        <v>22.979100630572439</v>
      </c>
      <c r="R129" s="1"/>
      <c r="S129" s="36">
        <f>IF(P129="","",P129/Trans_cr_A!P129)</f>
        <v>0.12010129025282298</v>
      </c>
      <c r="T129" s="36">
        <f>IF(Q129="","",Q129/Trans_cr_A!Q129)</f>
        <v>3.6994452239770763E-2</v>
      </c>
      <c r="U129" s="37">
        <f>IF(P129="","",P129/GDP!S125/10)</f>
        <v>0.47516818240007497</v>
      </c>
      <c r="V129" s="37">
        <f>IF(Q129="","",Q129/GDP!T125/10)</f>
        <v>0.15974348717811915</v>
      </c>
      <c r="W129" s="39">
        <f>IF(P129="","",(P129-Pass_D_A!P129)/GDP!S125/10)</f>
        <v>0.44696154176219682</v>
      </c>
      <c r="X129" s="39">
        <f>IF(Q129="","",(Q129-Pass_D_A!Q129)/GDP!T125/10)</f>
        <v>0.12530741316485694</v>
      </c>
      <c r="Y129" s="37">
        <f>IF(Trans_cr_A!P129="","",Trans_cr_A!P129/GDP!S125/10)</f>
        <v>3.9563953176506876</v>
      </c>
      <c r="Z129" s="37">
        <f>IF(Trans_cr_A!P129="", "", (Trans_cr_A!P129-Trans_deb!P129)/GDP!S125/10)</f>
        <v>-0.16182591002040098</v>
      </c>
      <c r="AA129" s="1"/>
      <c r="AB129" s="14">
        <f t="shared" si="1"/>
        <v>1</v>
      </c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4.25" customHeight="1" x14ac:dyDescent="0.25">
      <c r="A130" s="10" t="s">
        <v>150</v>
      </c>
      <c r="B130" s="68">
        <v>16.384837849950372</v>
      </c>
      <c r="C130" s="68">
        <v>12.993962227573951</v>
      </c>
      <c r="D130" s="68">
        <v>12.007822648518804</v>
      </c>
      <c r="E130" s="68">
        <v>11.769186157137462</v>
      </c>
      <c r="F130" s="68">
        <v>19.030811947069978</v>
      </c>
      <c r="G130" s="68">
        <v>18.794320138104901</v>
      </c>
      <c r="H130" s="68">
        <v>8.8846088368626965</v>
      </c>
      <c r="I130" s="68">
        <v>11.333404541846308</v>
      </c>
      <c r="J130" s="68">
        <v>4.5999999999999996</v>
      </c>
      <c r="K130" s="68">
        <v>74.390150931982063</v>
      </c>
      <c r="L130" s="68">
        <v>78.959126936844058</v>
      </c>
      <c r="M130" s="68">
        <v>92.43219242885506</v>
      </c>
      <c r="N130" s="68">
        <v>18.807097447006448</v>
      </c>
      <c r="O130" s="68">
        <v>17.536189682150265</v>
      </c>
      <c r="P130" s="68">
        <v>17.818089192488401</v>
      </c>
      <c r="Q130" s="68"/>
      <c r="R130" s="1"/>
      <c r="S130" s="36">
        <f>IF(P130="","",P130/Trans_cr_A!P130)</f>
        <v>4.6810353636839101E-2</v>
      </c>
      <c r="T130" s="36" t="str">
        <f>IF(Q130="","",Q130/Trans_cr_A!Q130)</f>
        <v/>
      </c>
      <c r="U130" s="37">
        <f>IF(P130="","",P130/GDP!S126/10)</f>
        <v>2.5897632616040812E-2</v>
      </c>
      <c r="V130" s="37" t="str">
        <f>IF(Q130="","",Q130/GDP!T126/10)</f>
        <v/>
      </c>
      <c r="W130" s="39">
        <f>IF(P130="","",(P130-Pass_D_A!P130)/GDP!S126/10)</f>
        <v>-1.4475250940694346E-2</v>
      </c>
      <c r="X130" s="39" t="str">
        <f>IF(Q130="","",(Q130-Pass_D_A!Q130)/GDP!T126/10)</f>
        <v/>
      </c>
      <c r="Y130" s="37">
        <f>IF(Trans_cr_A!P130="","",Trans_cr_A!P130/GDP!S126/10)</f>
        <v>0.55324582285701285</v>
      </c>
      <c r="Z130" s="37">
        <f>IF(Trans_cr_A!P130="", "", (Trans_cr_A!P130-Trans_deb!P130)/GDP!S126/10)</f>
        <v>-1.7819496855254755</v>
      </c>
      <c r="AA130" s="1"/>
      <c r="AB130" s="14">
        <f t="shared" si="1"/>
        <v>0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4.25" customHeight="1" x14ac:dyDescent="0.25">
      <c r="A131" s="10" t="s">
        <v>151</v>
      </c>
      <c r="B131" s="67">
        <v>14.02377911918097</v>
      </c>
      <c r="C131" s="67">
        <v>92.479465096323295</v>
      </c>
      <c r="D131" s="67">
        <v>108.26274950200143</v>
      </c>
      <c r="E131" s="67">
        <v>101.74717893547455</v>
      </c>
      <c r="F131" s="67">
        <v>111.5</v>
      </c>
      <c r="G131" s="67">
        <v>151.40231444889935</v>
      </c>
      <c r="H131" s="67">
        <v>252.02806599497853</v>
      </c>
      <c r="I131" s="67">
        <v>123.41298000305412</v>
      </c>
      <c r="J131" s="67">
        <v>112.63025343757978</v>
      </c>
      <c r="K131" s="67">
        <v>99.696542883855614</v>
      </c>
      <c r="L131" s="67">
        <v>74.913020239841046</v>
      </c>
      <c r="M131" s="67">
        <v>70.715223284494755</v>
      </c>
      <c r="N131" s="67">
        <v>107.57500749906892</v>
      </c>
      <c r="O131" s="67">
        <v>108.49013486939144</v>
      </c>
      <c r="P131" s="67">
        <v>102.06669477006936</v>
      </c>
      <c r="Q131" s="67">
        <v>37.444387692774818</v>
      </c>
      <c r="R131" s="1"/>
      <c r="S131" s="36">
        <f>IF(P131="","",P131/Trans_cr_A!P131)</f>
        <v>0.93981572368336241</v>
      </c>
      <c r="T131" s="36">
        <f>IF(Q131="","",Q131/Trans_cr_A!Q131)</f>
        <v>0.90588865601398993</v>
      </c>
      <c r="U131" s="37">
        <f>IF(P131="","",P131/GDP!S127/10)</f>
        <v>0.8138640839651492</v>
      </c>
      <c r="V131" s="37">
        <f>IF(Q131="","",Q131/GDP!T127/10)</f>
        <v>0.35445274226405543</v>
      </c>
      <c r="W131" s="39">
        <f>IF(P131="","",(P131-Pass_D_A!P131)/GDP!S127/10)</f>
        <v>0.72231122173232787</v>
      </c>
      <c r="X131" s="39">
        <f>IF(Q131="","",(Q131-Pass_D_A!Q131)/GDP!T127/10)</f>
        <v>0.30831727659686969</v>
      </c>
      <c r="Y131" s="37">
        <f>IF(Trans_cr_A!P131="","",Trans_cr_A!P131/GDP!S127/10)</f>
        <v>0.86598262133285164</v>
      </c>
      <c r="Z131" s="37">
        <f>IF(Trans_cr_A!P131="", "", (Trans_cr_A!P131-Trans_deb!P131)/GDP!S127/10)</f>
        <v>-0.21472798708855159</v>
      </c>
      <c r="AA131" s="1"/>
      <c r="AB131" s="14">
        <f t="shared" si="1"/>
        <v>1</v>
      </c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4.25" customHeight="1" x14ac:dyDescent="0.25">
      <c r="A132" s="10" t="s">
        <v>152</v>
      </c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1"/>
      <c r="S132" s="36" t="str">
        <f>IF(P132="","",P132/Trans_cr_A!P132)</f>
        <v/>
      </c>
      <c r="T132" s="36" t="str">
        <f>IF(Q132="","",Q132/Trans_cr_A!Q132)</f>
        <v/>
      </c>
      <c r="U132" s="37" t="str">
        <f>IF(P132="","",P132/GDP!S128/10)</f>
        <v/>
      </c>
      <c r="V132" s="37" t="str">
        <f>IF(Q132="","",Q132/GDP!T128/10)</f>
        <v/>
      </c>
      <c r="W132" s="39" t="str">
        <f>IF(P132="","",(P132-Pass_D_A!P132)/GDP!S128/10)</f>
        <v/>
      </c>
      <c r="X132" s="39" t="str">
        <f>IF(Q132="","",(Q132-Pass_D_A!Q132)/GDP!T128/10)</f>
        <v/>
      </c>
      <c r="Y132" s="37" t="str">
        <f>IF(Trans_cr_A!P132="","",Trans_cr_A!P132/GDP!S128/10)</f>
        <v/>
      </c>
      <c r="Z132" s="37" t="str">
        <f>IF(Trans_cr_A!P132="", "", (Trans_cr_A!P132-Trans_deb!P132)/GDP!S128/10)</f>
        <v/>
      </c>
      <c r="AA132" s="1"/>
      <c r="AB132" s="14">
        <f t="shared" si="1"/>
        <v>0</v>
      </c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4.25" customHeight="1" x14ac:dyDescent="0.25">
      <c r="A133" s="10" t="s">
        <v>153</v>
      </c>
      <c r="B133" s="67">
        <v>29.310818267200666</v>
      </c>
      <c r="C133" s="67">
        <v>29.220698023952657</v>
      </c>
      <c r="D133" s="67">
        <v>34.376000837040365</v>
      </c>
      <c r="E133" s="67">
        <v>18.359364054045045</v>
      </c>
      <c r="F133" s="67">
        <v>26.02756042962196</v>
      </c>
      <c r="G133" s="67">
        <v>34.268662240852862</v>
      </c>
      <c r="H133" s="67">
        <v>32.044870837179118</v>
      </c>
      <c r="I133" s="67">
        <v>27.970726748951972</v>
      </c>
      <c r="J133" s="67">
        <v>24.457413784505697</v>
      </c>
      <c r="K133" s="67">
        <v>24.314044034420267</v>
      </c>
      <c r="L133" s="67">
        <v>25.698291090524044</v>
      </c>
      <c r="M133" s="67">
        <v>52.11414853524218</v>
      </c>
      <c r="N133" s="67">
        <v>83.070876317820904</v>
      </c>
      <c r="O133" s="67">
        <v>103.59760186580978</v>
      </c>
      <c r="P133" s="67">
        <v>107.73292605553806</v>
      </c>
      <c r="Q133" s="67">
        <v>40.542728890860829</v>
      </c>
      <c r="R133" s="1"/>
      <c r="S133" s="36">
        <f>IF(P133="","",P133/Trans_cr_A!P133)</f>
        <v>0.96685359383739289</v>
      </c>
      <c r="T133" s="36">
        <f>IF(Q133="","",Q133/Trans_cr_A!Q133)</f>
        <v>0.87352270768974549</v>
      </c>
      <c r="U133" s="37">
        <f>IF(P133="","",P133/GDP!S129/10)</f>
        <v>0.31512834134477452</v>
      </c>
      <c r="V133" s="37">
        <f>IF(Q133="","",Q133/GDP!T129/10)</f>
        <v>0.11763449554870398</v>
      </c>
      <c r="W133" s="39">
        <f>IF(P133="","",(P133-Pass_D_A!P133)/GDP!S129/10)</f>
        <v>0.28353062614402536</v>
      </c>
      <c r="X133" s="39">
        <f>IF(Q133="","",(Q133-Pass_D_A!Q133)/GDP!T129/10)</f>
        <v>0.1067075720877044</v>
      </c>
      <c r="Y133" s="37">
        <f>IF(Trans_cr_A!P133="","",Trans_cr_A!P133/GDP!S129/10)</f>
        <v>0.32593180948321876</v>
      </c>
      <c r="Z133" s="37">
        <f>IF(Trans_cr_A!P133="", "", (Trans_cr_A!P133-Trans_deb!P133)/GDP!S129/10)</f>
        <v>-1.5099832107350661</v>
      </c>
      <c r="AA133" s="1"/>
      <c r="AB133" s="14">
        <f t="shared" si="1"/>
        <v>1</v>
      </c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4.25" customHeight="1" x14ac:dyDescent="0.25">
      <c r="A134" s="10" t="s">
        <v>154</v>
      </c>
      <c r="B134" s="68">
        <v>7.0670391061452511</v>
      </c>
      <c r="C134" s="68">
        <v>4.7709497206703908</v>
      </c>
      <c r="D134" s="68">
        <v>5.949720670391061</v>
      </c>
      <c r="E134" s="68">
        <v>9.7150837988826826</v>
      </c>
      <c r="F134" s="68">
        <v>20.329608938547484</v>
      </c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1"/>
      <c r="S134" s="36" t="str">
        <f>IF(P134="","",P134/Trans_cr_A!P134)</f>
        <v/>
      </c>
      <c r="T134" s="36" t="str">
        <f>IF(Q134="","",Q134/Trans_cr_A!Q134)</f>
        <v/>
      </c>
      <c r="U134" s="37" t="str">
        <f>IF(P134="","",P134/GDP!S130/10)</f>
        <v/>
      </c>
      <c r="V134" s="37" t="str">
        <f>IF(Q134="","",Q134/GDP!T130/10)</f>
        <v/>
      </c>
      <c r="W134" s="39" t="str">
        <f>IF(P134="","",(P134-Pass_D_A!P134)/GDP!S130/10)</f>
        <v/>
      </c>
      <c r="X134" s="39" t="str">
        <f>IF(Q134="","",(Q134-Pass_D_A!Q134)/GDP!T130/10)</f>
        <v/>
      </c>
      <c r="Y134" s="37" t="str">
        <f>IF(Trans_cr_A!P134="","",Trans_cr_A!P134/GDP!S130/10)</f>
        <v/>
      </c>
      <c r="Z134" s="37" t="str">
        <f>IF(Trans_cr_A!P134="", "", (Trans_cr_A!P134-Trans_deb!P134)/GDP!S130/10)</f>
        <v/>
      </c>
      <c r="AA134" s="1"/>
      <c r="AB134" s="14">
        <f t="shared" si="1"/>
        <v>0</v>
      </c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4.25" customHeight="1" x14ac:dyDescent="0.25">
      <c r="A135" s="10" t="s">
        <v>155</v>
      </c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1"/>
      <c r="S135" s="36" t="str">
        <f>IF(P135="","",P135/Trans_cr_A!P135)</f>
        <v/>
      </c>
      <c r="T135" s="36" t="str">
        <f>IF(Q135="","",Q135/Trans_cr_A!Q135)</f>
        <v/>
      </c>
      <c r="U135" s="37" t="str">
        <f>IF(P135="","",P135/GDP!S131/10)</f>
        <v/>
      </c>
      <c r="V135" s="37" t="str">
        <f>IF(Q135="","",Q135/GDP!T131/10)</f>
        <v/>
      </c>
      <c r="W135" s="39" t="str">
        <f>IF(P135="","",(P135-Pass_D_A!P135)/GDP!S131/10)</f>
        <v/>
      </c>
      <c r="X135" s="39" t="str">
        <f>IF(Q135="","",(Q135-Pass_D_A!Q135)/GDP!T131/10)</f>
        <v/>
      </c>
      <c r="Y135" s="37">
        <f>IF(Trans_cr_A!P135="","",Trans_cr_A!P135/GDP!S131/10)</f>
        <v>4.5141652328779456</v>
      </c>
      <c r="Z135" s="37">
        <f>IF(Trans_cr_A!P135="", "", (Trans_cr_A!P135-Trans_deb!P135)/GDP!S131/10)</f>
        <v>1.2397191852903264</v>
      </c>
      <c r="AA135" s="1"/>
      <c r="AB135" s="14">
        <f t="shared" ref="AB135:AB198" si="2">IF(Q135="",0, 1)</f>
        <v>0</v>
      </c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4.25" customHeight="1" x14ac:dyDescent="0.25">
      <c r="A136" s="10" t="s">
        <v>156</v>
      </c>
      <c r="B136" s="68">
        <v>0</v>
      </c>
      <c r="C136" s="68">
        <v>0</v>
      </c>
      <c r="D136" s="68">
        <v>0</v>
      </c>
      <c r="E136" s="68">
        <v>115</v>
      </c>
      <c r="F136" s="68">
        <v>95.248468589399664</v>
      </c>
      <c r="G136" s="68">
        <v>96.587674708838563</v>
      </c>
      <c r="H136" s="68">
        <v>118.45033415142326</v>
      </c>
      <c r="I136" s="68">
        <v>122.61628980310641</v>
      </c>
      <c r="J136" s="68">
        <v>118.51915737181258</v>
      </c>
      <c r="K136" s="68">
        <v>99.517510563528162</v>
      </c>
      <c r="L136" s="68">
        <v>88.320719450168895</v>
      </c>
      <c r="M136" s="68">
        <v>88.987724029037295</v>
      </c>
      <c r="N136" s="68"/>
      <c r="O136" s="68"/>
      <c r="P136" s="68"/>
      <c r="Q136" s="68"/>
      <c r="R136" s="1"/>
      <c r="S136" s="36" t="str">
        <f>IF(P136="","",P136/Trans_cr_A!P136)</f>
        <v/>
      </c>
      <c r="T136" s="36" t="str">
        <f>IF(Q136="","",Q136/Trans_cr_A!Q136)</f>
        <v/>
      </c>
      <c r="U136" s="37" t="str">
        <f>IF(P136="","",P136/GDP!S132/10)</f>
        <v/>
      </c>
      <c r="V136" s="37" t="str">
        <f>IF(Q136="","",Q136/GDP!T132/10)</f>
        <v/>
      </c>
      <c r="W136" s="39" t="str">
        <f>IF(P136="","",(P136-Pass_D_A!P136)/GDP!S132/10)</f>
        <v/>
      </c>
      <c r="X136" s="39" t="str">
        <f>IF(Q136="","",(Q136-Pass_D_A!Q136)/GDP!T132/10)</f>
        <v/>
      </c>
      <c r="Y136" s="37" t="str">
        <f>IF(Trans_cr_A!P136="","",Trans_cr_A!P136/GDP!S132/10)</f>
        <v/>
      </c>
      <c r="Z136" s="37" t="str">
        <f>IF(Trans_cr_A!P136="", "", (Trans_cr_A!P136-Trans_deb!P136)/GDP!S132/10)</f>
        <v/>
      </c>
      <c r="AA136" s="1"/>
      <c r="AB136" s="14">
        <f t="shared" si="2"/>
        <v>0</v>
      </c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4.25" customHeight="1" x14ac:dyDescent="0.25">
      <c r="A137" s="10" t="s">
        <v>157</v>
      </c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1"/>
      <c r="S137" s="36" t="str">
        <f>IF(P137="","",P137/Trans_cr_A!P137)</f>
        <v/>
      </c>
      <c r="T137" s="36" t="str">
        <f>IF(Q137="","",Q137/Trans_cr_A!Q137)</f>
        <v/>
      </c>
      <c r="U137" s="37" t="str">
        <f>IF(P137="","",P137/GDP!S133/10)</f>
        <v/>
      </c>
      <c r="V137" s="37" t="str">
        <f>IF(Q137="","",Q137/GDP!T133/10)</f>
        <v/>
      </c>
      <c r="W137" s="39" t="str">
        <f>IF(P137="","",(P137-Pass_D_A!P137)/GDP!S133/10)</f>
        <v/>
      </c>
      <c r="X137" s="39" t="str">
        <f>IF(Q137="","",(Q137-Pass_D_A!Q137)/GDP!T133/10)</f>
        <v/>
      </c>
      <c r="Y137" s="37">
        <f>IF(Trans_cr_A!P137="","",Trans_cr_A!P137/GDP!S133/10)</f>
        <v>1.0854145552090069</v>
      </c>
      <c r="Z137" s="37">
        <f>IF(Trans_cr_A!P137="", "", (Trans_cr_A!P137-Trans_deb!P137)/GDP!S133/10)</f>
        <v>-0.49175507836856774</v>
      </c>
      <c r="AA137" s="1"/>
      <c r="AB137" s="14">
        <f t="shared" si="2"/>
        <v>0</v>
      </c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4.25" customHeight="1" x14ac:dyDescent="0.25">
      <c r="A138" s="10" t="s">
        <v>158</v>
      </c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>
        <v>0</v>
      </c>
      <c r="N138" s="68">
        <v>0</v>
      </c>
      <c r="O138" s="68">
        <v>0</v>
      </c>
      <c r="P138" s="68">
        <v>0</v>
      </c>
      <c r="Q138" s="68">
        <v>0</v>
      </c>
      <c r="R138" s="1"/>
      <c r="S138" s="36">
        <f>IF(P138="","",P138/Trans_cr_A!P138)</f>
        <v>0</v>
      </c>
      <c r="T138" s="36">
        <f>IF(Q138="","",Q138/Trans_cr_A!Q138)</f>
        <v>0</v>
      </c>
      <c r="U138" s="37">
        <f>IF(P138="","",P138/GDP!S134/10)</f>
        <v>0</v>
      </c>
      <c r="V138" s="37">
        <f>IF(Q138="","",Q138/GDP!T134/10)</f>
        <v>0</v>
      </c>
      <c r="W138" s="39">
        <f>IF(P138="","",(P138-Pass_D_A!P138)/GDP!S134/10)</f>
        <v>-1.0458715596330275</v>
      </c>
      <c r="X138" s="39">
        <f>IF(Q138="","",(Q138-Pass_D_A!Q138)/GDP!T134/10)</f>
        <v>-0.31780009879795817</v>
      </c>
      <c r="Y138" s="37">
        <f>IF(Trans_cr_A!P138="","",Trans_cr_A!P138/GDP!S134/10)</f>
        <v>0.48025528520143601</v>
      </c>
      <c r="Z138" s="37">
        <f>IF(Trans_cr_A!P138="", "", (Trans_cr_A!P138-Trans_deb!P138)/GDP!S134/10)</f>
        <v>-2.6637415237335462</v>
      </c>
      <c r="AA138" s="1"/>
      <c r="AB138" s="14">
        <f t="shared" si="2"/>
        <v>1</v>
      </c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4.25" customHeight="1" x14ac:dyDescent="0.25">
      <c r="A139" s="10" t="s">
        <v>159</v>
      </c>
      <c r="B139" s="67">
        <v>0.92743905955826544</v>
      </c>
      <c r="C139" s="67">
        <v>3.1238896452053986</v>
      </c>
      <c r="D139" s="67">
        <v>3.2947950366306653</v>
      </c>
      <c r="E139" s="67">
        <v>6.8363222348702015</v>
      </c>
      <c r="F139" s="67">
        <v>2.5324615248455697</v>
      </c>
      <c r="G139" s="67">
        <v>0.45675549870901239</v>
      </c>
      <c r="H139" s="67">
        <v>2.7</v>
      </c>
      <c r="I139" s="67">
        <v>1.2535345304646492</v>
      </c>
      <c r="J139" s="67">
        <v>1.247216985498844</v>
      </c>
      <c r="K139" s="67">
        <v>9.7902344077012984</v>
      </c>
      <c r="L139" s="67">
        <v>5.5685636993211824</v>
      </c>
      <c r="M139" s="67">
        <v>7.3267277420890702</v>
      </c>
      <c r="N139" s="67">
        <v>8.2015752049385693</v>
      </c>
      <c r="O139" s="67">
        <v>15.746918299241665</v>
      </c>
      <c r="P139" s="67">
        <v>13.793033102643124</v>
      </c>
      <c r="Q139" s="67"/>
      <c r="R139" s="1"/>
      <c r="S139" s="36">
        <f>IF(P139="","",P139/Trans_cr_A!P139)</f>
        <v>0.85183178580802132</v>
      </c>
      <c r="T139" s="36" t="str">
        <f>IF(Q139="","",Q139/Trans_cr_A!Q139)</f>
        <v/>
      </c>
      <c r="U139" s="37">
        <f>IF(P139="","",P139/GDP!S135/10)</f>
        <v>0.10682336665615802</v>
      </c>
      <c r="V139" s="37" t="str">
        <f>IF(Q139="","",Q139/GDP!T135/10)</f>
        <v/>
      </c>
      <c r="W139" s="39">
        <f>IF(P139="","",(P139-Pass_D_A!P139)/GDP!S135/10)</f>
        <v>-0.22079041848369579</v>
      </c>
      <c r="X139" s="39" t="str">
        <f>IF(Q139="","",(Q139-Pass_D_A!Q139)/GDP!T135/10)</f>
        <v/>
      </c>
      <c r="Y139" s="37">
        <f>IF(Trans_cr_A!P139="","",Trans_cr_A!P139/GDP!S135/10)</f>
        <v>0.12540429746329396</v>
      </c>
      <c r="Z139" s="37">
        <f>IF(Trans_cr_A!P139="", "", (Trans_cr_A!P139-Trans_deb!P139)/GDP!S135/10)</f>
        <v>-4.9853841540504584</v>
      </c>
      <c r="AA139" s="1"/>
      <c r="AB139" s="14">
        <f t="shared" si="2"/>
        <v>0</v>
      </c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4.25" customHeight="1" x14ac:dyDescent="0.25">
      <c r="A140" s="10" t="s">
        <v>160</v>
      </c>
      <c r="B140" s="68">
        <v>84.677405839679466</v>
      </c>
      <c r="C140" s="68">
        <v>25.154815012112746</v>
      </c>
      <c r="D140" s="68">
        <v>124.02801541739559</v>
      </c>
      <c r="E140" s="68">
        <v>389.3868930615676</v>
      </c>
      <c r="F140" s="68">
        <v>188.79602498656641</v>
      </c>
      <c r="G140" s="68">
        <v>166.68613085349455</v>
      </c>
      <c r="H140" s="68">
        <v>65.453426273458447</v>
      </c>
      <c r="I140" s="68">
        <v>83.485650861542865</v>
      </c>
      <c r="J140" s="68">
        <v>77.725797816436412</v>
      </c>
      <c r="K140" s="68">
        <v>62.2</v>
      </c>
      <c r="L140" s="68">
        <v>56.55</v>
      </c>
      <c r="M140" s="68">
        <v>18.473502929999999</v>
      </c>
      <c r="N140" s="68">
        <v>65.978555503027494</v>
      </c>
      <c r="O140" s="68">
        <v>15.48456300762428</v>
      </c>
      <c r="P140" s="68">
        <v>22.270581430343672</v>
      </c>
      <c r="Q140" s="68">
        <v>7.9241329679167398</v>
      </c>
      <c r="R140" s="1"/>
      <c r="S140" s="36">
        <f>IF(P140="","",P140/Trans_cr_A!P140)</f>
        <v>1.131482990409814E-2</v>
      </c>
      <c r="T140" s="36">
        <f>IF(Q140="","",Q140/Trans_cr_A!Q140)</f>
        <v>3.8597604306385481E-3</v>
      </c>
      <c r="U140" s="37">
        <f>IF(P140="","",P140/GDP!S136/10)</f>
        <v>4.9697807351476555E-3</v>
      </c>
      <c r="V140" s="37">
        <f>IF(Q140="","",Q140/GDP!T136/10)</f>
        <v>1.845297752546263E-3</v>
      </c>
      <c r="W140" s="39">
        <f>IF(P140="","",(P140-Pass_D_A!P140)/GDP!S136/10)</f>
        <v>-0.64149113304794736</v>
      </c>
      <c r="X140" s="39">
        <f>IF(Q140="","",(Q140-Pass_D_A!Q140)/GDP!T136/10)</f>
        <v>-0.24613245030504843</v>
      </c>
      <c r="Y140" s="37">
        <f>IF(Trans_cr_A!P140="","",Trans_cr_A!P140/GDP!S136/10)</f>
        <v>0.4392271715324364</v>
      </c>
      <c r="Z140" s="37">
        <f>IF(Trans_cr_A!P140="", "", (Trans_cr_A!P140-Trans_deb!P140)/GDP!S136/10)</f>
        <v>-1.0896168725552966</v>
      </c>
      <c r="AA140" s="1"/>
      <c r="AB140" s="14">
        <f t="shared" si="2"/>
        <v>1</v>
      </c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4.25" customHeight="1" x14ac:dyDescent="0.25">
      <c r="A141" s="10" t="s">
        <v>161</v>
      </c>
      <c r="B141" s="67">
        <v>27.201418309999998</v>
      </c>
      <c r="C141" s="67">
        <v>27.361314350000001</v>
      </c>
      <c r="D141" s="67">
        <v>32.5462299</v>
      </c>
      <c r="E141" s="67">
        <v>34.149432099999999</v>
      </c>
      <c r="F141" s="67">
        <v>13.633167220000001</v>
      </c>
      <c r="G141" s="67">
        <v>2.2013609399999998</v>
      </c>
      <c r="H141" s="67">
        <v>2.2568781900000001</v>
      </c>
      <c r="I141" s="67">
        <v>2.8095337000000002</v>
      </c>
      <c r="J141" s="67">
        <v>3.2299370000000001</v>
      </c>
      <c r="K141" s="67">
        <v>3.2737910000000001</v>
      </c>
      <c r="L141" s="67">
        <v>2.8316870000000001</v>
      </c>
      <c r="M141" s="67">
        <v>2.900388</v>
      </c>
      <c r="N141" s="67">
        <v>3.6959761000000002</v>
      </c>
      <c r="O141" s="67">
        <v>4.567348</v>
      </c>
      <c r="P141" s="67">
        <v>4.8735520000000001</v>
      </c>
      <c r="Q141" s="67">
        <v>1.2735377999999999</v>
      </c>
      <c r="R141" s="1"/>
      <c r="S141" s="36">
        <f>IF(P141="","",P141/Trans_cr_A!P141)</f>
        <v>1.0688780999864804E-2</v>
      </c>
      <c r="T141" s="36">
        <f>IF(Q141="","",Q141/Trans_cr_A!Q141)</f>
        <v>3.1683197490711499E-3</v>
      </c>
      <c r="U141" s="37">
        <f>IF(P141="","",P141/GDP!S137/10)</f>
        <v>3.8833083665338643E-2</v>
      </c>
      <c r="V141" s="37">
        <f>IF(Q141="","",Q141/GDP!T137/10)</f>
        <v>1.0364077148437499E-2</v>
      </c>
      <c r="W141" s="39">
        <f>IF(P141="","",(P141-Pass_D_A!P141)/GDP!S137/10)</f>
        <v>-0.1198640918326693</v>
      </c>
      <c r="X141" s="39">
        <f>IF(Q141="","",(Q141-Pass_D_A!Q141)/GDP!T137/10)</f>
        <v>-3.8279173772786459E-2</v>
      </c>
      <c r="Y141" s="37">
        <f>IF(Trans_cr_A!P141="","",Trans_cr_A!P141/GDP!S137/10)</f>
        <v>3.6330694459760955</v>
      </c>
      <c r="Z141" s="37">
        <f>IF(Trans_cr_A!P141="", "", (Trans_cr_A!P141-Trans_deb!P141)/GDP!S137/10)</f>
        <v>0.419733621075698</v>
      </c>
      <c r="AA141" s="1"/>
      <c r="AB141" s="14">
        <f t="shared" si="2"/>
        <v>1</v>
      </c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4.25" customHeight="1" x14ac:dyDescent="0.25">
      <c r="A142" s="10" t="s">
        <v>162</v>
      </c>
      <c r="B142" s="68">
        <v>748.76070336152873</v>
      </c>
      <c r="C142" s="68">
        <v>498.27244230217411</v>
      </c>
      <c r="D142" s="68">
        <v>818.72505704268269</v>
      </c>
      <c r="E142" s="68">
        <v>849.25010549904812</v>
      </c>
      <c r="F142" s="68">
        <v>750.13981833582477</v>
      </c>
      <c r="G142" s="68">
        <v>607.38013428574016</v>
      </c>
      <c r="H142" s="68">
        <v>1235.5493047458388</v>
      </c>
      <c r="I142" s="68">
        <v>1348</v>
      </c>
      <c r="J142" s="68">
        <v>1547.6219580953057</v>
      </c>
      <c r="K142" s="68">
        <v>1923.9434219493332</v>
      </c>
      <c r="L142" s="68">
        <v>1505.9035074150627</v>
      </c>
      <c r="M142" s="68">
        <v>1059.4799593251489</v>
      </c>
      <c r="N142" s="68">
        <v>963.72679713517027</v>
      </c>
      <c r="O142" s="68">
        <v>1352.2262290422375</v>
      </c>
      <c r="P142" s="68">
        <v>1179.0702261413996</v>
      </c>
      <c r="Q142" s="68">
        <v>403.92842692504854</v>
      </c>
      <c r="R142" s="1"/>
      <c r="S142" s="36">
        <f>IF(P142="","",P142/Trans_cr_A!P142)</f>
        <v>6.5233114124566838E-2</v>
      </c>
      <c r="T142" s="36">
        <f>IF(Q142="","",Q142/Trans_cr_A!Q142)</f>
        <v>2.6983010534534103E-2</v>
      </c>
      <c r="U142" s="37">
        <f>IF(P142="","",P142/GDP!S138/10)</f>
        <v>0.2907623057733224</v>
      </c>
      <c r="V142" s="37">
        <f>IF(Q142="","",Q142/GDP!T138/10)</f>
        <v>0.11157966429703366</v>
      </c>
      <c r="W142" s="39">
        <f>IF(P142="","",(P142-Pass_D_A!P142)/GDP!S138/10)</f>
        <v>1.6565623913333972E-3</v>
      </c>
      <c r="X142" s="39">
        <f>IF(Q142="","",(Q142-Pass_D_A!Q142)/GDP!T138/10)</f>
        <v>9.3545648750517525E-3</v>
      </c>
      <c r="Y142" s="37">
        <f>IF(Trans_cr_A!P142="","",Trans_cr_A!P142/GDP!S138/10)</f>
        <v>4.4572807794840674</v>
      </c>
      <c r="Z142" s="37">
        <f>IF(Trans_cr_A!P142="", "", (Trans_cr_A!P142-Trans_deb!P142)/GDP!S138/10)</f>
        <v>1.4934375424960584</v>
      </c>
      <c r="AA142" s="1"/>
      <c r="AB142" s="14">
        <f t="shared" si="2"/>
        <v>1</v>
      </c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4.25" customHeight="1" x14ac:dyDescent="0.25">
      <c r="A143" s="10" t="s">
        <v>163</v>
      </c>
      <c r="B143" s="67">
        <v>197.65929778933679</v>
      </c>
      <c r="C143" s="67">
        <v>205.46163849154746</v>
      </c>
      <c r="D143" s="67">
        <v>257.47724317295189</v>
      </c>
      <c r="E143" s="67">
        <v>309.49284785435628</v>
      </c>
      <c r="F143" s="67">
        <v>403.12093628088428</v>
      </c>
      <c r="G143" s="67">
        <v>288.68660598179451</v>
      </c>
      <c r="H143" s="67">
        <v>519.66189856957089</v>
      </c>
      <c r="I143" s="67">
        <v>626.91807542262677</v>
      </c>
      <c r="J143" s="67">
        <v>592.50975292587782</v>
      </c>
      <c r="K143" s="67">
        <v>596.49414824447331</v>
      </c>
      <c r="L143" s="67">
        <v>707.20936280884268</v>
      </c>
      <c r="M143" s="67">
        <v>772.25747724317284</v>
      </c>
      <c r="N143" s="67">
        <v>970.09102730819245</v>
      </c>
      <c r="O143" s="67">
        <v>1217.1651495448634</v>
      </c>
      <c r="P143" s="67">
        <v>1382.4358907672299</v>
      </c>
      <c r="Q143" s="67"/>
      <c r="R143" s="1"/>
      <c r="S143" s="36">
        <f>IF(P143="","",P143/Trans_cr_A!P143)</f>
        <v>0.56334960032710624</v>
      </c>
      <c r="T143" s="36" t="str">
        <f>IF(Q143="","",Q143/Trans_cr_A!Q143)</f>
        <v/>
      </c>
      <c r="U143" s="37">
        <f>IF(P143="","",P143/GDP!S139/10)</f>
        <v>1.8111067466261805</v>
      </c>
      <c r="V143" s="37" t="str">
        <f>IF(Q143="","",Q143/GDP!T139/10)</f>
        <v/>
      </c>
      <c r="W143" s="39">
        <f>IF(P143="","",(P143-Pass_D_A!P143)/GDP!S139/10)</f>
        <v>0.80090528185619014</v>
      </c>
      <c r="X143" s="39" t="str">
        <f>IF(Q143="","",(Q143-Pass_D_A!Q143)/GDP!T139/10)</f>
        <v/>
      </c>
      <c r="Y143" s="37">
        <f>IF(Trans_cr_A!P143="","",Trans_cr_A!P143/GDP!S139/10)</f>
        <v>3.2148895562800974</v>
      </c>
      <c r="Z143" s="37">
        <f>IF(Trans_cr_A!P143="", "", (Trans_cr_A!P143-Trans_deb!P143)/GDP!S139/10)</f>
        <v>-2.5123035596790233</v>
      </c>
      <c r="AA143" s="1"/>
      <c r="AB143" s="14">
        <f t="shared" si="2"/>
        <v>0</v>
      </c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4.25" customHeight="1" x14ac:dyDescent="0.25">
      <c r="A144" s="10" t="s">
        <v>164</v>
      </c>
      <c r="B144" s="68">
        <v>646</v>
      </c>
      <c r="C144" s="68">
        <v>664</v>
      </c>
      <c r="D144" s="68">
        <v>635</v>
      </c>
      <c r="E144" s="68">
        <v>670</v>
      </c>
      <c r="F144" s="68">
        <v>678</v>
      </c>
      <c r="G144" s="68">
        <v>693</v>
      </c>
      <c r="H144" s="68">
        <v>754</v>
      </c>
      <c r="I144" s="68">
        <v>675.00009999999997</v>
      </c>
      <c r="J144" s="68">
        <v>650</v>
      </c>
      <c r="K144" s="68">
        <v>689</v>
      </c>
      <c r="L144" s="68">
        <v>598</v>
      </c>
      <c r="M144" s="68">
        <v>468.32</v>
      </c>
      <c r="N144" s="68">
        <v>512.66999999999996</v>
      </c>
      <c r="O144" s="68">
        <v>455.05</v>
      </c>
      <c r="P144" s="68">
        <v>498.21</v>
      </c>
      <c r="Q144" s="68">
        <v>326.39999999999998</v>
      </c>
      <c r="R144" s="1"/>
      <c r="S144" s="36">
        <f>IF(P144="","",P144/Trans_cr_A!P144)</f>
        <v>0.55906413061774107</v>
      </c>
      <c r="T144" s="36">
        <f>IF(Q144="","",Q144/Trans_cr_A!Q144)</f>
        <v>0.53949521495512465</v>
      </c>
      <c r="U144" s="37">
        <f>IF(P144="","",P144/GDP!S140/10)</f>
        <v>0.18043634151111498</v>
      </c>
      <c r="V144" s="37">
        <f>IF(Q144="","",Q144/GDP!T140/10)</f>
        <v>0.12420138585002227</v>
      </c>
      <c r="W144" s="39">
        <f>IF(P144="","",(P144-Pass_D_A!P144)/GDP!S140/10)</f>
        <v>-0.30714125325046904</v>
      </c>
      <c r="X144" s="39">
        <f>IF(Q144="","",(Q144-Pass_D_A!Q144)/GDP!T140/10)</f>
        <v>-2.6906495077987376E-2</v>
      </c>
      <c r="Y144" s="37">
        <f>IF(Trans_cr_A!P144="","",Trans_cr_A!P144/GDP!S140/10)</f>
        <v>0.32274712618700974</v>
      </c>
      <c r="Z144" s="37">
        <f>IF(Trans_cr_A!P144="", "", (Trans_cr_A!P144-Trans_deb!P144)/GDP!S140/10)</f>
        <v>-0.99485285063415829</v>
      </c>
      <c r="AA144" s="1"/>
      <c r="AB144" s="14">
        <f t="shared" si="2"/>
        <v>1</v>
      </c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4.25" customHeight="1" x14ac:dyDescent="0.25">
      <c r="A145" s="10" t="s">
        <v>165</v>
      </c>
      <c r="B145" s="67">
        <v>3.3</v>
      </c>
      <c r="C145" s="67">
        <v>3.3217256000000002</v>
      </c>
      <c r="D145" s="67">
        <v>3.2263336000000002</v>
      </c>
      <c r="E145" s="67">
        <v>3.8508895038886801</v>
      </c>
      <c r="F145" s="67">
        <v>3.2763024000000001</v>
      </c>
      <c r="G145" s="67">
        <v>3.1532532</v>
      </c>
      <c r="H145" s="67">
        <v>3.4062516</v>
      </c>
      <c r="I145" s="67">
        <v>3.7972880099999999</v>
      </c>
      <c r="J145" s="67">
        <v>3.8696909720578101</v>
      </c>
      <c r="K145" s="67">
        <v>3.9875426044485498</v>
      </c>
      <c r="L145" s="67">
        <v>6.6073267092510903</v>
      </c>
      <c r="M145" s="67">
        <v>7.0455654726428696</v>
      </c>
      <c r="N145" s="67">
        <v>7.0264913762928902</v>
      </c>
      <c r="O145" s="67"/>
      <c r="P145" s="67"/>
      <c r="Q145" s="67"/>
      <c r="R145" s="1"/>
      <c r="S145" s="36" t="str">
        <f>IF(P145="","",P145/Trans_cr_A!P145)</f>
        <v/>
      </c>
      <c r="T145" s="36" t="str">
        <f>IF(Q145="","",Q145/Trans_cr_A!Q145)</f>
        <v/>
      </c>
      <c r="U145" s="37" t="str">
        <f>IF(P145="","",P145/GDP!S141/10)</f>
        <v/>
      </c>
      <c r="V145" s="37" t="str">
        <f>IF(Q145="","",Q145/GDP!T141/10)</f>
        <v/>
      </c>
      <c r="W145" s="39" t="str">
        <f>IF(P145="","",(P145-Pass_D_A!P145)/GDP!S141/10)</f>
        <v/>
      </c>
      <c r="X145" s="39" t="str">
        <f>IF(Q145="","",(Q145-Pass_D_A!Q145)/GDP!T141/10)</f>
        <v/>
      </c>
      <c r="Y145" s="37">
        <f>IF(Trans_cr_A!P145="","",Trans_cr_A!P145/GDP!S141/10)</f>
        <v>1.7722640801173064</v>
      </c>
      <c r="Z145" s="37">
        <f>IF(Trans_cr_A!P145="", "", (Trans_cr_A!P145-Trans_deb!P145)/GDP!S141/10)</f>
        <v>1.7722640801173064</v>
      </c>
      <c r="AA145" s="1"/>
      <c r="AB145" s="14">
        <f t="shared" si="2"/>
        <v>0</v>
      </c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4.25" customHeight="1" x14ac:dyDescent="0.25">
      <c r="A146" s="10" t="s">
        <v>166</v>
      </c>
      <c r="B146" s="68">
        <v>327.7</v>
      </c>
      <c r="C146" s="68">
        <v>464.6</v>
      </c>
      <c r="D146" s="68">
        <v>620.9</v>
      </c>
      <c r="E146" s="68">
        <v>799.8</v>
      </c>
      <c r="F146" s="68">
        <v>795.5</v>
      </c>
      <c r="G146" s="68">
        <v>876.1</v>
      </c>
      <c r="H146" s="68">
        <v>1111.2</v>
      </c>
      <c r="I146" s="68">
        <v>1521.4</v>
      </c>
      <c r="J146" s="68">
        <v>1885.5</v>
      </c>
      <c r="K146" s="68">
        <v>2019.5</v>
      </c>
      <c r="L146" s="68">
        <v>1806.2</v>
      </c>
      <c r="M146" s="68">
        <v>2049.0187999999998</v>
      </c>
      <c r="N146" s="68">
        <v>2404.7975000000001</v>
      </c>
      <c r="O146" s="68">
        <v>2521.8152</v>
      </c>
      <c r="P146" s="68">
        <v>2530.7606639999999</v>
      </c>
      <c r="Q146" s="68">
        <v>723.93753999</v>
      </c>
      <c r="R146" s="1"/>
      <c r="S146" s="36">
        <f>IF(P146="","",P146/Trans_cr_A!P146)</f>
        <v>0.35863025672915494</v>
      </c>
      <c r="T146" s="36">
        <f>IF(Q146="","",Q146/Trans_cr_A!Q146)</f>
        <v>0.13243622513533226</v>
      </c>
      <c r="U146" s="55">
        <f>IF(P146="","",P146/GDP!S142/10)</f>
        <v>3.7892445708809968</v>
      </c>
      <c r="V146" s="55">
        <f>IF(Q146="","",Q146/GDP!T142/10)</f>
        <v>1.3675196267142695</v>
      </c>
      <c r="W146" s="56">
        <f>IF(P146="","",(P146-Pass_D_A!P146)/GDP!S142/10)</f>
        <v>3.4726008624303768</v>
      </c>
      <c r="X146" s="56">
        <f>IF(Q146="","",(Q146-Pass_D_A!Q146)/GDP!T142/10)</f>
        <v>1.1111480221957764</v>
      </c>
      <c r="Y146" s="37">
        <f>IF(Trans_cr_A!P146="","",Trans_cr_A!P146/GDP!S142/10)</f>
        <v>10.565880875306942</v>
      </c>
      <c r="Z146" s="37">
        <f>IF(Trans_cr_A!P146="", "", (Trans_cr_A!P146-Trans_deb!P146)/GDP!S142/10)</f>
        <v>7.6617418862669933</v>
      </c>
      <c r="AA146" s="1"/>
      <c r="AB146" s="14">
        <f t="shared" si="2"/>
        <v>1</v>
      </c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4.25" customHeight="1" x14ac:dyDescent="0.25">
      <c r="A147" s="10" t="s">
        <v>167</v>
      </c>
      <c r="B147" s="67">
        <v>3.3908682401414523</v>
      </c>
      <c r="C147" s="67">
        <v>0.30414631708645562</v>
      </c>
      <c r="D147" s="67">
        <v>2.1516547275371103</v>
      </c>
      <c r="E147" s="67">
        <v>1.5327291920564976</v>
      </c>
      <c r="F147" s="67">
        <v>0</v>
      </c>
      <c r="G147" s="67">
        <v>0.14676565194525659</v>
      </c>
      <c r="H147" s="67">
        <v>0.1709154945472561</v>
      </c>
      <c r="I147" s="67">
        <v>6.0454515840060945E-2</v>
      </c>
      <c r="J147" s="67">
        <v>8.8046848088184512E-2</v>
      </c>
      <c r="K147" s="67">
        <v>8.7112165245430306E-2</v>
      </c>
      <c r="L147" s="67">
        <v>5.1733061719898991E-2</v>
      </c>
      <c r="M147" s="67">
        <v>0.78010122795499115</v>
      </c>
      <c r="N147" s="67">
        <v>13.273545936872569</v>
      </c>
      <c r="O147" s="67">
        <v>0.77031135795787264</v>
      </c>
      <c r="P147" s="67"/>
      <c r="Q147" s="67"/>
      <c r="R147" s="1"/>
      <c r="S147" s="36" t="str">
        <f>IF(P147="","",P147/Trans_cr_A!P147)</f>
        <v/>
      </c>
      <c r="T147" s="36" t="str">
        <f>IF(Q147="","",Q147/Trans_cr_A!Q147)</f>
        <v/>
      </c>
      <c r="U147" s="37" t="str">
        <f>IF(P147="","",P147/GDP!S143/10)</f>
        <v/>
      </c>
      <c r="V147" s="37" t="str">
        <f>IF(Q147="","",Q147/GDP!T143/10)</f>
        <v/>
      </c>
      <c r="W147" s="39" t="str">
        <f>IF(P147="","",(P147-Pass_D_A!P147)/GDP!S143/10)</f>
        <v/>
      </c>
      <c r="X147" s="39" t="str">
        <f>IF(Q147="","",(Q147-Pass_D_A!Q147)/GDP!T143/10)</f>
        <v/>
      </c>
      <c r="Y147" s="37" t="str">
        <f>IF(Trans_cr_A!P147="","",Trans_cr_A!P147/GDP!S143/10)</f>
        <v/>
      </c>
      <c r="Z147" s="37" t="str">
        <f>IF(Trans_cr_A!P147="", "", (Trans_cr_A!P147-Trans_deb!P147)/GDP!S143/10)</f>
        <v/>
      </c>
      <c r="AA147" s="1"/>
      <c r="AB147" s="14">
        <f t="shared" si="2"/>
        <v>0</v>
      </c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4.25" customHeight="1" x14ac:dyDescent="0.25">
      <c r="A148" s="10" t="s">
        <v>168</v>
      </c>
      <c r="B148" s="68">
        <v>18</v>
      </c>
      <c r="C148" s="68">
        <v>20</v>
      </c>
      <c r="D148" s="68">
        <v>18.600000000000001</v>
      </c>
      <c r="E148" s="68">
        <v>18.600000000000001</v>
      </c>
      <c r="F148" s="68">
        <v>20.399999999999999</v>
      </c>
      <c r="G148" s="68">
        <v>26.4</v>
      </c>
      <c r="H148" s="68">
        <v>20.399999999999999</v>
      </c>
      <c r="I148" s="68">
        <v>26.4</v>
      </c>
      <c r="J148" s="68">
        <v>26.4</v>
      </c>
      <c r="K148" s="68">
        <v>26.4</v>
      </c>
      <c r="L148" s="68">
        <v>30</v>
      </c>
      <c r="M148" s="68">
        <v>30</v>
      </c>
      <c r="N148" s="68">
        <v>30</v>
      </c>
      <c r="O148" s="68">
        <v>30</v>
      </c>
      <c r="P148" s="68">
        <v>30</v>
      </c>
      <c r="Q148" s="68">
        <v>23.25</v>
      </c>
      <c r="R148" s="1"/>
      <c r="S148" s="36">
        <f>IF(P148="","",P148/Trans_cr_A!P148)</f>
        <v>9.6961326815768856E-2</v>
      </c>
      <c r="T148" s="36">
        <f>IF(Q148="","",Q148/Trans_cr_A!Q148)</f>
        <v>7.4931080130349909E-2</v>
      </c>
      <c r="U148" s="37">
        <f>IF(P148="","",P148/GDP!S144/10)</f>
        <v>7.8647267007471489E-2</v>
      </c>
      <c r="V148" s="37">
        <f>IF(Q148="","",Q148/GDP!T144/10)</f>
        <v>6.4808362369337985E-2</v>
      </c>
      <c r="W148" s="39">
        <f>IF(P148="","",(P148-Pass_D_A!P148)/GDP!S144/10)</f>
        <v>-0.48011036124471562</v>
      </c>
      <c r="X148" s="39">
        <f>IF(Q148="","",(Q148-Pass_D_A!Q148)/GDP!T144/10)</f>
        <v>-0.29652173908111912</v>
      </c>
      <c r="Y148" s="37">
        <f>IF(Trans_cr_A!P148="","",Trans_cr_A!P148/GDP!S144/10)</f>
        <v>0.81111995462794195</v>
      </c>
      <c r="Z148" s="37">
        <f>IF(Trans_cr_A!P148="", "", (Trans_cr_A!P148-Trans_deb!P148)/GDP!S144/10)</f>
        <v>-1.1557681868465475</v>
      </c>
      <c r="AA148" s="1"/>
      <c r="AB148" s="14">
        <f t="shared" si="2"/>
        <v>1</v>
      </c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4.25" customHeight="1" x14ac:dyDescent="0.25">
      <c r="A149" s="10" t="s">
        <v>169</v>
      </c>
      <c r="B149" s="67">
        <v>129.79577280000001</v>
      </c>
      <c r="C149" s="67">
        <v>205.05875</v>
      </c>
      <c r="D149" s="67">
        <v>284.40320000000003</v>
      </c>
      <c r="E149" s="67">
        <v>404.82794117647097</v>
      </c>
      <c r="F149" s="67">
        <v>425.53750000000002</v>
      </c>
      <c r="G149" s="67">
        <v>467.00125000000003</v>
      </c>
      <c r="H149" s="67">
        <v>551.95113610934493</v>
      </c>
      <c r="I149" s="67">
        <v>630.74819277108304</v>
      </c>
      <c r="J149" s="67">
        <v>916.23555555555481</v>
      </c>
      <c r="K149" s="67">
        <v>830.36993464052398</v>
      </c>
      <c r="L149" s="67">
        <v>830.79126441274207</v>
      </c>
      <c r="M149" s="67">
        <v>801.76956217236307</v>
      </c>
      <c r="N149" s="67">
        <v>862.75873906317213</v>
      </c>
      <c r="O149" s="67">
        <v>947.49050438596498</v>
      </c>
      <c r="P149" s="67">
        <v>965.13445590563492</v>
      </c>
      <c r="Q149" s="67"/>
      <c r="R149" s="1"/>
      <c r="S149" s="36">
        <f>IF(P149="","",P149/Trans_cr_A!P149)</f>
        <v>0.58565510239954</v>
      </c>
      <c r="T149" s="36" t="str">
        <f>IF(Q149="","",Q149/Trans_cr_A!Q149)</f>
        <v/>
      </c>
      <c r="U149" s="37">
        <f>IF(P149="","",P149/GDP!S145/10)</f>
        <v>0.41826703644077678</v>
      </c>
      <c r="V149" s="37" t="str">
        <f>IF(Q149="","",Q149/GDP!T145/10)</f>
        <v/>
      </c>
      <c r="W149" s="39">
        <f>IF(P149="","",(P149-Pass_D_A!P149)/GDP!S145/10)</f>
        <v>4.8692129223679666E-2</v>
      </c>
      <c r="X149" s="39" t="str">
        <f>IF(Q149="","",(Q149-Pass_D_A!Q149)/GDP!T145/10)</f>
        <v/>
      </c>
      <c r="Y149" s="37">
        <f>IF(Trans_cr_A!P149="","",Trans_cr_A!P149/GDP!S145/10)</f>
        <v>0.71418661722071142</v>
      </c>
      <c r="Z149" s="37">
        <f>IF(Trans_cr_A!P149="", "", (Trans_cr_A!P149-Trans_deb!P149)/GDP!S145/10)</f>
        <v>-0.65719328317929104</v>
      </c>
      <c r="AA149" s="1"/>
      <c r="AB149" s="14">
        <f t="shared" si="2"/>
        <v>0</v>
      </c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4.25" customHeight="1" x14ac:dyDescent="0.25">
      <c r="A150" s="10" t="s">
        <v>170</v>
      </c>
      <c r="B150" s="68">
        <v>575.6</v>
      </c>
      <c r="C150" s="68">
        <v>509.00729288999997</v>
      </c>
      <c r="D150" s="68">
        <v>562.18921398999998</v>
      </c>
      <c r="E150" s="68">
        <v>729.85567962000005</v>
      </c>
      <c r="F150" s="68">
        <v>546.25113994000003</v>
      </c>
      <c r="G150" s="68">
        <v>796.42855908000104</v>
      </c>
      <c r="H150" s="68">
        <v>855.05025381000098</v>
      </c>
      <c r="I150" s="68">
        <v>902.07218940413202</v>
      </c>
      <c r="J150" s="68">
        <v>908.52300010350893</v>
      </c>
      <c r="K150" s="68">
        <v>1028.6087820449118</v>
      </c>
      <c r="L150" s="68">
        <v>1142.3086306917869</v>
      </c>
      <c r="M150" s="68">
        <v>1146.2768289863179</v>
      </c>
      <c r="N150" s="68">
        <v>1360.5800179539051</v>
      </c>
      <c r="O150" s="68">
        <v>1475.2789129289949</v>
      </c>
      <c r="P150" s="68">
        <v>1674.4245153524698</v>
      </c>
      <c r="Q150" s="68">
        <v>759.37086136005496</v>
      </c>
      <c r="R150" s="1"/>
      <c r="S150" s="36">
        <f>IF(P150="","",P150/Trans_cr_A!P150)</f>
        <v>0.58072631564050947</v>
      </c>
      <c r="T150" s="36">
        <f>IF(Q150="","",Q150/Trans_cr_A!Q150)</f>
        <v>0.45247134937349442</v>
      </c>
      <c r="U150" s="37">
        <f>IF(P150="","",P150/GDP!S146/10)</f>
        <v>0.44438607607650571</v>
      </c>
      <c r="V150" s="37">
        <f>IF(Q150="","",Q150/GDP!T146/10)</f>
        <v>0.20963023753669635</v>
      </c>
      <c r="W150" s="39">
        <f>IF(P150="","",(P150-Pass_D_A!P150)/GDP!S146/10)</f>
        <v>0.20884813751293563</v>
      </c>
      <c r="X150" s="39">
        <f>IF(Q150="","",(Q150-Pass_D_A!Q150)/GDP!T146/10)</f>
        <v>0.12579729429769906</v>
      </c>
      <c r="Y150" s="37">
        <f>IF(Trans_cr_A!P150="","",Trans_cr_A!P150/GDP!S146/10)</f>
        <v>0.76522462321407314</v>
      </c>
      <c r="Z150" s="37">
        <f>IF(Trans_cr_A!P150="", "", (Trans_cr_A!P150-Trans_deb!P150)/GDP!S146/10)</f>
        <v>-0.60520185692566575</v>
      </c>
      <c r="AA150" s="1"/>
      <c r="AB150" s="14">
        <f t="shared" si="2"/>
        <v>1</v>
      </c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4.25" customHeight="1" x14ac:dyDescent="0.25">
      <c r="A151" s="10" t="s">
        <v>171</v>
      </c>
      <c r="B151" s="67">
        <v>857</v>
      </c>
      <c r="C151" s="67">
        <v>883</v>
      </c>
      <c r="D151" s="67">
        <v>1088</v>
      </c>
      <c r="E151" s="67">
        <v>1071</v>
      </c>
      <c r="F151" s="67">
        <v>832</v>
      </c>
      <c r="G151" s="67">
        <v>461</v>
      </c>
      <c r="H151" s="67">
        <v>917</v>
      </c>
      <c r="I151" s="67">
        <v>903</v>
      </c>
      <c r="J151" s="67">
        <v>1088</v>
      </c>
      <c r="K151" s="67">
        <v>1077</v>
      </c>
      <c r="L151" s="67">
        <v>881</v>
      </c>
      <c r="M151" s="67">
        <v>1075</v>
      </c>
      <c r="N151" s="67">
        <v>1311</v>
      </c>
      <c r="O151" s="67">
        <v>1707</v>
      </c>
      <c r="P151" s="67">
        <v>2008</v>
      </c>
      <c r="Q151" s="67">
        <v>608</v>
      </c>
      <c r="R151" s="1"/>
      <c r="S151" s="36">
        <f>IF(P151="","",P151/Trans_cr_A!P151)</f>
        <v>0.10546218487394958</v>
      </c>
      <c r="T151" s="36">
        <f>IF(Q151="","",Q151/Trans_cr_A!Q151)</f>
        <v>3.1797500130746302E-2</v>
      </c>
      <c r="U151" s="37">
        <f>IF(P151="","",P151/GDP!S147/10)</f>
        <v>0.3370416870883492</v>
      </c>
      <c r="V151" s="37">
        <f>IF(Q151="","",Q151/GDP!T147/10)</f>
        <v>0.10232589451008114</v>
      </c>
      <c r="W151" s="39">
        <f>IF(P151="","",(P151-Pass_D_A!P151)/GDP!S147/10)</f>
        <v>0.17909535862712581</v>
      </c>
      <c r="X151" s="39">
        <f>IF(Q151="","",(Q151-Pass_D_A!Q151)/GDP!T147/10)</f>
        <v>4.4262681342354171E-2</v>
      </c>
      <c r="Y151" s="37">
        <f>IF(Trans_cr_A!P151="","",Trans_cr_A!P151/GDP!S147/10)</f>
        <v>3.1958534472919169</v>
      </c>
      <c r="Z151" s="37">
        <f>IF(Trans_cr_A!P151="", "", (Trans_cr_A!P151-Trans_deb!P151)/GDP!S147/10)</f>
        <v>1.6684234908656328</v>
      </c>
      <c r="AA151" s="1"/>
      <c r="AB151" s="14">
        <f t="shared" si="2"/>
        <v>1</v>
      </c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4.25" customHeight="1" x14ac:dyDescent="0.25">
      <c r="A152" s="10" t="s">
        <v>172</v>
      </c>
      <c r="B152" s="68">
        <v>1364.0694484483561</v>
      </c>
      <c r="C152" s="68">
        <v>2067.3615130666826</v>
      </c>
      <c r="D152" s="68">
        <v>2772.2351689306761</v>
      </c>
      <c r="E152" s="68">
        <v>3095.5495698726177</v>
      </c>
      <c r="F152" s="68">
        <v>2655.8264053480993</v>
      </c>
      <c r="G152" s="68">
        <v>2980.4679818181803</v>
      </c>
      <c r="H152" s="68">
        <v>3527.1523025635788</v>
      </c>
      <c r="I152" s="68">
        <v>3580.9317676768073</v>
      </c>
      <c r="J152" s="68">
        <v>3930.6183976196317</v>
      </c>
      <c r="K152" s="68">
        <v>3925.8299096172</v>
      </c>
      <c r="L152" s="68">
        <v>3131.6335643069897</v>
      </c>
      <c r="M152" s="68">
        <v>3130.3242604449583</v>
      </c>
      <c r="N152" s="68">
        <v>3834.9581311485213</v>
      </c>
      <c r="O152" s="68">
        <v>4308.1488714011066</v>
      </c>
      <c r="P152" s="68">
        <v>4148.4350690476267</v>
      </c>
      <c r="Q152" s="68">
        <v>1687.3255530303741</v>
      </c>
      <c r="R152" s="1"/>
      <c r="S152" s="36">
        <f>IF(P152="","",P152/Trans_cr_A!P152)</f>
        <v>0.49103645075733743</v>
      </c>
      <c r="T152" s="36">
        <f>IF(Q152="","",Q152/Trans_cr_A!Q152)</f>
        <v>0.31280452693309951</v>
      </c>
      <c r="U152" s="37">
        <f>IF(P152="","",P152/GDP!S148/10)</f>
        <v>1.7318556502952056</v>
      </c>
      <c r="V152" s="37">
        <f>IF(Q152="","",Q152/GDP!T148/10)</f>
        <v>0.72934520853016838</v>
      </c>
      <c r="W152" s="39">
        <f>IF(P152="","",(P152-Pass_D_A!P152)/GDP!S148/10)</f>
        <v>1.2749374610958102</v>
      </c>
      <c r="X152" s="39">
        <f>IF(Q152="","",(Q152-Pass_D_A!Q152)/GDP!T148/10)</f>
        <v>0.55919098312004945</v>
      </c>
      <c r="Y152" s="37">
        <f>IF(Trans_cr_A!P152="","",Trans_cr_A!P152/GDP!S148/10)</f>
        <v>3.5269390849174691</v>
      </c>
      <c r="Z152" s="37">
        <f>IF(Trans_cr_A!P152="", "", (Trans_cr_A!P152-Trans_deb!P152)/GDP!S148/10)</f>
        <v>1.5349626102733891</v>
      </c>
      <c r="AA152" s="1"/>
      <c r="AB152" s="14">
        <f t="shared" si="2"/>
        <v>1</v>
      </c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4.25" customHeight="1" x14ac:dyDescent="0.25">
      <c r="A153" s="10" t="s">
        <v>173</v>
      </c>
      <c r="B153" s="67"/>
      <c r="C153" s="67"/>
      <c r="D153" s="67"/>
      <c r="E153" s="67"/>
      <c r="F153" s="67"/>
      <c r="G153" s="67"/>
      <c r="H153" s="67">
        <v>3293.4065934065934</v>
      </c>
      <c r="I153" s="67">
        <v>4363.1868131868132</v>
      </c>
      <c r="J153" s="67">
        <v>4996.2912087912082</v>
      </c>
      <c r="K153" s="67">
        <v>5985.4395604395613</v>
      </c>
      <c r="L153" s="67">
        <v>7096.1538461538457</v>
      </c>
      <c r="M153" s="67">
        <v>7181.868131868132</v>
      </c>
      <c r="N153" s="67">
        <v>9786.2637362637361</v>
      </c>
      <c r="O153" s="67">
        <v>9674.4505494505484</v>
      </c>
      <c r="P153" s="67">
        <v>10205.219780219781</v>
      </c>
      <c r="Q153" s="67">
        <v>10755.219780219781</v>
      </c>
      <c r="R153" s="1"/>
      <c r="S153" s="36">
        <f>IF(P153="","",P153/Trans_cr_A!P153)</f>
        <v>0.95712555718739556</v>
      </c>
      <c r="T153" s="36">
        <f>IF(Q153="","",Q153/Trans_cr_A!Q153)</f>
        <v>0.95380679741746877</v>
      </c>
      <c r="U153" s="37">
        <f>IF(P153="","",P153/GDP!S149/10)</f>
        <v>5.803762429179006</v>
      </c>
      <c r="V153" s="37">
        <f>IF(Q153="","",Q153/GDP!T149/10)</f>
        <v>7.3620506401668706</v>
      </c>
      <c r="W153" s="39">
        <f>IF(P153="","",(P153-Pass_D_A!P153)/GDP!S149/10)</f>
        <v>4.0737422020193668</v>
      </c>
      <c r="X153" s="39">
        <f>IF(Q153="","",(Q153-Pass_D_A!Q153)/GDP!T149/10)</f>
        <v>4.1023559916023471</v>
      </c>
      <c r="Y153" s="37">
        <f>IF(Trans_cr_A!P153="","",Trans_cr_A!P153/GDP!S149/10)</f>
        <v>6.0637419882861696</v>
      </c>
      <c r="Z153" s="37">
        <f>IF(Trans_cr_A!P153="", "", (Trans_cr_A!P153-Trans_deb!P153)/GDP!S149/10)</f>
        <v>-1.8750088274309444</v>
      </c>
      <c r="AA153" s="1"/>
      <c r="AB153" s="14">
        <f t="shared" si="2"/>
        <v>1</v>
      </c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4.25" customHeight="1" x14ac:dyDescent="0.25">
      <c r="A154" s="10" t="s">
        <v>174</v>
      </c>
      <c r="B154" s="68"/>
      <c r="C154" s="68"/>
      <c r="D154" s="68"/>
      <c r="E154" s="68"/>
      <c r="F154" s="68"/>
      <c r="G154" s="68"/>
      <c r="H154" s="68"/>
      <c r="I154" s="68"/>
      <c r="J154" s="68">
        <v>458.06724919224121</v>
      </c>
      <c r="K154" s="68">
        <v>401.01123513098173</v>
      </c>
      <c r="L154" s="68">
        <v>387.85473284789231</v>
      </c>
      <c r="M154" s="68">
        <v>441.71143931879789</v>
      </c>
      <c r="N154" s="68">
        <v>473.51505938780423</v>
      </c>
      <c r="O154" s="68">
        <v>490.6681566287175</v>
      </c>
      <c r="P154" s="68">
        <v>668.13236759489041</v>
      </c>
      <c r="Q154" s="68">
        <v>178.42164219389298</v>
      </c>
      <c r="R154" s="1"/>
      <c r="S154" s="36">
        <f>IF(P154="","",P154/Trans_cr_A!P154)</f>
        <v>7.4917077501084228E-2</v>
      </c>
      <c r="T154" s="36">
        <f>IF(Q154="","",Q154/Trans_cr_A!Q154)</f>
        <v>2.3114730780145698E-2</v>
      </c>
      <c r="U154" s="37">
        <f>IF(P154="","",P154/GDP!S150/10)</f>
        <v>0.26757939389851237</v>
      </c>
      <c r="V154" s="37">
        <f>IF(Q154="","",Q154/GDP!T150/10)</f>
        <v>7.2172952257514938E-2</v>
      </c>
      <c r="W154" s="39">
        <f>IF(P154="","",(P154-Pass_D_A!P154)/GDP!S150/10)</f>
        <v>-0.20331787125961992</v>
      </c>
      <c r="X154" s="39">
        <f>IF(Q154="","",(Q154-Pass_D_A!Q154)/GDP!T150/10)</f>
        <v>-0.10980796348766886</v>
      </c>
      <c r="Y154" s="37">
        <f>IF(Trans_cr_A!P154="","",Trans_cr_A!P154/GDP!S150/10)</f>
        <v>3.5716742139953319</v>
      </c>
      <c r="Z154" s="37">
        <f>IF(Trans_cr_A!P154="", "", (Trans_cr_A!P154-Trans_deb!P154)/GDP!S150/10)</f>
        <v>1.9452734401853018</v>
      </c>
      <c r="AA154" s="1"/>
      <c r="AB154" s="14">
        <f t="shared" si="2"/>
        <v>1</v>
      </c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4.25" customHeight="1" x14ac:dyDescent="0.25">
      <c r="A155" s="10" t="s">
        <v>175</v>
      </c>
      <c r="B155" s="67">
        <v>1935.72</v>
      </c>
      <c r="C155" s="67">
        <v>2092.04</v>
      </c>
      <c r="D155" s="67">
        <v>2979.98</v>
      </c>
      <c r="E155" s="67">
        <v>3979.36</v>
      </c>
      <c r="F155" s="67">
        <v>3003.39</v>
      </c>
      <c r="G155" s="67">
        <v>4409.34</v>
      </c>
      <c r="H155" s="67">
        <v>5633.17</v>
      </c>
      <c r="I155" s="67">
        <v>7116.63</v>
      </c>
      <c r="J155" s="67">
        <v>8210.42</v>
      </c>
      <c r="K155" s="67">
        <v>7692.07</v>
      </c>
      <c r="L155" s="67">
        <v>4765.75</v>
      </c>
      <c r="M155" s="67">
        <v>5034.78</v>
      </c>
      <c r="N155" s="67">
        <v>5992.75</v>
      </c>
      <c r="O155" s="67">
        <v>7144</v>
      </c>
      <c r="P155" s="67">
        <v>6273.86</v>
      </c>
      <c r="Q155" s="67">
        <v>2107.2399999999998</v>
      </c>
      <c r="R155" s="1"/>
      <c r="S155" s="36">
        <f>IF(P155="","",P155/Trans_cr_A!P155)</f>
        <v>0.30447575762722967</v>
      </c>
      <c r="T155" s="36">
        <f>IF(Q155="","",Q155/Trans_cr_A!Q155)</f>
        <v>0.13108932966051293</v>
      </c>
      <c r="U155" s="37">
        <f>IF(P155="","",P155/GDP!S151/10)</f>
        <v>0.37138814893742966</v>
      </c>
      <c r="V155" s="37">
        <f>IF(Q155="","",Q155/GDP!T151/10)</f>
        <v>0.14300139795599831</v>
      </c>
      <c r="W155" s="39">
        <f>IF(P155="","",(P155-Pass_D_A!P155)/GDP!S151/10)</f>
        <v>0.10745575090274077</v>
      </c>
      <c r="X155" s="39">
        <f>IF(Q155="","",(Q155-Pass_D_A!Q155)/GDP!T151/10)</f>
        <v>3.0333609305229426E-2</v>
      </c>
      <c r="Y155" s="37">
        <f>IF(Trans_cr_A!P155="","",Trans_cr_A!P155/GDP!S151/10)</f>
        <v>1.2197626235718937</v>
      </c>
      <c r="Z155" s="37">
        <f>IF(Trans_cr_A!P155="", "", (Trans_cr_A!P155-Trans_deb!P155)/GDP!S151/10)</f>
        <v>0.30562955070147402</v>
      </c>
      <c r="AA155" s="1"/>
      <c r="AB155" s="14">
        <f t="shared" si="2"/>
        <v>1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4.25" customHeight="1" x14ac:dyDescent="0.25">
      <c r="A156" s="10" t="s">
        <v>176</v>
      </c>
      <c r="B156" s="68"/>
      <c r="C156" s="68"/>
      <c r="D156" s="68"/>
      <c r="E156" s="68"/>
      <c r="F156" s="68"/>
      <c r="G156" s="68">
        <v>21.7</v>
      </c>
      <c r="H156" s="68">
        <v>45.64</v>
      </c>
      <c r="I156" s="68">
        <v>54.813264849255702</v>
      </c>
      <c r="J156" s="68">
        <v>69.516788109957403</v>
      </c>
      <c r="K156" s="68">
        <v>72.088909270025809</v>
      </c>
      <c r="L156" s="68">
        <v>88.613070929478596</v>
      </c>
      <c r="M156" s="68">
        <v>80.173373759146301</v>
      </c>
      <c r="N156" s="68">
        <v>115.4627602301058</v>
      </c>
      <c r="O156" s="68">
        <v>155.0115295701726</v>
      </c>
      <c r="P156" s="68">
        <v>177.93613645313943</v>
      </c>
      <c r="Q156" s="68"/>
      <c r="R156" s="1"/>
      <c r="S156" s="36">
        <f>IF(P156="","",P156/Trans_cr_A!P156)</f>
        <v>0.8359922248581878</v>
      </c>
      <c r="T156" s="36" t="str">
        <f>IF(Q156="","",Q156/Trans_cr_A!Q156)</f>
        <v/>
      </c>
      <c r="U156" s="37">
        <f>IF(P156="","",P156/GDP!S152/10)</f>
        <v>1.7577411484060004</v>
      </c>
      <c r="V156" s="37" t="str">
        <f>IF(Q156="","",Q156/GDP!T152/10)</f>
        <v/>
      </c>
      <c r="W156" s="39">
        <f>IF(P156="","",(P156-Pass_D_A!P156)/GDP!S152/10)</f>
        <v>1.2952924791638056</v>
      </c>
      <c r="X156" s="39" t="str">
        <f>IF(Q156="","",(Q156-Pass_D_A!Q156)/GDP!T152/10)</f>
        <v/>
      </c>
      <c r="Y156" s="37">
        <f>IF(Trans_cr_A!P156="","",Trans_cr_A!P156/GDP!S152/10)</f>
        <v>2.1025807371643586</v>
      </c>
      <c r="Z156" s="37">
        <f>IF(Trans_cr_A!P156="", "", (Trans_cr_A!P156-Trans_deb!P156)/GDP!S152/10)</f>
        <v>-2.355510695498074</v>
      </c>
      <c r="AA156" s="1"/>
      <c r="AB156" s="14">
        <f t="shared" si="2"/>
        <v>0</v>
      </c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4.25" customHeight="1" x14ac:dyDescent="0.25">
      <c r="A157" s="10" t="s">
        <v>177</v>
      </c>
      <c r="B157" s="67">
        <v>0.8</v>
      </c>
      <c r="C157" s="67">
        <v>1.3877896803202827</v>
      </c>
      <c r="D157" s="67">
        <v>0.35406141323778267</v>
      </c>
      <c r="E157" s="67">
        <v>0.60220771510091775</v>
      </c>
      <c r="F157" s="67">
        <v>0.18657457392292359</v>
      </c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1"/>
      <c r="S157" s="36" t="str">
        <f>IF(P157="","",P157/Trans_cr_A!P157)</f>
        <v/>
      </c>
      <c r="T157" s="36" t="str">
        <f>IF(Q157="","",Q157/Trans_cr_A!Q157)</f>
        <v/>
      </c>
      <c r="U157" s="37" t="str">
        <f>IF(P157="","",P157/GDP!S153/10)</f>
        <v/>
      </c>
      <c r="V157" s="37" t="str">
        <f>IF(Q157="","",Q157/GDP!T153/10)</f>
        <v/>
      </c>
      <c r="W157" s="39" t="str">
        <f>IF(P157="","",(P157-Pass_D_A!P157)/GDP!S153/10)</f>
        <v/>
      </c>
      <c r="X157" s="39" t="str">
        <f>IF(Q157="","",(Q157-Pass_D_A!Q157)/GDP!T153/10)</f>
        <v/>
      </c>
      <c r="Y157" s="37">
        <f>IF(Trans_cr_A!P157="","",Trans_cr_A!P157/GDP!S153/10)</f>
        <v>2.1859604702862847</v>
      </c>
      <c r="Z157" s="37">
        <f>IF(Trans_cr_A!P157="", "", (Trans_cr_A!P157-Trans_deb!P157)/GDP!S153/10)</f>
        <v>-2.3092031288459114</v>
      </c>
      <c r="AA157" s="1"/>
      <c r="AB157" s="14">
        <f t="shared" si="2"/>
        <v>0</v>
      </c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4.25" customHeight="1" x14ac:dyDescent="0.25">
      <c r="A158" s="10" t="s">
        <v>178</v>
      </c>
      <c r="B158" s="68">
        <v>0</v>
      </c>
      <c r="C158" s="68">
        <v>0</v>
      </c>
      <c r="D158" s="68">
        <v>0</v>
      </c>
      <c r="E158" s="68">
        <v>0</v>
      </c>
      <c r="F158" s="68">
        <v>0</v>
      </c>
      <c r="G158" s="68">
        <v>0</v>
      </c>
      <c r="H158" s="68">
        <v>0</v>
      </c>
      <c r="I158" s="68">
        <v>0</v>
      </c>
      <c r="J158" s="68"/>
      <c r="K158" s="68"/>
      <c r="L158" s="68"/>
      <c r="M158" s="68"/>
      <c r="N158" s="68"/>
      <c r="O158" s="68"/>
      <c r="P158" s="68"/>
      <c r="Q158" s="68"/>
      <c r="R158" s="1"/>
      <c r="S158" s="36" t="str">
        <f>IF(P158="","",P158/Trans_cr_A!P158)</f>
        <v/>
      </c>
      <c r="T158" s="36" t="str">
        <f>IF(Q158="","",Q158/Trans_cr_A!Q158)</f>
        <v/>
      </c>
      <c r="U158" s="37" t="str">
        <f>IF(P158="","",P158/GDP!S154/10)</f>
        <v/>
      </c>
      <c r="V158" s="37" t="str">
        <f>IF(Q158="","",Q158/GDP!T154/10)</f>
        <v/>
      </c>
      <c r="W158" s="39" t="str">
        <f>IF(P158="","",(P158-Pass_D_A!P158)/GDP!S154/10)</f>
        <v/>
      </c>
      <c r="X158" s="39" t="str">
        <f>IF(Q158="","",(Q158-Pass_D_A!Q158)/GDP!T154/10)</f>
        <v/>
      </c>
      <c r="Y158" s="37">
        <f>IF(Trans_cr_A!P158="","",Trans_cr_A!P158/GDP!S154/10)</f>
        <v>8.6475995874832467E-3</v>
      </c>
      <c r="Z158" s="37">
        <f>IF(Trans_cr_A!P158="", "", (Trans_cr_A!P158-Trans_deb!P158)/GDP!S154/10)</f>
        <v>-4.5539002779343969</v>
      </c>
      <c r="AA158" s="1"/>
      <c r="AB158" s="14">
        <f t="shared" si="2"/>
        <v>0</v>
      </c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4.25" customHeight="1" x14ac:dyDescent="0.25">
      <c r="A159" s="10" t="s">
        <v>179</v>
      </c>
      <c r="B159" s="67"/>
      <c r="C159" s="67"/>
      <c r="D159" s="67">
        <v>934.93333333333339</v>
      </c>
      <c r="E159" s="67">
        <v>864.53333333333342</v>
      </c>
      <c r="F159" s="67">
        <v>748.53333333333342</v>
      </c>
      <c r="G159" s="67">
        <v>823.73333333333335</v>
      </c>
      <c r="H159" s="67">
        <v>858.4</v>
      </c>
      <c r="I159" s="67">
        <v>968.26666666666665</v>
      </c>
      <c r="J159" s="67">
        <v>1039.2</v>
      </c>
      <c r="K159" s="67">
        <v>1025.44</v>
      </c>
      <c r="L159" s="67">
        <v>1053.2266666666667</v>
      </c>
      <c r="M159" s="67">
        <v>2341.610404266667</v>
      </c>
      <c r="N159" s="67">
        <v>2963.7866666666664</v>
      </c>
      <c r="O159" s="67">
        <v>3184.1066666666666</v>
      </c>
      <c r="P159" s="67">
        <v>3417.7866666666664</v>
      </c>
      <c r="Q159" s="67">
        <v>1924.3134860050882</v>
      </c>
      <c r="R159" s="1"/>
      <c r="S159" s="36">
        <f>IF(P159="","",P159/Trans_cr_A!P159)</f>
        <v>0.72089467952986896</v>
      </c>
      <c r="T159" s="36">
        <f>IF(Q159="","",Q159/Trans_cr_A!Q159)</f>
        <v>0.57663627247104587</v>
      </c>
      <c r="U159" s="37">
        <f>IF(P159="","",P159/GDP!S155/10)</f>
        <v>0.43101247172538909</v>
      </c>
      <c r="V159" s="37">
        <f>IF(Q159="","",Q159/GDP!T155/10)</f>
        <v>0.27432701552675864</v>
      </c>
      <c r="W159" s="39">
        <f>IF(P159="","",(P159-Pass_D_A!P159)/GDP!S155/10)</f>
        <v>0.27023234678534336</v>
      </c>
      <c r="X159" s="39">
        <f>IF(Q159="","",(Q159-Pass_D_A!Q159)/GDP!T155/10)</f>
        <v>0.19791572319226539</v>
      </c>
      <c r="Y159" s="37">
        <f>IF(Trans_cr_A!P159="","",Trans_cr_A!P159/GDP!S155/10)</f>
        <v>0.59788549418407921</v>
      </c>
      <c r="Z159" s="37">
        <f>IF(Trans_cr_A!P159="", "", (Trans_cr_A!P159-Trans_deb!P159)/GDP!S155/10)</f>
        <v>-1.6310635335395229</v>
      </c>
      <c r="AA159" s="1"/>
      <c r="AB159" s="14">
        <f t="shared" si="2"/>
        <v>1</v>
      </c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4.25" customHeight="1" x14ac:dyDescent="0.25">
      <c r="A160" s="10" t="s">
        <v>180</v>
      </c>
      <c r="B160" s="68">
        <v>92</v>
      </c>
      <c r="C160" s="68">
        <v>78.958607760246736</v>
      </c>
      <c r="D160" s="68">
        <v>91.385120419927276</v>
      </c>
      <c r="E160" s="68">
        <v>94.596403768177709</v>
      </c>
      <c r="F160" s="68">
        <v>10.737977078480377</v>
      </c>
      <c r="G160" s="68">
        <v>10.731733177632105</v>
      </c>
      <c r="H160" s="68">
        <v>56.214487542717656</v>
      </c>
      <c r="I160" s="68">
        <v>62.175312711046601</v>
      </c>
      <c r="J160" s="68">
        <v>56.267708372084698</v>
      </c>
      <c r="K160" s="68">
        <v>57.599549979707589</v>
      </c>
      <c r="L160" s="68">
        <v>48.255980213773057</v>
      </c>
      <c r="M160" s="68">
        <v>49.208274877548696</v>
      </c>
      <c r="N160" s="68">
        <v>49.532533670562572</v>
      </c>
      <c r="O160" s="68">
        <v>60.702520450362975</v>
      </c>
      <c r="P160" s="68"/>
      <c r="Q160" s="68"/>
      <c r="R160" s="1"/>
      <c r="S160" s="36" t="str">
        <f>IF(P160="","",P160/Trans_cr_A!P160)</f>
        <v/>
      </c>
      <c r="T160" s="36" t="str">
        <f>IF(Q160="","",Q160/Trans_cr_A!Q160)</f>
        <v/>
      </c>
      <c r="U160" s="37" t="str">
        <f>IF(P160="","",P160/GDP!S156/10)</f>
        <v/>
      </c>
      <c r="V160" s="37" t="str">
        <f>IF(Q160="","",Q160/GDP!T156/10)</f>
        <v/>
      </c>
      <c r="W160" s="39" t="str">
        <f>IF(P160="","",(P160-Pass_D_A!P160)/GDP!S156/10)</f>
        <v/>
      </c>
      <c r="X160" s="39" t="str">
        <f>IF(Q160="","",(Q160-Pass_D_A!Q160)/GDP!T156/10)</f>
        <v/>
      </c>
      <c r="Y160" s="37" t="str">
        <f>IF(Trans_cr_A!P160="","",Trans_cr_A!P160/GDP!S156/10)</f>
        <v/>
      </c>
      <c r="Z160" s="37" t="str">
        <f>IF(Trans_cr_A!P160="", "", (Trans_cr_A!P160-Trans_deb!P160)/GDP!S156/10)</f>
        <v/>
      </c>
      <c r="AA160" s="1"/>
      <c r="AB160" s="14">
        <f t="shared" si="2"/>
        <v>0</v>
      </c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4.25" customHeight="1" x14ac:dyDescent="0.25">
      <c r="A161" s="10" t="s">
        <v>181</v>
      </c>
      <c r="B161" s="67"/>
      <c r="C161" s="67"/>
      <c r="D161" s="67">
        <v>152.4</v>
      </c>
      <c r="E161" s="67">
        <v>171.68211892812766</v>
      </c>
      <c r="F161" s="67">
        <v>120.09487225242236</v>
      </c>
      <c r="G161" s="67">
        <v>151.28502854691976</v>
      </c>
      <c r="H161" s="67">
        <v>159.07591941785566</v>
      </c>
      <c r="I161" s="67">
        <v>158.53989072699696</v>
      </c>
      <c r="J161" s="67">
        <v>168.38432183964875</v>
      </c>
      <c r="K161" s="67">
        <v>210.41537198453935</v>
      </c>
      <c r="L161" s="67">
        <v>273.93145823017375</v>
      </c>
      <c r="M161" s="67">
        <v>310.23156322140704</v>
      </c>
      <c r="N161" s="67">
        <v>360.92731176167189</v>
      </c>
      <c r="O161" s="67">
        <v>393.66217172725726</v>
      </c>
      <c r="P161" s="67">
        <v>396.15415471917913</v>
      </c>
      <c r="Q161" s="67">
        <v>176.71067237872941</v>
      </c>
      <c r="R161" s="1"/>
      <c r="S161" s="36">
        <f>IF(P161="","",P161/Trans_cr_A!P161)</f>
        <v>0.26680133251473326</v>
      </c>
      <c r="T161" s="36">
        <f>IF(Q161="","",Q161/Trans_cr_A!Q161)</f>
        <v>0.15606316674880219</v>
      </c>
      <c r="U161" s="37">
        <f>IF(P161="","",P161/GDP!S157/10)</f>
        <v>0.76960496302900272</v>
      </c>
      <c r="V161" s="37">
        <f>IF(Q161="","",Q161/GDP!T157/10)</f>
        <v>0.33366818802630177</v>
      </c>
      <c r="W161" s="39">
        <f>IF(P161="","",(P161-Pass_D_A!P161)/GDP!S157/10)</f>
        <v>0.39346482915495412</v>
      </c>
      <c r="X161" s="39">
        <f>IF(Q161="","",(Q161-Pass_D_A!Q161)/GDP!T157/10)</f>
        <v>0.21354205983320149</v>
      </c>
      <c r="Y161" s="37">
        <f>IF(Trans_cr_A!P161="","",Trans_cr_A!P161/GDP!S157/10)</f>
        <v>2.8845619164458394</v>
      </c>
      <c r="Z161" s="37">
        <f>IF(Trans_cr_A!P161="", "", (Trans_cr_A!P161-Trans_deb!P161)/GDP!S157/10)</f>
        <v>-0.30802208400098474</v>
      </c>
      <c r="AA161" s="1"/>
      <c r="AB161" s="14">
        <f t="shared" si="2"/>
        <v>1</v>
      </c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4.25" customHeight="1" x14ac:dyDescent="0.25">
      <c r="A162" s="10" t="s">
        <v>182</v>
      </c>
      <c r="B162" s="68">
        <v>77.266181818181792</v>
      </c>
      <c r="C162" s="68">
        <v>95.068985500759709</v>
      </c>
      <c r="D162" s="68">
        <v>70.2</v>
      </c>
      <c r="E162" s="68">
        <v>99.238368473939005</v>
      </c>
      <c r="F162" s="68">
        <v>92.231066139260392</v>
      </c>
      <c r="G162" s="68">
        <v>77.953501134641797</v>
      </c>
      <c r="H162" s="68">
        <v>89.221525372090497</v>
      </c>
      <c r="I162" s="68">
        <v>40.7322777955237</v>
      </c>
      <c r="J162" s="68">
        <v>54.3337599315388</v>
      </c>
      <c r="K162" s="68">
        <v>83.414763502011695</v>
      </c>
      <c r="L162" s="68">
        <v>91.446551581635404</v>
      </c>
      <c r="M162" s="68">
        <v>90.713312363805002</v>
      </c>
      <c r="N162" s="68">
        <v>101.88467138531139</v>
      </c>
      <c r="O162" s="68">
        <v>51.554935449228658</v>
      </c>
      <c r="P162" s="68">
        <v>27.61467927403184</v>
      </c>
      <c r="Q162" s="68">
        <v>4.8251415339937482</v>
      </c>
      <c r="R162" s="1"/>
      <c r="S162" s="36">
        <f>IF(P162="","",P162/Trans_cr_A!P162)</f>
        <v>0.17093964708054771</v>
      </c>
      <c r="T162" s="36">
        <f>IF(Q162="","",Q162/Trans_cr_A!Q162)</f>
        <v>4.4034280406989285E-2</v>
      </c>
      <c r="U162" s="37">
        <f>IF(P162="","",P162/GDP!S158/10)</f>
        <v>1.7477645110146731</v>
      </c>
      <c r="V162" s="37">
        <f>IF(Q162="","",Q162/GDP!T158/10)</f>
        <v>0.42662613032659136</v>
      </c>
      <c r="W162" s="39">
        <f>IF(P162="","",(P162-Pass_D_A!P162)/GDP!S158/10)</f>
        <v>-0.89159165461109868</v>
      </c>
      <c r="X162" s="39">
        <f>IF(Q162="","",(Q162-Pass_D_A!Q162)/GDP!T158/10)</f>
        <v>-0.69741012061591801</v>
      </c>
      <c r="Y162" s="37">
        <f>IF(Trans_cr_A!P162="","",Trans_cr_A!P162/GDP!S158/10)</f>
        <v>10.224453723079918</v>
      </c>
      <c r="Z162" s="37">
        <f>IF(Trans_cr_A!P162="", "", (Trans_cr_A!P162-Trans_deb!P162)/GDP!S158/10)</f>
        <v>-3.5336953995341451</v>
      </c>
      <c r="AA162" s="1"/>
      <c r="AB162" s="14">
        <f t="shared" si="2"/>
        <v>1</v>
      </c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4.25" customHeight="1" x14ac:dyDescent="0.25">
      <c r="A163" s="10" t="s">
        <v>183</v>
      </c>
      <c r="B163" s="67">
        <v>0</v>
      </c>
      <c r="C163" s="67">
        <v>0</v>
      </c>
      <c r="D163" s="67">
        <v>0</v>
      </c>
      <c r="E163" s="67">
        <v>0</v>
      </c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1"/>
      <c r="S163" s="36" t="str">
        <f>IF(P163="","",P163/Trans_cr_A!P163)</f>
        <v/>
      </c>
      <c r="T163" s="36" t="str">
        <f>IF(Q163="","",Q163/Trans_cr_A!Q163)</f>
        <v/>
      </c>
      <c r="U163" s="37" t="str">
        <f>IF(P163="","",P163/GDP!S159/10)</f>
        <v/>
      </c>
      <c r="V163" s="37" t="str">
        <f>IF(Q163="","",Q163/GDP!T159/10)</f>
        <v/>
      </c>
      <c r="W163" s="39" t="str">
        <f>IF(P163="","",(P163-Pass_D_A!P163)/GDP!S159/10)</f>
        <v/>
      </c>
      <c r="X163" s="39" t="str">
        <f>IF(Q163="","",(Q163-Pass_D_A!Q163)/GDP!T159/10)</f>
        <v/>
      </c>
      <c r="Y163" s="37">
        <f>IF(Trans_cr_A!P163="","",Trans_cr_A!P163/GDP!S159/10)</f>
        <v>0.26978598829577527</v>
      </c>
      <c r="Z163" s="37">
        <f>IF(Trans_cr_A!P163="", "", (Trans_cr_A!P163-Trans_deb!P163)/GDP!S159/10)</f>
        <v>-3.8675156730729143</v>
      </c>
      <c r="AA163" s="1"/>
      <c r="AB163" s="14">
        <f t="shared" si="2"/>
        <v>0</v>
      </c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4.25" customHeight="1" x14ac:dyDescent="0.25">
      <c r="A164" s="10" t="s">
        <v>184</v>
      </c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1"/>
      <c r="S164" s="36" t="str">
        <f>IF(P164="","",P164/Trans_cr_A!P164)</f>
        <v/>
      </c>
      <c r="T164" s="36" t="str">
        <f>IF(Q164="","",Q164/Trans_cr_A!Q164)</f>
        <v/>
      </c>
      <c r="U164" s="37" t="str">
        <f>IF(P164="","",P164/GDP!S160/10)</f>
        <v/>
      </c>
      <c r="V164" s="37" t="str">
        <f>IF(Q164="","",Q164/GDP!T160/10)</f>
        <v/>
      </c>
      <c r="W164" s="39" t="str">
        <f>IF(P164="","",(P164-Pass_D_A!P164)/GDP!S160/10)</f>
        <v/>
      </c>
      <c r="X164" s="39" t="str">
        <f>IF(Q164="","",(Q164-Pass_D_A!Q164)/GDP!T160/10)</f>
        <v/>
      </c>
      <c r="Y164" s="37">
        <f>IF(Trans_cr_A!P164="","",Trans_cr_A!P164/GDP!S160/10)</f>
        <v>16.685109700469688</v>
      </c>
      <c r="Z164" s="37">
        <f>IF(Trans_cr_A!P164="", "", (Trans_cr_A!P164-Trans_deb!P164)/GDP!S160/10)</f>
        <v>-0.57175333139716</v>
      </c>
      <c r="AA164" s="1"/>
      <c r="AB164" s="14">
        <f t="shared" si="2"/>
        <v>0</v>
      </c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4.25" customHeight="1" x14ac:dyDescent="0.25">
      <c r="A165" s="10" t="s">
        <v>185</v>
      </c>
      <c r="B165" s="67"/>
      <c r="C165" s="67"/>
      <c r="D165" s="67"/>
      <c r="E165" s="67"/>
      <c r="F165" s="67"/>
      <c r="G165" s="67"/>
      <c r="H165" s="67">
        <v>10.3</v>
      </c>
      <c r="I165" s="67">
        <v>12.407821229050279</v>
      </c>
      <c r="J165" s="67">
        <v>13.938547486033519</v>
      </c>
      <c r="K165" s="67">
        <v>16.296089385474861</v>
      </c>
      <c r="L165" s="67">
        <v>14.70949720670391</v>
      </c>
      <c r="M165" s="67">
        <v>13.910614525139666</v>
      </c>
      <c r="N165" s="67">
        <v>15.782122905027933</v>
      </c>
      <c r="O165" s="67">
        <v>15.268484251396647</v>
      </c>
      <c r="P165" s="67">
        <v>25.994907430167597</v>
      </c>
      <c r="Q165" s="67">
        <v>9.3488175586592188</v>
      </c>
      <c r="R165" s="1"/>
      <c r="S165" s="36">
        <f>IF(P165="","",P165/Trans_cr_A!P165)</f>
        <v>0.45179917962304689</v>
      </c>
      <c r="T165" s="36">
        <f>IF(Q165="","",Q165/Trans_cr_A!Q165)</f>
        <v>0.31214351797765655</v>
      </c>
      <c r="U165" s="37">
        <f>IF(P165="","",P165/GDP!S161/10)</f>
        <v>2.5763040069541723</v>
      </c>
      <c r="V165" s="37" t="e">
        <f>IF(Q165="","",Q165/GDP!T161/10)</f>
        <v>#DIV/0!</v>
      </c>
      <c r="W165" s="39">
        <f>IF(P165="","",(P165-Pass_D_A!P165)/GDP!S161/10)</f>
        <v>1.6001423540094457</v>
      </c>
      <c r="X165" s="39" t="e">
        <f>IF(Q165="","",(Q165-Pass_D_A!Q165)/GDP!T161/10)</f>
        <v>#DIV/0!</v>
      </c>
      <c r="Y165" s="37">
        <f>IF(Trans_cr_A!P165="","",Trans_cr_A!P165/GDP!S161/10)</f>
        <v>5.7023211266201947</v>
      </c>
      <c r="Z165" s="37">
        <f>IF(Trans_cr_A!P165="", "", (Trans_cr_A!P165-Trans_deb!P165)/GDP!S161/10)</f>
        <v>2.1998149946570247</v>
      </c>
      <c r="AA165" s="1"/>
      <c r="AB165" s="14">
        <f t="shared" si="2"/>
        <v>1</v>
      </c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4.25" customHeight="1" x14ac:dyDescent="0.25">
      <c r="A166" s="10" t="s">
        <v>186</v>
      </c>
      <c r="B166" s="68"/>
      <c r="C166" s="68"/>
      <c r="D166" s="68"/>
      <c r="E166" s="68"/>
      <c r="F166" s="68"/>
      <c r="G166" s="68"/>
      <c r="H166" s="68"/>
      <c r="I166" s="68"/>
      <c r="J166" s="68">
        <v>0</v>
      </c>
      <c r="K166" s="68">
        <v>44.987839608975783</v>
      </c>
      <c r="L166" s="68">
        <v>49.684885372566555</v>
      </c>
      <c r="M166" s="68">
        <v>61.305977011235896</v>
      </c>
      <c r="N166" s="68">
        <v>86.693198167390847</v>
      </c>
      <c r="O166" s="68">
        <v>125.31821391630058</v>
      </c>
      <c r="P166" s="68">
        <v>150.24087688187262</v>
      </c>
      <c r="Q166" s="68">
        <v>48.909007269620076</v>
      </c>
      <c r="R166" s="1"/>
      <c r="S166" s="36">
        <f>IF(P166="","",P166/Trans_cr_A!P166)</f>
        <v>4.3894474856348405E-2</v>
      </c>
      <c r="T166" s="36">
        <f>IF(Q166="","",Q166/Trans_cr_A!Q166)</f>
        <v>1.4717695117469263E-2</v>
      </c>
      <c r="U166" s="37">
        <f>IF(P166="","",P166/GDP!S162/10)</f>
        <v>0.14296264844931786</v>
      </c>
      <c r="V166" s="37">
        <f>IF(Q166="","",Q166/GDP!T162/10)</f>
        <v>4.6988132416436165E-2</v>
      </c>
      <c r="W166" s="39">
        <f>IF(P166="","",(P166-Pass_D_A!P166)/GDP!S162/10)</f>
        <v>-7.0052290173990089E-2</v>
      </c>
      <c r="X166" s="39">
        <f>IF(Q166="","",(Q166-Pass_D_A!Q166)/GDP!T162/10)</f>
        <v>-1.7757672195699306E-2</v>
      </c>
      <c r="Y166" s="37">
        <f>IF(Trans_cr_A!P166="","",Trans_cr_A!P166/GDP!S162/10)</f>
        <v>3.2569622695609342</v>
      </c>
      <c r="Z166" s="37">
        <f>IF(Trans_cr_A!P166="", "", (Trans_cr_A!P166-Trans_deb!P166)/GDP!S162/10)</f>
        <v>0.35109837947047734</v>
      </c>
      <c r="AA166" s="1"/>
      <c r="AB166" s="14">
        <f t="shared" si="2"/>
        <v>1</v>
      </c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4.25" customHeight="1" x14ac:dyDescent="0.25">
      <c r="A167" s="10" t="s">
        <v>187</v>
      </c>
      <c r="B167" s="67">
        <v>99</v>
      </c>
      <c r="C167" s="67">
        <v>113.96128860037234</v>
      </c>
      <c r="D167" s="67">
        <v>181.87714860965391</v>
      </c>
      <c r="E167" s="67">
        <v>257.7</v>
      </c>
      <c r="F167" s="67">
        <v>215.38366944099138</v>
      </c>
      <c r="G167" s="67">
        <v>180.46141667979785</v>
      </c>
      <c r="H167" s="67">
        <v>197.72437522592648</v>
      </c>
      <c r="I167" s="67">
        <v>166.56989330086887</v>
      </c>
      <c r="J167" s="67">
        <v>187.59870109470856</v>
      </c>
      <c r="K167" s="67">
        <v>209.12133406964796</v>
      </c>
      <c r="L167" s="67">
        <v>194.51509063245689</v>
      </c>
      <c r="M167" s="67">
        <v>200.21190579783246</v>
      </c>
      <c r="N167" s="67">
        <v>186.131594293782</v>
      </c>
      <c r="O167" s="67">
        <v>196.33037210243631</v>
      </c>
      <c r="P167" s="67">
        <v>163.43453432175357</v>
      </c>
      <c r="Q167" s="67"/>
      <c r="R167" s="1"/>
      <c r="S167" s="36">
        <f>IF(P167="","",P167/Trans_cr_A!P167)</f>
        <v>5.8119216488186305E-2</v>
      </c>
      <c r="T167" s="36" t="str">
        <f>IF(Q167="","",Q167/Trans_cr_A!Q167)</f>
        <v/>
      </c>
      <c r="U167" s="37">
        <f>IF(P167="","",P167/GDP!S163/10)</f>
        <v>0.30165104156838979</v>
      </c>
      <c r="V167" s="37" t="str">
        <f>IF(Q167="","",Q167/GDP!T163/10)</f>
        <v/>
      </c>
      <c r="W167" s="39">
        <f>IF(P167="","",(P167-Pass_D_A!P167)/GDP!S163/10)</f>
        <v>0.30165104156838979</v>
      </c>
      <c r="X167" s="39" t="str">
        <f>IF(Q167="","",(Q167-Pass_D_A!Q167)/GDP!T163/10)</f>
        <v/>
      </c>
      <c r="Y167" s="37">
        <f>IF(Trans_cr_A!P167="","",Trans_cr_A!P167/GDP!S163/10)</f>
        <v>5.1902117715180376</v>
      </c>
      <c r="Z167" s="37">
        <f>IF(Trans_cr_A!P167="", "", (Trans_cr_A!P167-Trans_deb!P167)/GDP!S163/10)</f>
        <v>2.7411980431672496</v>
      </c>
      <c r="AA167" s="1"/>
      <c r="AB167" s="14">
        <f t="shared" si="2"/>
        <v>0</v>
      </c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4.25" customHeight="1" x14ac:dyDescent="0.25">
      <c r="A168" s="10" t="s">
        <v>188</v>
      </c>
      <c r="B168" s="68">
        <v>4.7682898345795399</v>
      </c>
      <c r="C168" s="68">
        <v>9.8000000000000007</v>
      </c>
      <c r="D168" s="68">
        <v>10.520761901699821</v>
      </c>
      <c r="E168" s="68">
        <v>3.715357559069556</v>
      </c>
      <c r="F168" s="68">
        <v>5.8972437661503294</v>
      </c>
      <c r="G168" s="68">
        <v>7.3209967507342979</v>
      </c>
      <c r="H168" s="68">
        <v>8.5605685434741225</v>
      </c>
      <c r="I168" s="68">
        <v>11.3417539931504</v>
      </c>
      <c r="J168" s="68">
        <v>9.9023919573513748</v>
      </c>
      <c r="K168" s="68">
        <v>8.8043622975101616</v>
      </c>
      <c r="L168" s="68">
        <v>8.5399278284607991</v>
      </c>
      <c r="M168" s="68">
        <v>11.857737923136995</v>
      </c>
      <c r="N168" s="68">
        <v>11.676513826282642</v>
      </c>
      <c r="O168" s="68">
        <v>10.759252539769625</v>
      </c>
      <c r="P168" s="68">
        <v>11.190619932817075</v>
      </c>
      <c r="Q168" s="68">
        <v>1.461909933970537</v>
      </c>
      <c r="R168" s="1"/>
      <c r="S168" s="36">
        <f>IF(P168="","",P168/Trans_cr_A!P168)</f>
        <v>0.35681732210326311</v>
      </c>
      <c r="T168" s="36">
        <f>IF(Q168="","",Q168/Trans_cr_A!Q168)</f>
        <v>9.1833229087453061E-2</v>
      </c>
      <c r="U168" s="37">
        <f>IF(P168="","",P168/GDP!S164/10)</f>
        <v>0.70871563855712949</v>
      </c>
      <c r="V168" s="37">
        <f>IF(Q168="","",Q168/GDP!T164/10)</f>
        <v>9.3293550349108939E-2</v>
      </c>
      <c r="W168" s="39">
        <f>IF(P168="","",(P168-Pass_D_A!P168)/GDP!S164/10)</f>
        <v>0.70375279419472903</v>
      </c>
      <c r="X168" s="39">
        <f>IF(Q168="","",(Q168-Pass_D_A!Q168)/GDP!T164/10)</f>
        <v>9.2842589441340093E-2</v>
      </c>
      <c r="Y168" s="37">
        <f>IF(Trans_cr_A!P168="","",Trans_cr_A!P168/GDP!S164/10)</f>
        <v>1.9862142184678659</v>
      </c>
      <c r="Z168" s="37">
        <f>IF(Trans_cr_A!P168="", "", (Trans_cr_A!P168-Trans_deb!P168)/GDP!S164/10)</f>
        <v>-1.2659687276957863</v>
      </c>
      <c r="AA168" s="1"/>
      <c r="AB168" s="14">
        <f t="shared" si="2"/>
        <v>1</v>
      </c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4.25" customHeight="1" x14ac:dyDescent="0.25">
      <c r="A169" s="10" t="s">
        <v>189</v>
      </c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1"/>
      <c r="S169" s="36" t="str">
        <f>IF(P169="","",P169/Trans_cr_A!P169)</f>
        <v/>
      </c>
      <c r="T169" s="36" t="str">
        <f>IF(Q169="","",Q169/Trans_cr_A!Q169)</f>
        <v/>
      </c>
      <c r="U169" s="37" t="str">
        <f>IF(P169="","",P169/GDP!S165/10)</f>
        <v/>
      </c>
      <c r="V169" s="37" t="str">
        <f>IF(Q169="","",Q169/GDP!T165/10)</f>
        <v/>
      </c>
      <c r="W169" s="39" t="str">
        <f>IF(P169="","",(P169-Pass_D_A!P169)/GDP!S165/10)</f>
        <v/>
      </c>
      <c r="X169" s="39" t="str">
        <f>IF(Q169="","",(Q169-Pass_D_A!Q169)/GDP!T165/10)</f>
        <v/>
      </c>
      <c r="Y169" s="37" t="str">
        <f>IF(Trans_cr_A!P169="","",Trans_cr_A!P169/GDP!S165/10)</f>
        <v/>
      </c>
      <c r="Z169" s="37" t="str">
        <f>IF(Trans_cr_A!P169="", "", (Trans_cr_A!P169-Trans_deb!P169)/GDP!S165/10)</f>
        <v/>
      </c>
      <c r="AA169" s="1"/>
      <c r="AB169" s="14">
        <f t="shared" si="2"/>
        <v>0</v>
      </c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4.25" customHeight="1" x14ac:dyDescent="0.25">
      <c r="A170" s="10" t="s">
        <v>190</v>
      </c>
      <c r="B170" s="68">
        <v>1113.334662514239</v>
      </c>
      <c r="C170" s="68">
        <v>1091.1998174489561</v>
      </c>
      <c r="D170" s="68">
        <v>1447.4086901985645</v>
      </c>
      <c r="E170" s="68">
        <v>1222.7246675712909</v>
      </c>
      <c r="F170" s="68">
        <v>1059.5920678546743</v>
      </c>
      <c r="G170" s="68">
        <v>1223.8377437802644</v>
      </c>
      <c r="H170" s="68">
        <v>1191.3621419704614</v>
      </c>
      <c r="I170" s="68">
        <v>1205.7826223588797</v>
      </c>
      <c r="J170" s="68">
        <v>1222.9840958288664</v>
      </c>
      <c r="K170" s="68">
        <v>1145.951801714222</v>
      </c>
      <c r="L170" s="68">
        <v>880.6733107354778</v>
      </c>
      <c r="M170" s="68">
        <v>888.47115045749422</v>
      </c>
      <c r="N170" s="68">
        <v>889.42393116912649</v>
      </c>
      <c r="O170" s="68">
        <v>800.15518863908403</v>
      </c>
      <c r="P170" s="68">
        <v>674.21593684989159</v>
      </c>
      <c r="Q170" s="68">
        <v>109.1400223461744</v>
      </c>
      <c r="R170" s="1"/>
      <c r="S170" s="36">
        <f>IF(P170="","",P170/Trans_cr_A!P170)</f>
        <v>0.3195538640036677</v>
      </c>
      <c r="T170" s="36">
        <f>IF(Q170="","",Q170/Trans_cr_A!Q170)</f>
        <v>8.6604714836180471E-2</v>
      </c>
      <c r="U170" s="37">
        <f>IF(P170="","",P170/GDP!S166/10)</f>
        <v>0.19189078161907697</v>
      </c>
      <c r="V170" s="37">
        <f>IF(Q170="","",Q170/GDP!T166/10)</f>
        <v>3.6125443490263413E-2</v>
      </c>
      <c r="W170" s="39">
        <f>IF(P170="","",(P170-Pass_D_A!P170)/GDP!S166/10)</f>
        <v>-0.58379510077520314</v>
      </c>
      <c r="X170" s="39">
        <f>IF(Q170="","",(Q170-Pass_D_A!Q170)/GDP!T166/10)</f>
        <v>-0.18429265589913518</v>
      </c>
      <c r="Y170" s="37">
        <f>IF(Trans_cr_A!P170="","",Trans_cr_A!P170/GDP!S166/10)</f>
        <v>0.60049588890865213</v>
      </c>
      <c r="Z170" s="37">
        <f>IF(Trans_cr_A!P170="", "", (Trans_cr_A!P170-Trans_deb!P170)/GDP!S166/10)</f>
        <v>-1.2541291721802899</v>
      </c>
      <c r="AA170" s="1"/>
      <c r="AB170" s="14">
        <f t="shared" si="2"/>
        <v>1</v>
      </c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4.25" customHeight="1" x14ac:dyDescent="0.25">
      <c r="A171" s="10" t="s">
        <v>191</v>
      </c>
      <c r="B171" s="67"/>
      <c r="C171" s="67"/>
      <c r="D171" s="67"/>
      <c r="E171" s="67"/>
      <c r="F171" s="67"/>
      <c r="G171" s="67"/>
      <c r="H171" s="67"/>
      <c r="I171" s="67"/>
      <c r="J171" s="67"/>
      <c r="K171" s="67">
        <v>0</v>
      </c>
      <c r="L171" s="67">
        <v>4.5999999999999996</v>
      </c>
      <c r="M171" s="67">
        <v>0.48</v>
      </c>
      <c r="N171" s="67">
        <v>9.74</v>
      </c>
      <c r="O171" s="67">
        <v>10.88</v>
      </c>
      <c r="P171" s="67"/>
      <c r="Q171" s="67"/>
      <c r="R171" s="1"/>
      <c r="S171" s="36" t="str">
        <f>IF(P171="","",P171/Trans_cr_A!P171)</f>
        <v/>
      </c>
      <c r="T171" s="36" t="str">
        <f>IF(Q171="","",Q171/Trans_cr_A!Q171)</f>
        <v/>
      </c>
      <c r="U171" s="37" t="str">
        <f>IF(P171="","",P171/GDP!S167/10)</f>
        <v/>
      </c>
      <c r="V171" s="37" t="str">
        <f>IF(Q171="","",Q171/GDP!T167/10)</f>
        <v/>
      </c>
      <c r="W171" s="39" t="str">
        <f>IF(P171="","",(P171-Pass_D_A!P171)/GDP!S167/10)</f>
        <v/>
      </c>
      <c r="X171" s="39" t="str">
        <f>IF(Q171="","",(Q171-Pass_D_A!Q171)/GDP!T167/10)</f>
        <v/>
      </c>
      <c r="Y171" s="37" t="str">
        <f>IF(Trans_cr_A!P171="","",Trans_cr_A!P171/GDP!S167/10)</f>
        <v/>
      </c>
      <c r="Z171" s="37" t="str">
        <f>IF(Trans_cr_A!P171="", "", (Trans_cr_A!P171-Trans_deb!P171)/GDP!S167/10)</f>
        <v/>
      </c>
      <c r="AA171" s="1"/>
      <c r="AB171" s="14">
        <f t="shared" si="2"/>
        <v>0</v>
      </c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4.25" customHeight="1" x14ac:dyDescent="0.25">
      <c r="A172" s="10" t="s">
        <v>192</v>
      </c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1"/>
      <c r="S172" s="36" t="str">
        <f>IF(P172="","",P172/Trans_cr_A!P172)</f>
        <v/>
      </c>
      <c r="T172" s="36" t="str">
        <f>IF(Q172="","",Q172/Trans_cr_A!Q172)</f>
        <v/>
      </c>
      <c r="U172" s="37" t="str">
        <f>IF(P172="","",P172/GDP!S168/10)</f>
        <v/>
      </c>
      <c r="V172" s="37" t="str">
        <f>IF(Q172="","",Q172/GDP!T168/10)</f>
        <v/>
      </c>
      <c r="W172" s="39" t="str">
        <f>IF(P172="","",(P172-Pass_D_A!P172)/GDP!S168/10)</f>
        <v/>
      </c>
      <c r="X172" s="39" t="str">
        <f>IF(Q172="","",(Q172-Pass_D_A!Q172)/GDP!T168/10)</f>
        <v/>
      </c>
      <c r="Y172" s="37">
        <f>IF(Trans_cr_A!P172="","",Trans_cr_A!P172/GDP!S168/10)</f>
        <v>1.3431504027639156</v>
      </c>
      <c r="Z172" s="37">
        <f>IF(Trans_cr_A!P172="", "", (Trans_cr_A!P172-Trans_deb!P172)/GDP!S168/10)</f>
        <v>0.45396828456229976</v>
      </c>
      <c r="AA172" s="1"/>
      <c r="AB172" s="14">
        <f t="shared" si="2"/>
        <v>0</v>
      </c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4.25" customHeight="1" x14ac:dyDescent="0.25">
      <c r="A173" s="10" t="s">
        <v>193</v>
      </c>
      <c r="B173" s="67">
        <v>300.36416000000003</v>
      </c>
      <c r="C173" s="67">
        <v>322.8</v>
      </c>
      <c r="D173" s="67">
        <v>364.5</v>
      </c>
      <c r="E173" s="67">
        <v>460.7</v>
      </c>
      <c r="F173" s="67">
        <v>404.2</v>
      </c>
      <c r="G173" s="67">
        <v>467.76</v>
      </c>
      <c r="H173" s="67">
        <v>591.16</v>
      </c>
      <c r="I173" s="67">
        <v>716.8</v>
      </c>
      <c r="J173" s="67">
        <v>790.93055719396898</v>
      </c>
      <c r="K173" s="67">
        <v>846.76001286798703</v>
      </c>
      <c r="L173" s="67">
        <v>997.30000277958004</v>
      </c>
      <c r="M173" s="67">
        <v>1073.060013066761</v>
      </c>
      <c r="N173" s="67">
        <v>1158.46997476569</v>
      </c>
      <c r="O173" s="67">
        <v>1226.7</v>
      </c>
      <c r="P173" s="67">
        <v>1056</v>
      </c>
      <c r="Q173" s="67"/>
      <c r="R173" s="1"/>
      <c r="S173" s="36">
        <f>IF(P173="","",P173/Trans_cr_A!P173)</f>
        <v>0.45142673933953192</v>
      </c>
      <c r="T173" s="36" t="str">
        <f>IF(Q173="","",Q173/Trans_cr_A!Q173)</f>
        <v/>
      </c>
      <c r="U173" s="37">
        <f>IF(P173="","",P173/GDP!S169/10)</f>
        <v>1.2574721950987164</v>
      </c>
      <c r="V173" s="37" t="str">
        <f>IF(Q173="","",Q173/GDP!T169/10)</f>
        <v/>
      </c>
      <c r="W173" s="39">
        <f>IF(P173="","",(P173-Pass_D_A!P173)/GDP!S169/10)</f>
        <v>0.30698516278072824</v>
      </c>
      <c r="X173" s="39" t="str">
        <f>IF(Q173="","",(Q173-Pass_D_A!Q173)/GDP!T169/10)</f>
        <v/>
      </c>
      <c r="Y173" s="37">
        <f>IF(Trans_cr_A!P173="","",Trans_cr_A!P173/GDP!S169/10)</f>
        <v>2.7855509776370004</v>
      </c>
      <c r="Z173" s="37">
        <f>IF(Trans_cr_A!P173="", "", (Trans_cr_A!P173-Trans_deb!P173)/GDP!S169/10)</f>
        <v>0.749803519969516</v>
      </c>
      <c r="AA173" s="1"/>
      <c r="AB173" s="14">
        <f t="shared" si="2"/>
        <v>0</v>
      </c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4.25" customHeight="1" x14ac:dyDescent="0.25">
      <c r="A174" s="10" t="s">
        <v>194</v>
      </c>
      <c r="B174" s="68"/>
      <c r="C174" s="68"/>
      <c r="D174" s="68"/>
      <c r="E174" s="68"/>
      <c r="F174" s="68"/>
      <c r="G174" s="68"/>
      <c r="H174" s="68"/>
      <c r="I174" s="68"/>
      <c r="J174" s="68"/>
      <c r="K174" s="68">
        <v>0</v>
      </c>
      <c r="L174" s="68">
        <v>0</v>
      </c>
      <c r="M174" s="68">
        <v>0</v>
      </c>
      <c r="N174" s="68">
        <v>0</v>
      </c>
      <c r="O174" s="68">
        <v>0</v>
      </c>
      <c r="P174" s="68"/>
      <c r="Q174" s="68"/>
      <c r="R174" s="1"/>
      <c r="S174" s="36" t="str">
        <f>IF(P174="","",P174/Trans_cr_A!P174)</f>
        <v/>
      </c>
      <c r="T174" s="36" t="str">
        <f>IF(Q174="","",Q174/Trans_cr_A!Q174)</f>
        <v/>
      </c>
      <c r="U174" s="37" t="str">
        <f>IF(P174="","",P174/GDP!S170/10)</f>
        <v/>
      </c>
      <c r="V174" s="37" t="str">
        <f>IF(Q174="","",Q174/GDP!T170/10)</f>
        <v/>
      </c>
      <c r="W174" s="39" t="str">
        <f>IF(P174="","",(P174-Pass_D_A!P174)/GDP!S170/10)</f>
        <v/>
      </c>
      <c r="X174" s="39" t="str">
        <f>IF(Q174="","",(Q174-Pass_D_A!Q174)/GDP!T170/10)</f>
        <v/>
      </c>
      <c r="Y174" s="37">
        <f>IF(Trans_cr_A!P174="","",Trans_cr_A!P174/GDP!S170/10)</f>
        <v>1.7437320996573777</v>
      </c>
      <c r="Z174" s="37">
        <f>IF(Trans_cr_A!P174="", "", (Trans_cr_A!P174-Trans_deb!P174)/GDP!S170/10)</f>
        <v>-3.8706355551751614</v>
      </c>
      <c r="AA174" s="1"/>
      <c r="AB174" s="14">
        <f t="shared" si="2"/>
        <v>0</v>
      </c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4.25" customHeight="1" x14ac:dyDescent="0.25">
      <c r="A175" s="10" t="s">
        <v>195</v>
      </c>
      <c r="B175" s="67"/>
      <c r="C175" s="67"/>
      <c r="D175" s="67"/>
      <c r="E175" s="67"/>
      <c r="F175" s="67"/>
      <c r="G175" s="67"/>
      <c r="H175" s="67"/>
      <c r="I175" s="67"/>
      <c r="J175" s="67"/>
      <c r="K175" s="67">
        <v>0</v>
      </c>
      <c r="L175" s="67">
        <v>0</v>
      </c>
      <c r="M175" s="67">
        <v>0</v>
      </c>
      <c r="N175" s="67">
        <v>0</v>
      </c>
      <c r="O175" s="67">
        <v>0</v>
      </c>
      <c r="P175" s="67"/>
      <c r="Q175" s="67"/>
      <c r="R175" s="1"/>
      <c r="S175" s="36" t="str">
        <f>IF(P175="","",P175/Trans_cr_A!P175)</f>
        <v/>
      </c>
      <c r="T175" s="36" t="str">
        <f>IF(Q175="","",Q175/Trans_cr_A!Q175)</f>
        <v/>
      </c>
      <c r="U175" s="37" t="str">
        <f>IF(P175="","",P175/GDP!S171/10)</f>
        <v/>
      </c>
      <c r="V175" s="37" t="str">
        <f>IF(Q175="","",Q175/GDP!T171/10)</f>
        <v/>
      </c>
      <c r="W175" s="39" t="str">
        <f>IF(P175="","",(P175-Pass_D_A!P175)/GDP!S171/10)</f>
        <v/>
      </c>
      <c r="X175" s="39" t="str">
        <f>IF(Q175="","",(Q175-Pass_D_A!Q175)/GDP!T171/10)</f>
        <v/>
      </c>
      <c r="Y175" s="37">
        <f>IF(Trans_cr_A!P175="","",Trans_cr_A!P175/GDP!S171/10)</f>
        <v>0.68182533809406221</v>
      </c>
      <c r="Z175" s="37">
        <f>IF(Trans_cr_A!P175="", "", (Trans_cr_A!P175-Trans_deb!P175)/GDP!S171/10)</f>
        <v>-3.7052882664126967</v>
      </c>
      <c r="AA175" s="1"/>
      <c r="AB175" s="14">
        <f t="shared" si="2"/>
        <v>0</v>
      </c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4.25" customHeight="1" x14ac:dyDescent="0.25">
      <c r="A176" s="10" t="s">
        <v>196</v>
      </c>
      <c r="B176" s="68"/>
      <c r="C176" s="68"/>
      <c r="D176" s="68"/>
      <c r="E176" s="68"/>
      <c r="F176" s="68"/>
      <c r="G176" s="68"/>
      <c r="H176" s="68"/>
      <c r="I176" s="68"/>
      <c r="J176" s="68"/>
      <c r="K176" s="68">
        <v>3.5</v>
      </c>
      <c r="L176" s="68">
        <v>4.0620288814814813</v>
      </c>
      <c r="M176" s="68">
        <v>5.3367147801481476</v>
      </c>
      <c r="N176" s="68">
        <v>5.2433222364166667</v>
      </c>
      <c r="O176" s="68">
        <v>5.5075856771320737</v>
      </c>
      <c r="P176" s="68"/>
      <c r="Q176" s="68"/>
      <c r="R176" s="1"/>
      <c r="S176" s="36" t="str">
        <f>IF(P176="","",P176/Trans_cr_A!P176)</f>
        <v/>
      </c>
      <c r="T176" s="36" t="str">
        <f>IF(Q176="","",Q176/Trans_cr_A!Q176)</f>
        <v/>
      </c>
      <c r="U176" s="37" t="str">
        <f>IF(P176="","",P176/GDP!S172/10)</f>
        <v/>
      </c>
      <c r="V176" s="37" t="str">
        <f>IF(Q176="","",Q176/GDP!T172/10)</f>
        <v/>
      </c>
      <c r="W176" s="39" t="str">
        <f>IF(P176="","",(P176-Pass_D_A!P176)/GDP!S172/10)</f>
        <v/>
      </c>
      <c r="X176" s="39" t="str">
        <f>IF(Q176="","",(Q176-Pass_D_A!Q176)/GDP!T172/10)</f>
        <v/>
      </c>
      <c r="Y176" s="37">
        <f>IF(Trans_cr_A!P176="","",Trans_cr_A!P176/GDP!S172/10)</f>
        <v>1.5728130433734198</v>
      </c>
      <c r="Z176" s="37">
        <f>IF(Trans_cr_A!P176="", "", (Trans_cr_A!P176-Trans_deb!P176)/GDP!S172/10)</f>
        <v>-3.9510892568409139</v>
      </c>
      <c r="AA176" s="1"/>
      <c r="AB176" s="14">
        <f t="shared" si="2"/>
        <v>0</v>
      </c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4.25" customHeight="1" x14ac:dyDescent="0.25">
      <c r="A177" s="10" t="s">
        <v>197</v>
      </c>
      <c r="B177" s="67">
        <v>0</v>
      </c>
      <c r="C177" s="67">
        <v>0</v>
      </c>
      <c r="D177" s="67">
        <v>0</v>
      </c>
      <c r="E177" s="67">
        <v>0</v>
      </c>
      <c r="F177" s="67">
        <v>0</v>
      </c>
      <c r="G177" s="67"/>
      <c r="H177" s="67"/>
      <c r="I177" s="67"/>
      <c r="J177" s="67"/>
      <c r="K177" s="67"/>
      <c r="L177" s="67"/>
      <c r="M177" s="67"/>
      <c r="N177" s="67"/>
      <c r="O177" s="67">
        <v>0</v>
      </c>
      <c r="P177" s="67">
        <v>0</v>
      </c>
      <c r="Q177" s="67"/>
      <c r="R177" s="1"/>
      <c r="S177" s="36">
        <f>IF(P177="","",P177/Trans_cr_A!P177)</f>
        <v>0</v>
      </c>
      <c r="T177" s="36" t="str">
        <f>IF(Q177="","",Q177/Trans_cr_A!Q177)</f>
        <v/>
      </c>
      <c r="U177" s="37">
        <f>IF(P177="","",P177/GDP!S173/10)</f>
        <v>0</v>
      </c>
      <c r="V177" s="37" t="str">
        <f>IF(Q177="","",Q177/GDP!T173/10)</f>
        <v/>
      </c>
      <c r="W177" s="39">
        <f>IF(P177="","",(P177-Pass_D_A!P177)/GDP!S173/10)</f>
        <v>0</v>
      </c>
      <c r="X177" s="39" t="str">
        <f>IF(Q177="","",(Q177-Pass_D_A!Q177)/GDP!T173/10)</f>
        <v/>
      </c>
      <c r="Y177" s="37">
        <f>IF(Trans_cr_A!P177="","",Trans_cr_A!P177/GDP!S173/10)</f>
        <v>1.1473928811077345</v>
      </c>
      <c r="Z177" s="37">
        <f>IF(Trans_cr_A!P177="", "", (Trans_cr_A!P177-Trans_deb!P177)/GDP!S173/10)</f>
        <v>-1.6208217755724679</v>
      </c>
      <c r="AA177" s="1"/>
      <c r="AB177" s="14">
        <f t="shared" si="2"/>
        <v>0</v>
      </c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4.25" customHeight="1" x14ac:dyDescent="0.25">
      <c r="A178" s="10" t="s">
        <v>198</v>
      </c>
      <c r="B178" s="68">
        <v>50.7</v>
      </c>
      <c r="C178" s="68">
        <v>13.7</v>
      </c>
      <c r="D178" s="68">
        <v>6.3</v>
      </c>
      <c r="E178" s="68">
        <v>6.2</v>
      </c>
      <c r="F178" s="68">
        <v>6.2</v>
      </c>
      <c r="G178" s="68">
        <v>8.3000000000000007</v>
      </c>
      <c r="H178" s="68">
        <v>8.4744699828916499</v>
      </c>
      <c r="I178" s="68">
        <v>8.0015567599999997</v>
      </c>
      <c r="J178" s="68">
        <v>8.4530421793849992</v>
      </c>
      <c r="K178" s="68">
        <v>8.3997387568715407</v>
      </c>
      <c r="L178" s="68">
        <v>10.852298229001342</v>
      </c>
      <c r="M178" s="68">
        <v>9.0986136394460999</v>
      </c>
      <c r="N178" s="68">
        <v>15.3</v>
      </c>
      <c r="O178" s="68">
        <v>17.021378278455739</v>
      </c>
      <c r="P178" s="68">
        <v>11.14273693366162</v>
      </c>
      <c r="Q178" s="68">
        <v>3.9898159571101348</v>
      </c>
      <c r="R178" s="1"/>
      <c r="S178" s="36">
        <f>IF(P178="","",P178/Trans_cr_A!P178)</f>
        <v>0.28186350316270403</v>
      </c>
      <c r="T178" s="36">
        <f>IF(Q178="","",Q178/Trans_cr_A!Q178)</f>
        <v>0.13854241596994088</v>
      </c>
      <c r="U178" s="37">
        <f>IF(P178="","",P178/GDP!S174/10)</f>
        <v>0.30139943017748499</v>
      </c>
      <c r="V178" s="37">
        <f>IF(Q178="","",Q178/GDP!T174/10)</f>
        <v>0.1655525293406695</v>
      </c>
      <c r="W178" s="39">
        <f>IF(P178="","",(P178-Pass_D_A!P178)/GDP!S174/10)</f>
        <v>9.9187608767276461E-2</v>
      </c>
      <c r="X178" s="39">
        <f>IF(Q178="","",(Q178-Pass_D_A!Q178)/GDP!T174/10)</f>
        <v>-2.2216568989948224E-3</v>
      </c>
      <c r="Y178" s="37">
        <f>IF(Trans_cr_A!P178="","",Trans_cr_A!P178/GDP!S174/10)</f>
        <v>1.0693098850882583</v>
      </c>
      <c r="Z178" s="37">
        <f>IF(Trans_cr_A!P178="", "", (Trans_cr_A!P178-Trans_deb!P178)/GDP!S174/10)</f>
        <v>-1.8512775614712009</v>
      </c>
      <c r="AA178" s="1"/>
      <c r="AB178" s="14">
        <f t="shared" si="2"/>
        <v>1</v>
      </c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4.25" customHeight="1" x14ac:dyDescent="0.25">
      <c r="A179" s="10" t="s">
        <v>199</v>
      </c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1"/>
      <c r="S179" s="36" t="str">
        <f>IF(P179="","",P179/Trans_cr_A!P179)</f>
        <v/>
      </c>
      <c r="T179" s="36" t="str">
        <f>IF(Q179="","",Q179/Trans_cr_A!Q179)</f>
        <v/>
      </c>
      <c r="U179" s="37" t="str">
        <f>IF(P179="","",P179/GDP!S175/10)</f>
        <v/>
      </c>
      <c r="V179" s="37" t="str">
        <f>IF(Q179="","",Q179/GDP!T175/10)</f>
        <v/>
      </c>
      <c r="W179" s="39" t="str">
        <f>IF(P179="","",(P179-Pass_D_A!P179)/GDP!S175/10)</f>
        <v/>
      </c>
      <c r="X179" s="39" t="str">
        <f>IF(Q179="","",(Q179-Pass_D_A!Q179)/GDP!T175/10)</f>
        <v/>
      </c>
      <c r="Y179" s="37">
        <f>IF(Trans_cr_A!P179="","",Trans_cr_A!P179/GDP!S175/10)</f>
        <v>1.8499983126495976</v>
      </c>
      <c r="Z179" s="37">
        <f>IF(Trans_cr_A!P179="", "", (Trans_cr_A!P179-Trans_deb!P179)/GDP!S175/10)</f>
        <v>-0.35701499102199119</v>
      </c>
      <c r="AA179" s="1"/>
      <c r="AB179" s="14">
        <f t="shared" si="2"/>
        <v>0</v>
      </c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4.25" customHeight="1" x14ac:dyDescent="0.25">
      <c r="A180" s="10" t="s">
        <v>200</v>
      </c>
      <c r="B180" s="68">
        <v>2022.5043672790873</v>
      </c>
      <c r="C180" s="68">
        <v>2177.218699711404</v>
      </c>
      <c r="D180" s="68">
        <v>2710.8101122860239</v>
      </c>
      <c r="E180" s="68">
        <v>3317.7154965947161</v>
      </c>
      <c r="F180" s="68">
        <v>2683.3185576162082</v>
      </c>
      <c r="G180" s="68">
        <v>3072.2794729625516</v>
      </c>
      <c r="H180" s="68">
        <v>3661.1756786436481</v>
      </c>
      <c r="I180" s="68">
        <v>3572.8595159159281</v>
      </c>
      <c r="J180" s="68">
        <v>3561.8890416106292</v>
      </c>
      <c r="K180" s="68">
        <v>3590.1186202232534</v>
      </c>
      <c r="L180" s="68">
        <v>3211.1943642874417</v>
      </c>
      <c r="M180" s="68">
        <v>3034.6567563324193</v>
      </c>
      <c r="N180" s="68">
        <v>3147.9294872930413</v>
      </c>
      <c r="O180" s="68">
        <v>3300.2878487185876</v>
      </c>
      <c r="P180" s="68">
        <v>3301.8459939670524</v>
      </c>
      <c r="Q180" s="68">
        <v>956.30306971757625</v>
      </c>
      <c r="R180" s="1"/>
      <c r="S180" s="36">
        <f>IF(P180="","",P180/Trans_cr_A!P180)</f>
        <v>0.21753414151026493</v>
      </c>
      <c r="T180" s="36">
        <f>IF(Q180="","",Q180/Trans_cr_A!Q180)</f>
        <v>7.5149662189095787E-2</v>
      </c>
      <c r="U180" s="37">
        <f>IF(P180="","",P180/GDP!S176/10)</f>
        <v>0.45095665369189186</v>
      </c>
      <c r="V180" s="37">
        <f>IF(Q180="","",Q180/GDP!T176/10)</f>
        <v>0.12794601609489303</v>
      </c>
      <c r="W180" s="39">
        <f>IF(P180="","",(P180-Pass_D_A!P180)/GDP!S176/10)</f>
        <v>0.1309417009852149</v>
      </c>
      <c r="X180" s="39">
        <f>IF(Q180="","",(Q180-Pass_D_A!Q180)/GDP!T176/10)</f>
        <v>1.7483635028590884E-2</v>
      </c>
      <c r="Y180" s="37">
        <f>IF(Trans_cr_A!P180="","",Trans_cr_A!P180/GDP!S176/10)</f>
        <v>2.0730385150627599</v>
      </c>
      <c r="Z180" s="37">
        <f>IF(Trans_cr_A!P180="", "", (Trans_cr_A!P180-Trans_deb!P180)/GDP!S176/10)</f>
        <v>0.22156278025842863</v>
      </c>
      <c r="AA180" s="1"/>
      <c r="AB180" s="14">
        <f t="shared" si="2"/>
        <v>1</v>
      </c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4.25" customHeight="1" x14ac:dyDescent="0.25">
      <c r="A181" s="10" t="s">
        <v>201</v>
      </c>
      <c r="B181" s="67">
        <v>91</v>
      </c>
      <c r="C181" s="67">
        <v>88</v>
      </c>
      <c r="D181" s="67">
        <v>88</v>
      </c>
      <c r="E181" s="67">
        <v>26</v>
      </c>
      <c r="F181" s="67">
        <v>23.72</v>
      </c>
      <c r="G181" s="67">
        <v>118.28995248000001</v>
      </c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1"/>
      <c r="S181" s="36" t="str">
        <f>IF(P181="","",P181/Trans_cr_A!P181)</f>
        <v/>
      </c>
      <c r="T181" s="36" t="str">
        <f>IF(Q181="","",Q181/Trans_cr_A!Q181)</f>
        <v/>
      </c>
      <c r="U181" s="37" t="str">
        <f>IF(P181="","",P181/GDP!S177/10)</f>
        <v/>
      </c>
      <c r="V181" s="37" t="str">
        <f>IF(Q181="","",Q181/GDP!T177/10)</f>
        <v/>
      </c>
      <c r="W181" s="39" t="str">
        <f>IF(P181="","",(P181-Pass_D_A!P181)/GDP!S177/10)</f>
        <v/>
      </c>
      <c r="X181" s="39" t="str">
        <f>IF(Q181="","",(Q181-Pass_D_A!Q181)/GDP!T177/10)</f>
        <v/>
      </c>
      <c r="Y181" s="37" t="str">
        <f>IF(Trans_cr_A!P181="","",Trans_cr_A!P181/GDP!S177/10)</f>
        <v/>
      </c>
      <c r="Z181" s="37" t="str">
        <f>IF(Trans_cr_A!P181="", "", (Trans_cr_A!P181-Trans_deb!P181)/GDP!S177/10)</f>
        <v/>
      </c>
      <c r="AA181" s="1"/>
      <c r="AB181" s="14">
        <f t="shared" si="2"/>
        <v>0</v>
      </c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4.25" customHeight="1" x14ac:dyDescent="0.25">
      <c r="A182" s="10" t="s">
        <v>202</v>
      </c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1"/>
      <c r="S182" s="36" t="str">
        <f>IF(P182="","",P182/Trans_cr_A!P182)</f>
        <v/>
      </c>
      <c r="T182" s="36" t="str">
        <f>IF(Q182="","",Q182/Trans_cr_A!Q182)</f>
        <v/>
      </c>
      <c r="U182" s="37" t="str">
        <f>IF(P182="","",P182/GDP!S178/10)</f>
        <v/>
      </c>
      <c r="V182" s="37" t="str">
        <f>IF(Q182="","",Q182/GDP!T178/10)</f>
        <v/>
      </c>
      <c r="W182" s="39" t="str">
        <f>IF(P182="","",(P182-Pass_D_A!P182)/GDP!S178/10)</f>
        <v/>
      </c>
      <c r="X182" s="39" t="str">
        <f>IF(Q182="","",(Q182-Pass_D_A!Q182)/GDP!T178/10)</f>
        <v/>
      </c>
      <c r="Y182" s="37">
        <f>IF(Trans_cr_A!P182="","",Trans_cr_A!P182/GDP!S178/10)</f>
        <v>1.7188092157708339</v>
      </c>
      <c r="Z182" s="37">
        <f>IF(Trans_cr_A!P182="", "", (Trans_cr_A!P182-Trans_deb!P182)/GDP!S178/10)</f>
        <v>-0.21186994419832464</v>
      </c>
      <c r="AA182" s="1"/>
      <c r="AB182" s="14">
        <f t="shared" si="2"/>
        <v>0</v>
      </c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4.25" customHeight="1" x14ac:dyDescent="0.25">
      <c r="A183" s="10" t="s">
        <v>203</v>
      </c>
      <c r="B183" s="67">
        <v>7.5331999999999999</v>
      </c>
      <c r="C183" s="67">
        <v>9.0577000000000005</v>
      </c>
      <c r="D183" s="67">
        <v>13.2148</v>
      </c>
      <c r="E183" s="67">
        <v>19.536999999999999</v>
      </c>
      <c r="F183" s="67">
        <v>17.138200000000001</v>
      </c>
      <c r="G183" s="67">
        <v>139.30000000000001</v>
      </c>
      <c r="H183" s="67">
        <v>183.32846900000001</v>
      </c>
      <c r="I183" s="67">
        <v>285.03862700000002</v>
      </c>
      <c r="J183" s="67">
        <v>232.44255799999999</v>
      </c>
      <c r="K183" s="67">
        <v>218.893034</v>
      </c>
      <c r="L183" s="67">
        <v>144.62077199999999</v>
      </c>
      <c r="M183" s="67">
        <v>145.65708000000001</v>
      </c>
      <c r="N183" s="67">
        <v>164.12663000000001</v>
      </c>
      <c r="O183" s="67">
        <v>162.14712</v>
      </c>
      <c r="P183" s="67">
        <v>165.43896000000001</v>
      </c>
      <c r="Q183" s="67">
        <v>95.790350000000004</v>
      </c>
      <c r="R183" s="1"/>
      <c r="S183" s="36">
        <f>IF(P183="","",P183/Trans_cr_A!P183)</f>
        <v>0.86005840573572734</v>
      </c>
      <c r="T183" s="36">
        <f>IF(Q183="","",Q183/Trans_cr_A!Q183)</f>
        <v>0.91343519129955919</v>
      </c>
      <c r="U183" s="37">
        <f>IF(P183="","",P183/GDP!S179/10)</f>
        <v>2.0381786374276212</v>
      </c>
      <c r="V183" s="37">
        <f>IF(Q183="","",Q183/GDP!T179/10)</f>
        <v>1.1978285607102666</v>
      </c>
      <c r="W183" s="39">
        <f>IF(P183="","",(P183-Pass_D_A!P183)/GDP!S179/10)</f>
        <v>1.7528251817173832</v>
      </c>
      <c r="X183" s="39">
        <f>IF(Q183="","",(Q183-Pass_D_A!Q183)/GDP!T179/10)</f>
        <v>1.106783793922721</v>
      </c>
      <c r="Y183" s="37">
        <f>IF(Trans_cr_A!P183="","",Trans_cr_A!P183/GDP!S179/10)</f>
        <v>2.3698142170752741</v>
      </c>
      <c r="Z183" s="37">
        <f>IF(Trans_cr_A!P183="", "", (Trans_cr_A!P183-Trans_deb!P183)/GDP!S179/10)</f>
        <v>-2.3474509531600392</v>
      </c>
      <c r="AA183" s="1"/>
      <c r="AB183" s="14">
        <f t="shared" si="2"/>
        <v>1</v>
      </c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4.25" customHeight="1" x14ac:dyDescent="0.25">
      <c r="A184" s="10" t="s">
        <v>204</v>
      </c>
      <c r="B184" s="68">
        <v>11.4884</v>
      </c>
      <c r="C184" s="68">
        <v>35.608309888888904</v>
      </c>
      <c r="D184" s="68">
        <v>15.6316616666667</v>
      </c>
      <c r="E184" s="68">
        <v>3.53834633333333</v>
      </c>
      <c r="F184" s="68">
        <v>31.693658222222101</v>
      </c>
      <c r="G184" s="68">
        <v>23.7</v>
      </c>
      <c r="H184" s="68">
        <v>30.2</v>
      </c>
      <c r="I184" s="68">
        <v>40.890003703703698</v>
      </c>
      <c r="J184" s="68">
        <v>58.847279999999998</v>
      </c>
      <c r="K184" s="68">
        <v>36.800613333333295</v>
      </c>
      <c r="L184" s="68">
        <v>21.648879999999998</v>
      </c>
      <c r="M184" s="68">
        <v>17.1736</v>
      </c>
      <c r="N184" s="68">
        <v>15.1249</v>
      </c>
      <c r="O184" s="68">
        <v>16.454999999999998</v>
      </c>
      <c r="P184" s="68">
        <v>20.085908093278469</v>
      </c>
      <c r="Q184" s="68"/>
      <c r="R184" s="1"/>
      <c r="S184" s="36">
        <f>IF(P184="","",P184/Trans_cr_A!P184)</f>
        <v>1.4818022696370423E-2</v>
      </c>
      <c r="T184" s="36" t="str">
        <f>IF(Q184="","",Q184/Trans_cr_A!Q184)</f>
        <v/>
      </c>
      <c r="U184" s="37">
        <f>IF(P184="","",P184/GDP!S180/10)</f>
        <v>3.3030600383618595E-2</v>
      </c>
      <c r="V184" s="37" t="str">
        <f>IF(Q184="","",Q184/GDP!T180/10)</f>
        <v/>
      </c>
      <c r="W184" s="39">
        <f>IF(P184="","",(P184-Pass_D_A!P184)/GDP!S180/10)</f>
        <v>-0.1101535741802316</v>
      </c>
      <c r="X184" s="39" t="str">
        <f>IF(Q184="","",(Q184-Pass_D_A!Q184)/GDP!T180/10)</f>
        <v/>
      </c>
      <c r="Y184" s="37">
        <f>IF(Trans_cr_A!P184="","",Trans_cr_A!P184/GDP!S180/10)</f>
        <v>2.229082858113669</v>
      </c>
      <c r="Z184" s="37">
        <f>IF(Trans_cr_A!P184="", "", (Trans_cr_A!P184-Trans_deb!P184)/GDP!S180/10)</f>
        <v>1.1402276325296679</v>
      </c>
      <c r="AA184" s="1"/>
      <c r="AB184" s="14">
        <f t="shared" si="2"/>
        <v>0</v>
      </c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4.25" customHeight="1" x14ac:dyDescent="0.25">
      <c r="A185" s="10" t="s">
        <v>205</v>
      </c>
      <c r="B185" s="67">
        <v>2527</v>
      </c>
      <c r="C185" s="67">
        <v>3223.42</v>
      </c>
      <c r="D185" s="67">
        <v>3955.99</v>
      </c>
      <c r="E185" s="67">
        <v>4337.4399999999996</v>
      </c>
      <c r="F185" s="67">
        <v>3755.3</v>
      </c>
      <c r="G185" s="67">
        <v>3691.59</v>
      </c>
      <c r="H185" s="67">
        <v>3740.32</v>
      </c>
      <c r="I185" s="67">
        <v>3911.4370598313617</v>
      </c>
      <c r="J185" s="67">
        <v>3958.1444608906459</v>
      </c>
      <c r="K185" s="67">
        <v>3628.541898938593</v>
      </c>
      <c r="L185" s="67">
        <v>3604.7345325548499</v>
      </c>
      <c r="M185" s="67">
        <v>3672.8078596799996</v>
      </c>
      <c r="N185" s="67">
        <v>4681.3541535807199</v>
      </c>
      <c r="O185" s="67">
        <v>5016.6150857105704</v>
      </c>
      <c r="P185" s="67">
        <v>4561.1194840899998</v>
      </c>
      <c r="Q185" s="67">
        <v>1162.0488189279999</v>
      </c>
      <c r="R185" s="1"/>
      <c r="S185" s="36">
        <f>IF(P185="","",P185/Trans_cr_A!P185)</f>
        <v>0.63383001700630126</v>
      </c>
      <c r="T185" s="36">
        <f>IF(Q185="","",Q185/Trans_cr_A!Q185)</f>
        <v>0.34411102628448137</v>
      </c>
      <c r="U185" s="37">
        <f>IF(P185="","",P185/GDP!S181/10)</f>
        <v>0.83820687677156369</v>
      </c>
      <c r="V185" s="37">
        <f>IF(Q185="","",Q185/GDP!T181/10)</f>
        <v>0.23153548579125224</v>
      </c>
      <c r="W185" s="39">
        <f>IF(P185="","",(P185-Pass_D_A!P185)/GDP!S181/10)</f>
        <v>0.35791745392989827</v>
      </c>
      <c r="X185" s="39">
        <f>IF(Q185="","",(Q185-Pass_D_A!Q185)/GDP!T181/10)</f>
        <v>6.8862558725628825E-2</v>
      </c>
      <c r="Y185" s="37">
        <f>IF(Trans_cr_A!P185="","",Trans_cr_A!P185/GDP!S181/10)</f>
        <v>1.3224474295656947</v>
      </c>
      <c r="Z185" s="37">
        <f>IF(Trans_cr_A!P185="", "", (Trans_cr_A!P185-Trans_deb!P185)/GDP!S181/10)</f>
        <v>-2.1492745771350128</v>
      </c>
      <c r="AA185" s="1"/>
      <c r="AB185" s="14">
        <f t="shared" si="2"/>
        <v>1</v>
      </c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4.25" customHeight="1" x14ac:dyDescent="0.25">
      <c r="A186" s="10" t="s">
        <v>206</v>
      </c>
      <c r="B186" s="68"/>
      <c r="C186" s="68"/>
      <c r="D186" s="68"/>
      <c r="E186" s="68"/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8">
        <v>0</v>
      </c>
      <c r="Q186" s="68">
        <v>0</v>
      </c>
      <c r="R186" s="1"/>
      <c r="S186" s="36">
        <f>IF(P186="","",P186/Trans_cr_A!P186)</f>
        <v>0</v>
      </c>
      <c r="T186" s="36">
        <f>IF(Q186="","",Q186/Trans_cr_A!Q186)</f>
        <v>0</v>
      </c>
      <c r="U186" s="37">
        <f>IF(P186="","",P186/GDP!S182/10)</f>
        <v>0</v>
      </c>
      <c r="V186" s="37">
        <f>IF(Q186="","",Q186/GDP!T182/10)</f>
        <v>0</v>
      </c>
      <c r="W186" s="39">
        <f>IF(P186="","",(P186-Pass_D_A!P186)/GDP!S182/10)</f>
        <v>-0.87822200122646188</v>
      </c>
      <c r="X186" s="39">
        <f>IF(Q186="","",(Q186-Pass_D_A!Q186)/GDP!T182/10)</f>
        <v>-0.3663579992183138</v>
      </c>
      <c r="Y186" s="37">
        <f>IF(Trans_cr_A!P186="","",Trans_cr_A!P186/GDP!S182/10)</f>
        <v>0.16655537363726464</v>
      </c>
      <c r="Z186" s="37">
        <f>IF(Trans_cr_A!P186="", "", (Trans_cr_A!P186-Trans_deb!P186)/GDP!S182/10)</f>
        <v>-3.1906060696931915</v>
      </c>
      <c r="AA186" s="1"/>
      <c r="AB186" s="14">
        <f t="shared" si="2"/>
        <v>1</v>
      </c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4.25" customHeight="1" x14ac:dyDescent="0.25">
      <c r="A187" s="10" t="s">
        <v>207</v>
      </c>
      <c r="B187" s="67">
        <v>6.9216540855989566</v>
      </c>
      <c r="C187" s="67">
        <v>2.0768506526028538</v>
      </c>
      <c r="D187" s="67">
        <v>3.6854904531493298</v>
      </c>
      <c r="E187" s="67">
        <v>4.4551565367947168</v>
      </c>
      <c r="F187" s="67">
        <v>5.2881879196397419</v>
      </c>
      <c r="G187" s="67">
        <v>38.694870700366153</v>
      </c>
      <c r="H187" s="67">
        <v>110.8</v>
      </c>
      <c r="I187" s="67">
        <v>95.348928871171225</v>
      </c>
      <c r="J187" s="67">
        <v>108.24201387779038</v>
      </c>
      <c r="K187" s="67">
        <v>108.19584189968526</v>
      </c>
      <c r="L187" s="67">
        <v>97.61098799334745</v>
      </c>
      <c r="M187" s="67">
        <v>104.18841591526741</v>
      </c>
      <c r="N187" s="67">
        <v>107.01112900800339</v>
      </c>
      <c r="O187" s="67">
        <v>115.71650917597296</v>
      </c>
      <c r="P187" s="67">
        <v>114.63003508917539</v>
      </c>
      <c r="Q187" s="67"/>
      <c r="R187" s="1"/>
      <c r="S187" s="36">
        <f>IF(P187="","",P187/Trans_cr_A!P187)</f>
        <v>0.53419710961050537</v>
      </c>
      <c r="T187" s="36" t="str">
        <f>IF(Q187="","",Q187/Trans_cr_A!Q187)</f>
        <v/>
      </c>
      <c r="U187" s="37">
        <f>IF(P187="","",P187/GDP!S183/10)</f>
        <v>1.5874537472535022</v>
      </c>
      <c r="V187" s="37" t="str">
        <f>IF(Q187="","",Q187/GDP!T183/10)</f>
        <v/>
      </c>
      <c r="W187" s="39">
        <f>IF(P187="","",(P187-Pass_D_A!P187)/GDP!S183/10)</f>
        <v>1.3411683215521264</v>
      </c>
      <c r="X187" s="39" t="str">
        <f>IF(Q187="","",(Q187-Pass_D_A!Q187)/GDP!T183/10)</f>
        <v/>
      </c>
      <c r="Y187" s="37">
        <f>IF(Trans_cr_A!P187="","",Trans_cr_A!P187/GDP!S183/10)</f>
        <v>2.971662928709871</v>
      </c>
      <c r="Z187" s="37">
        <f>IF(Trans_cr_A!P187="", "", (Trans_cr_A!P187-Trans_deb!P187)/GDP!S183/10)</f>
        <v>-1.0658817233617317</v>
      </c>
      <c r="AA187" s="1"/>
      <c r="AB187" s="14">
        <f t="shared" si="2"/>
        <v>0</v>
      </c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4.25" customHeight="1" x14ac:dyDescent="0.25">
      <c r="A188" s="10" t="s">
        <v>208</v>
      </c>
      <c r="B188" s="68">
        <v>0</v>
      </c>
      <c r="C188" s="68">
        <v>0.1144171946664983</v>
      </c>
      <c r="D188" s="68">
        <v>0.38125484902007784</v>
      </c>
      <c r="E188" s="68">
        <v>0.45700224786755161</v>
      </c>
      <c r="F188" s="68">
        <v>0.49619040092958694</v>
      </c>
      <c r="G188" s="68">
        <v>1.0795422064034572</v>
      </c>
      <c r="H188" s="68">
        <v>1.1000000000000001</v>
      </c>
      <c r="I188" s="68">
        <v>1.8419399742478699</v>
      </c>
      <c r="J188" s="68">
        <v>2.5747711272439342</v>
      </c>
      <c r="K188" s="68">
        <v>2.3137221269083033</v>
      </c>
      <c r="L188" s="68">
        <v>1.2104033697821974</v>
      </c>
      <c r="M188" s="68">
        <v>1.3756644960848148</v>
      </c>
      <c r="N188" s="68">
        <v>0.29433300785308281</v>
      </c>
      <c r="O188" s="68">
        <v>0.13898051436290343</v>
      </c>
      <c r="P188" s="68">
        <v>0.17440482335445029</v>
      </c>
      <c r="Q188" s="68">
        <v>0.64960998857970353</v>
      </c>
      <c r="R188" s="1"/>
      <c r="S188" s="36">
        <f>IF(P188="","",P188/Trans_cr_A!P188)</f>
        <v>9.7445041880203798E-3</v>
      </c>
      <c r="T188" s="36">
        <f>IF(Q188="","",Q188/Trans_cr_A!Q188)</f>
        <v>4.001529198714926E-2</v>
      </c>
      <c r="U188" s="37">
        <f>IF(P188="","",P188/GDP!S184/10)</f>
        <v>3.3734008385773749E-2</v>
      </c>
      <c r="V188" s="37">
        <f>IF(Q188="","",Q188/GDP!T184/10)</f>
        <v>0.12638326626064272</v>
      </c>
      <c r="W188" s="39">
        <f>IF(P188="","",(P188-Pass_D_A!P188)/GDP!S184/10)</f>
        <v>-0.96288706613162023</v>
      </c>
      <c r="X188" s="39">
        <f>IF(Q188="","",(Q188-Pass_D_A!Q188)/GDP!T184/10)</f>
        <v>-0.12175076588666586</v>
      </c>
      <c r="Y188" s="37">
        <f>IF(Trans_cr_A!P188="","",Trans_cr_A!P188/GDP!S184/10)</f>
        <v>3.461849647234529</v>
      </c>
      <c r="Z188" s="37">
        <f>IF(Trans_cr_A!P188="", "", (Trans_cr_A!P188-Trans_deb!P188)/GDP!S184/10)</f>
        <v>-2.5767632235413989</v>
      </c>
      <c r="AA188" s="1"/>
      <c r="AB188" s="14">
        <f t="shared" si="2"/>
        <v>1</v>
      </c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4.25" customHeight="1" x14ac:dyDescent="0.25">
      <c r="A189" s="10" t="s">
        <v>209</v>
      </c>
      <c r="B189" s="67">
        <v>139.9</v>
      </c>
      <c r="C189" s="67">
        <v>134.5</v>
      </c>
      <c r="D189" s="67">
        <v>158.19999999999999</v>
      </c>
      <c r="E189" s="67">
        <v>159.5</v>
      </c>
      <c r="F189" s="67">
        <v>181.1</v>
      </c>
      <c r="G189" s="67">
        <v>179.7</v>
      </c>
      <c r="H189" s="67">
        <v>177.5</v>
      </c>
      <c r="I189" s="67">
        <v>439.38540287669304</v>
      </c>
      <c r="J189" s="67">
        <v>426.34071727959599</v>
      </c>
      <c r="K189" s="67">
        <v>428.46876494835698</v>
      </c>
      <c r="L189" s="67">
        <v>277.98743331067902</v>
      </c>
      <c r="M189" s="67">
        <v>244.272255938386</v>
      </c>
      <c r="N189" s="67">
        <v>264.4555028205117</v>
      </c>
      <c r="O189" s="67">
        <v>112.441632758304</v>
      </c>
      <c r="P189" s="67">
        <v>45.069679461177735</v>
      </c>
      <c r="Q189" s="67"/>
      <c r="R189" s="1"/>
      <c r="S189" s="36">
        <f>IF(P189="","",P189/Trans_cr_A!P189)</f>
        <v>0.27984932760252335</v>
      </c>
      <c r="T189" s="36" t="str">
        <f>IF(Q189="","",Q189/Trans_cr_A!Q189)</f>
        <v/>
      </c>
      <c r="U189" s="37">
        <f>IF(P189="","",P189/GDP!S185/10)</f>
        <v>0.19419889461038323</v>
      </c>
      <c r="V189" s="37" t="str">
        <f>IF(Q189="","",Q189/GDP!T185/10)</f>
        <v/>
      </c>
      <c r="W189" s="39">
        <f>IF(P189="","",(P189-Pass_D_A!P189)/GDP!S185/10)</f>
        <v>-1.0448986333461596E-2</v>
      </c>
      <c r="X189" s="39" t="str">
        <f>IF(Q189="","",(Q189-Pass_D_A!Q189)/GDP!T185/10)</f>
        <v/>
      </c>
      <c r="Y189" s="37">
        <f>IF(Trans_cr_A!P189="","",Trans_cr_A!P189/GDP!S185/10)</f>
        <v>0.69394090124886243</v>
      </c>
      <c r="Z189" s="37">
        <f>IF(Trans_cr_A!P189="", "", (Trans_cr_A!P189-Trans_deb!P189)/GDP!S185/10)</f>
        <v>-1.9373375272673219</v>
      </c>
      <c r="AA189" s="1"/>
      <c r="AB189" s="14">
        <f t="shared" si="2"/>
        <v>0</v>
      </c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4.25" customHeight="1" x14ac:dyDescent="0.25">
      <c r="A190" s="10" t="s">
        <v>210</v>
      </c>
      <c r="B190" s="68">
        <v>657.29774169514337</v>
      </c>
      <c r="C190" s="68">
        <v>723.72795402039787</v>
      </c>
      <c r="D190" s="68">
        <v>798.3715198064574</v>
      </c>
      <c r="E190" s="68">
        <v>956.05889474289086</v>
      </c>
      <c r="F190" s="68">
        <v>751.25437410897791</v>
      </c>
      <c r="G190" s="68">
        <v>831.77308928321918</v>
      </c>
      <c r="H190" s="68">
        <v>615.22251293404668</v>
      </c>
      <c r="I190" s="68">
        <v>703.56992322344013</v>
      </c>
      <c r="J190" s="68">
        <v>671.71046219974585</v>
      </c>
      <c r="K190" s="68">
        <v>683.3463413197461</v>
      </c>
      <c r="L190" s="68">
        <v>487.7078952399159</v>
      </c>
      <c r="M190" s="68">
        <v>470.01132819167992</v>
      </c>
      <c r="N190" s="68">
        <v>476.60084524215466</v>
      </c>
      <c r="O190" s="68">
        <v>579.02425509407283</v>
      </c>
      <c r="P190" s="68">
        <v>567.12823600240881</v>
      </c>
      <c r="Q190" s="68"/>
      <c r="R190" s="1"/>
      <c r="S190" s="36">
        <f>IF(P190="","",P190/Trans_cr_A!P190)</f>
        <v>0.50036079374624176</v>
      </c>
      <c r="T190" s="36" t="str">
        <f>IF(Q190="","",Q190/Trans_cr_A!Q190)</f>
        <v/>
      </c>
      <c r="U190" s="37">
        <f>IF(P190="","",P190/GDP!S186/10)</f>
        <v>1.447900727622377</v>
      </c>
      <c r="V190" s="37" t="str">
        <f>IF(Q190="","",Q190/GDP!T186/10)</f>
        <v/>
      </c>
      <c r="W190" s="39">
        <f>IF(P190="","",(P190-Pass_D_A!P190)/GDP!S186/10)</f>
        <v>1.2149942111072283</v>
      </c>
      <c r="X190" s="39" t="str">
        <f>IF(Q190="","",(Q190-Pass_D_A!Q190)/GDP!T186/10)</f>
        <v/>
      </c>
      <c r="Y190" s="37">
        <f>IF(Trans_cr_A!P190="","",Trans_cr_A!P190/GDP!S186/10)</f>
        <v>2.8937133878572441</v>
      </c>
      <c r="Z190" s="37">
        <f>IF(Trans_cr_A!P190="", "", (Trans_cr_A!P190-Trans_deb!P190)/GDP!S186/10)</f>
        <v>-0.73526072882686644</v>
      </c>
      <c r="AA190" s="1"/>
      <c r="AB190" s="14">
        <f t="shared" si="2"/>
        <v>0</v>
      </c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4.25" customHeight="1" x14ac:dyDescent="0.25">
      <c r="A191" s="10" t="s">
        <v>211</v>
      </c>
      <c r="B191" s="67">
        <v>1569</v>
      </c>
      <c r="C191" s="67">
        <v>1680</v>
      </c>
      <c r="D191" s="67">
        <v>2232</v>
      </c>
      <c r="E191" s="67">
        <v>3081</v>
      </c>
      <c r="F191" s="67">
        <v>3351</v>
      </c>
      <c r="G191" s="67">
        <v>3733</v>
      </c>
      <c r="H191" s="67">
        <v>5248</v>
      </c>
      <c r="I191" s="67">
        <v>6221</v>
      </c>
      <c r="J191" s="67">
        <v>9987</v>
      </c>
      <c r="K191" s="67">
        <v>10476</v>
      </c>
      <c r="L191" s="67">
        <v>9032</v>
      </c>
      <c r="M191" s="67">
        <v>7762</v>
      </c>
      <c r="N191" s="67">
        <v>9515</v>
      </c>
      <c r="O191" s="67">
        <v>11571</v>
      </c>
      <c r="P191" s="67">
        <v>11586</v>
      </c>
      <c r="Q191" s="67">
        <v>3551</v>
      </c>
      <c r="R191" s="1"/>
      <c r="S191" s="36">
        <f>IF(P191="","",P191/Trans_cr_A!P191)</f>
        <v>0.47885926844389337</v>
      </c>
      <c r="T191" s="36">
        <f>IF(Q191="","",Q191/Trans_cr_A!Q191)</f>
        <v>0.24887860947574994</v>
      </c>
      <c r="U191" s="37">
        <f>IF(P191="","",P191/GDP!S187/10)</f>
        <v>1.5225904801955474</v>
      </c>
      <c r="V191" s="37">
        <f>IF(Q191="","",Q191/GDP!T187/10)</f>
        <v>0.49351179994913397</v>
      </c>
      <c r="W191" s="56">
        <f>IF(P191="","",(P191-Pass_D_A!P191)/GDP!S187/10)</f>
        <v>1.3591084711015322</v>
      </c>
      <c r="X191" s="56">
        <f>IF(Q191="","",(Q191-Pass_D_A!Q191)/GDP!T187/10)</f>
        <v>0.41026382243025716</v>
      </c>
      <c r="Y191" s="37">
        <f>IF(Trans_cr_A!P191="","",Trans_cr_A!P191/GDP!S187/10)</f>
        <v>3.179619943753778</v>
      </c>
      <c r="Z191" s="37">
        <f>IF(Trans_cr_A!P191="", "", (Trans_cr_A!P191-Trans_deb!P191)/GDP!S187/10)</f>
        <v>1.9169711146739559</v>
      </c>
      <c r="AA191" s="1"/>
      <c r="AB191" s="14">
        <f t="shared" si="2"/>
        <v>1</v>
      </c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4.25" customHeight="1" x14ac:dyDescent="0.25">
      <c r="A192" s="10" t="s">
        <v>212</v>
      </c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1"/>
      <c r="S192" s="36" t="str">
        <f>IF(P192="","",P192/Trans_cr_A!P192)</f>
        <v/>
      </c>
      <c r="T192" s="36" t="str">
        <f>IF(Q192="","",Q192/Trans_cr_A!Q192)</f>
        <v/>
      </c>
      <c r="U192" s="37" t="str">
        <f>IF(P192="","",P192/GDP!S188/10)</f>
        <v/>
      </c>
      <c r="V192" s="37" t="str">
        <f>IF(Q192="","",Q192/GDP!T188/10)</f>
        <v/>
      </c>
      <c r="W192" s="39" t="str">
        <f>IF(P192="","",(P192-Pass_D_A!P192)/GDP!S188/10)</f>
        <v/>
      </c>
      <c r="X192" s="39" t="str">
        <f>IF(Q192="","",(Q192-Pass_D_A!Q192)/GDP!T188/10)</f>
        <v/>
      </c>
      <c r="Y192" s="37" t="str">
        <f>IF(Trans_cr_A!P192="","",Trans_cr_A!P192/GDP!S188/10)</f>
        <v/>
      </c>
      <c r="Z192" s="37" t="str">
        <f>IF(Trans_cr_A!P192="", "", (Trans_cr_A!P192-Trans_deb!P192)/GDP!S188/10)</f>
        <v/>
      </c>
      <c r="AA192" s="1"/>
      <c r="AB192" s="14">
        <f t="shared" si="2"/>
        <v>0</v>
      </c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4.25" customHeight="1" x14ac:dyDescent="0.25">
      <c r="A193" s="10" t="s">
        <v>213</v>
      </c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>
        <v>0</v>
      </c>
      <c r="M193" s="67">
        <v>0</v>
      </c>
      <c r="N193" s="67">
        <v>0</v>
      </c>
      <c r="O193" s="67">
        <v>0</v>
      </c>
      <c r="P193" s="67"/>
      <c r="Q193" s="67"/>
      <c r="R193" s="1"/>
      <c r="S193" s="36" t="str">
        <f>IF(P193="","",P193/Trans_cr_A!P193)</f>
        <v/>
      </c>
      <c r="T193" s="36" t="str">
        <f>IF(Q193="","",Q193/Trans_cr_A!Q193)</f>
        <v/>
      </c>
      <c r="U193" s="37" t="str">
        <f>IF(P193="","",P193/GDP!S189/10)</f>
        <v/>
      </c>
      <c r="V193" s="37" t="str">
        <f>IF(Q193="","",Q193/GDP!T189/10)</f>
        <v/>
      </c>
      <c r="W193" s="39" t="str">
        <f>IF(P193="","",(P193-Pass_D_A!P193)/GDP!S189/10)</f>
        <v/>
      </c>
      <c r="X193" s="39" t="str">
        <f>IF(Q193="","",(Q193-Pass_D_A!Q193)/GDP!T189/10)</f>
        <v/>
      </c>
      <c r="Y193" s="37" t="str">
        <f>IF(Trans_cr_A!P193="","",Trans_cr_A!P193/GDP!S189/10)</f>
        <v/>
      </c>
      <c r="Z193" s="37" t="str">
        <f>IF(Trans_cr_A!P193="", "", (Trans_cr_A!P193-Trans_deb!P193)/GDP!S189/10)</f>
        <v/>
      </c>
      <c r="AA193" s="1"/>
      <c r="AB193" s="14">
        <f t="shared" si="2"/>
        <v>0</v>
      </c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4.25" customHeight="1" x14ac:dyDescent="0.25">
      <c r="A194" s="10" t="s">
        <v>214</v>
      </c>
      <c r="B194" s="68"/>
      <c r="C194" s="68"/>
      <c r="D194" s="68"/>
      <c r="E194" s="68"/>
      <c r="F194" s="68"/>
      <c r="G194" s="68"/>
      <c r="H194" s="68"/>
      <c r="I194" s="68"/>
      <c r="J194" s="68">
        <v>1.2343568290360725</v>
      </c>
      <c r="K194" s="68">
        <v>1.1539952766503456</v>
      </c>
      <c r="L194" s="68">
        <v>0.99940630438272271</v>
      </c>
      <c r="M194" s="68">
        <v>1.3279671723943971</v>
      </c>
      <c r="N194" s="68">
        <v>1.1356680034735824</v>
      </c>
      <c r="O194" s="68">
        <v>1.1608053648526844</v>
      </c>
      <c r="P194" s="68">
        <v>1.0750128362086482</v>
      </c>
      <c r="Q194" s="68"/>
      <c r="R194" s="1"/>
      <c r="S194" s="36">
        <f>IF(P194="","",P194/Trans_cr_A!P194)</f>
        <v>1</v>
      </c>
      <c r="T194" s="36" t="str">
        <f>IF(Q194="","",Q194/Trans_cr_A!Q194)</f>
        <v/>
      </c>
      <c r="U194" s="37">
        <f>IF(P194="","",P194/GDP!S190/10)</f>
        <v>2.2872613536354214</v>
      </c>
      <c r="V194" s="37" t="str">
        <f>IF(Q194="","",Q194/GDP!T190/10)</f>
        <v/>
      </c>
      <c r="W194" s="39">
        <f>IF(P194="","",(P194-Pass_D_A!P194)/GDP!S190/10)</f>
        <v>-5.237747675752459</v>
      </c>
      <c r="X194" s="39" t="str">
        <f>IF(Q194="","",(Q194-Pass_D_A!Q194)/GDP!T190/10)</f>
        <v/>
      </c>
      <c r="Y194" s="37">
        <f>IF(Trans_cr_A!P194="","",Trans_cr_A!P194/GDP!S190/10)</f>
        <v>2.2872613536354214</v>
      </c>
      <c r="Z194" s="37">
        <f>IF(Trans_cr_A!P194="", "", (Trans_cr_A!P194-Trans_deb!P194)/GDP!S190/10)</f>
        <v>-14.155439779279572</v>
      </c>
      <c r="AA194" s="1"/>
      <c r="AB194" s="14">
        <f t="shared" si="2"/>
        <v>0</v>
      </c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4.25" customHeight="1" x14ac:dyDescent="0.25">
      <c r="A195" s="10" t="s">
        <v>215</v>
      </c>
      <c r="B195" s="67">
        <v>1.8875163659510048</v>
      </c>
      <c r="C195" s="67">
        <v>1.4388136510740321</v>
      </c>
      <c r="D195" s="67">
        <v>3.6503692999837929</v>
      </c>
      <c r="E195" s="67">
        <v>38.113879816413537</v>
      </c>
      <c r="F195" s="67">
        <v>15.906915142192021</v>
      </c>
      <c r="G195" s="67">
        <v>18.121182942229058</v>
      </c>
      <c r="H195" s="67">
        <v>17.015181680947521</v>
      </c>
      <c r="I195" s="67">
        <v>21.951408033256342</v>
      </c>
      <c r="J195" s="67">
        <v>21.424395386729604</v>
      </c>
      <c r="K195" s="67">
        <v>18.7896072357713</v>
      </c>
      <c r="L195" s="67">
        <v>11.856999999999999</v>
      </c>
      <c r="M195" s="67">
        <v>16.291</v>
      </c>
      <c r="N195" s="67">
        <v>15.782165338854821</v>
      </c>
      <c r="O195" s="67">
        <v>17.220310627872898</v>
      </c>
      <c r="P195" s="67">
        <v>18.057004313034358</v>
      </c>
      <c r="Q195" s="67"/>
      <c r="R195" s="1"/>
      <c r="S195" s="36">
        <f>IF(P195="","",P195/Trans_cr_A!P195)</f>
        <v>0.10259167481354906</v>
      </c>
      <c r="T195" s="36" t="str">
        <f>IF(Q195="","",Q195/Trans_cr_A!Q195)</f>
        <v/>
      </c>
      <c r="U195" s="37">
        <f>IF(P195="","",P195/GDP!S191/10)</f>
        <v>4.7785022528406794E-2</v>
      </c>
      <c r="V195" s="37" t="str">
        <f>IF(Q195="","",Q195/GDP!T191/10)</f>
        <v/>
      </c>
      <c r="W195" s="39">
        <f>IF(P195="","",(P195-Pass_D_A!P195)/GDP!S191/10)</f>
        <v>-0.39622021410278629</v>
      </c>
      <c r="X195" s="39" t="str">
        <f>IF(Q195="","",(Q195-Pass_D_A!Q195)/GDP!T191/10)</f>
        <v/>
      </c>
      <c r="Y195" s="37">
        <f>IF(Trans_cr_A!P195="","",Trans_cr_A!P195/GDP!S191/10)</f>
        <v>0.46577875461387769</v>
      </c>
      <c r="Z195" s="37">
        <f>IF(Trans_cr_A!P195="", "", (Trans_cr_A!P195-Trans_deb!P195)/GDP!S191/10)</f>
        <v>-3.6209855129340687</v>
      </c>
      <c r="AA195" s="1"/>
      <c r="AB195" s="14">
        <f t="shared" si="2"/>
        <v>0</v>
      </c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4.25" customHeight="1" x14ac:dyDescent="0.25">
      <c r="A196" s="10" t="s">
        <v>216</v>
      </c>
      <c r="B196" s="68">
        <v>417</v>
      </c>
      <c r="C196" s="68">
        <v>533</v>
      </c>
      <c r="D196" s="68">
        <v>723</v>
      </c>
      <c r="E196" s="68">
        <v>954</v>
      </c>
      <c r="F196" s="68">
        <v>773</v>
      </c>
      <c r="G196" s="68">
        <v>908</v>
      </c>
      <c r="H196" s="68">
        <v>1112</v>
      </c>
      <c r="I196" s="68">
        <v>1146</v>
      </c>
      <c r="J196" s="68">
        <v>848</v>
      </c>
      <c r="K196" s="68">
        <v>652</v>
      </c>
      <c r="L196" s="68">
        <v>580</v>
      </c>
      <c r="M196" s="68">
        <v>645</v>
      </c>
      <c r="N196" s="68">
        <v>758</v>
      </c>
      <c r="O196" s="68">
        <v>824</v>
      </c>
      <c r="P196" s="68">
        <v>975</v>
      </c>
      <c r="Q196" s="68">
        <v>313</v>
      </c>
      <c r="R196" s="1"/>
      <c r="S196" s="36">
        <f>IF(P196="","",P196/Trans_cr_A!P196)</f>
        <v>0.15592515592515593</v>
      </c>
      <c r="T196" s="36">
        <f>IF(Q196="","",Q196/Trans_cr_A!Q196)</f>
        <v>6.22142715165971E-2</v>
      </c>
      <c r="U196" s="37">
        <f>IF(P196="","",P196/GDP!S192/10)</f>
        <v>0.63354884824068347</v>
      </c>
      <c r="V196" s="37">
        <f>IF(Q196="","",Q196/GDP!T192/10)</f>
        <v>0.20654203757349396</v>
      </c>
      <c r="W196" s="39">
        <f>IF(P196="","",(P196-Pass_D_A!P196)/GDP!S192/10)</f>
        <v>0.3801293089444101</v>
      </c>
      <c r="X196" s="39">
        <f>IF(Q196="","",(Q196-Pass_D_A!Q196)/GDP!T192/10)</f>
        <v>0.11943804728690866</v>
      </c>
      <c r="Y196" s="37">
        <f>IF(Trans_cr_A!P196="","",Trans_cr_A!P196/GDP!S192/10)</f>
        <v>4.063159946716917</v>
      </c>
      <c r="Z196" s="37">
        <f>IF(Trans_cr_A!P196="", "", (Trans_cr_A!P196-Trans_deb!P196)/GDP!S192/10)</f>
        <v>2.428279021410702</v>
      </c>
      <c r="AA196" s="1"/>
      <c r="AB196" s="14">
        <f t="shared" si="2"/>
        <v>1</v>
      </c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4.25" customHeight="1" x14ac:dyDescent="0.25">
      <c r="A197" s="10" t="s">
        <v>217</v>
      </c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1"/>
      <c r="S197" s="36" t="str">
        <f>IF(P197="","",P197/Trans_cr_A!P197)</f>
        <v/>
      </c>
      <c r="T197" s="36" t="str">
        <f>IF(Q197="","",Q197/Trans_cr_A!Q197)</f>
        <v/>
      </c>
      <c r="U197" s="37" t="str">
        <f>IF(P197="","",P197/GDP!S193/10)</f>
        <v/>
      </c>
      <c r="V197" s="37" t="str">
        <f>IF(Q197="","",Q197/GDP!T193/10)</f>
        <v/>
      </c>
      <c r="W197" s="39" t="str">
        <f>IF(P197="","",(P197-Pass_D_A!P197)/GDP!S193/10)</f>
        <v/>
      </c>
      <c r="X197" s="39" t="str">
        <f>IF(Q197="","",(Q197-Pass_D_A!Q197)/GDP!T193/10)</f>
        <v/>
      </c>
      <c r="Y197" s="37">
        <f>IF(Trans_cr_A!P197="","",Trans_cr_A!P197/GDP!S193/10)</f>
        <v>1.351816732938053</v>
      </c>
      <c r="Z197" s="37">
        <f>IF(Trans_cr_A!P197="", "", (Trans_cr_A!P197-Trans_deb!P197)/GDP!S193/10)</f>
        <v>0.1255497664546173</v>
      </c>
      <c r="AA197" s="1"/>
      <c r="AB197" s="14">
        <f t="shared" si="2"/>
        <v>0</v>
      </c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4.25" customHeight="1" x14ac:dyDescent="0.25">
      <c r="A198" s="10" t="s">
        <v>218</v>
      </c>
      <c r="B198" s="68">
        <v>23259</v>
      </c>
      <c r="C198" s="68">
        <v>24881</v>
      </c>
      <c r="D198" s="68">
        <v>27881</v>
      </c>
      <c r="E198" s="68">
        <v>32065</v>
      </c>
      <c r="F198" s="68">
        <v>26357</v>
      </c>
      <c r="G198" s="68">
        <v>31506</v>
      </c>
      <c r="H198" s="68">
        <v>36738</v>
      </c>
      <c r="I198" s="68">
        <v>41192</v>
      </c>
      <c r="J198" s="68">
        <v>42124</v>
      </c>
      <c r="K198" s="68">
        <v>42482</v>
      </c>
      <c r="L198" s="68">
        <v>37972</v>
      </c>
      <c r="M198" s="68">
        <v>35683</v>
      </c>
      <c r="N198" s="68">
        <v>37290</v>
      </c>
      <c r="O198" s="68">
        <v>41262</v>
      </c>
      <c r="P198" s="68">
        <v>40082</v>
      </c>
      <c r="Q198" s="68">
        <v>11393</v>
      </c>
      <c r="R198" s="1"/>
      <c r="S198" s="36">
        <f>IF(P198="","",P198/Trans_cr_A!P198)</f>
        <v>0.44037926980673942</v>
      </c>
      <c r="T198" s="36">
        <f>IF(Q198="","",Q198/Trans_cr_A!Q198)</f>
        <v>0.2009170267172207</v>
      </c>
      <c r="U198" s="37">
        <f>IF(P198="","",P198/GDP!S194/10)</f>
        <v>0.18700867764681292</v>
      </c>
      <c r="V198" s="37">
        <f>IF(Q198="","",Q198/GDP!T194/10)</f>
        <v>5.4426675902592828E-2</v>
      </c>
      <c r="W198" s="39">
        <f>IF(P198="","",(P198-Pass_D_A!P198)/GDP!S194/10)</f>
        <v>-5.9309772722076895E-2</v>
      </c>
      <c r="X198" s="39">
        <f>IF(Q198="","",(Q198-Pass_D_A!Q198)/GDP!T194/10)</f>
        <v>-7.8250588193142338E-3</v>
      </c>
      <c r="Y198" s="37">
        <f>IF(Trans_cr_A!P198="","",Trans_cr_A!P198/GDP!S194/10)</f>
        <v>0.42465368028990502</v>
      </c>
      <c r="Z198" s="37">
        <f>IF(Trans_cr_A!P198="", "", (Trans_cr_A!P198-Trans_deb!P198)/GDP!S194/10)</f>
        <v>-0.10162723957145051</v>
      </c>
      <c r="AA198" s="1"/>
      <c r="AB198" s="14">
        <f t="shared" si="2"/>
        <v>1</v>
      </c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4.25" customHeight="1" x14ac:dyDescent="0.25">
      <c r="A199" s="10" t="s">
        <v>219</v>
      </c>
      <c r="B199" s="67">
        <v>104.95173646703469</v>
      </c>
      <c r="C199" s="67">
        <v>113.20778824056521</v>
      </c>
      <c r="D199" s="67">
        <v>118.97332730598001</v>
      </c>
      <c r="E199" s="67">
        <v>143.87478310811122</v>
      </c>
      <c r="F199" s="67">
        <v>138.93148614484249</v>
      </c>
      <c r="G199" s="67">
        <v>160.0541171708926</v>
      </c>
      <c r="H199" s="67">
        <v>198.2897802313432</v>
      </c>
      <c r="I199" s="67">
        <v>142.80000000000001</v>
      </c>
      <c r="J199" s="67">
        <v>93.315064102070295</v>
      </c>
      <c r="K199" s="67">
        <v>111.9991377261403</v>
      </c>
      <c r="L199" s="67">
        <v>99.550015000000002</v>
      </c>
      <c r="M199" s="67">
        <v>110.969024</v>
      </c>
      <c r="N199" s="67">
        <v>100.94816299999999</v>
      </c>
      <c r="O199" s="67">
        <v>87.821516999999901</v>
      </c>
      <c r="P199" s="67">
        <v>86.26690999999991</v>
      </c>
      <c r="Q199" s="67">
        <v>29.6625002127393</v>
      </c>
      <c r="R199" s="1"/>
      <c r="S199" s="36">
        <f>IF(P199="","",P199/Trans_cr_A!P199)</f>
        <v>0.16461719591730828</v>
      </c>
      <c r="T199" s="36">
        <f>IF(Q199="","",Q199/Trans_cr_A!Q199)</f>
        <v>7.4096667449543074E-2</v>
      </c>
      <c r="U199" s="37">
        <f>IF(P199="","",P199/GDP!S195/10)</f>
        <v>0.13866602906191716</v>
      </c>
      <c r="V199" s="37">
        <f>IF(Q199="","",Q199/GDP!T195/10)</f>
        <v>5.3243524999980793E-2</v>
      </c>
      <c r="W199" s="39">
        <f>IF(P199="","",(P199-Pass_D_A!P199)/GDP!S195/10)</f>
        <v>-0.20468333297434596</v>
      </c>
      <c r="X199" s="39">
        <f>IF(Q199="","",(Q199-Pass_D_A!Q199)/GDP!T195/10)</f>
        <v>-7.4703208076737068E-2</v>
      </c>
      <c r="Y199" s="37">
        <f>IF(Trans_cr_A!P199="","",Trans_cr_A!P199/GDP!S195/10)</f>
        <v>0.8423544593213268</v>
      </c>
      <c r="Z199" s="37">
        <f>IF(Trans_cr_A!P199="", "", (Trans_cr_A!P199-Trans_deb!P199)/GDP!S195/10)</f>
        <v>-0.97182049378258684</v>
      </c>
      <c r="AA199" s="1"/>
      <c r="AB199" s="14">
        <f t="shared" ref="AB199:AB207" si="3">IF(Q199="",0, 1)</f>
        <v>1</v>
      </c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4.25" customHeight="1" x14ac:dyDescent="0.25">
      <c r="A200" s="10" t="s">
        <v>220</v>
      </c>
      <c r="B200" s="68"/>
      <c r="C200" s="68"/>
      <c r="D200" s="68"/>
      <c r="E200" s="68"/>
      <c r="F200" s="68"/>
      <c r="G200" s="68">
        <v>101.13066881665701</v>
      </c>
      <c r="H200" s="68">
        <v>145.87402518984081</v>
      </c>
      <c r="I200" s="68">
        <v>158.06528292686366</v>
      </c>
      <c r="J200" s="68">
        <v>174.99017907698632</v>
      </c>
      <c r="K200" s="68">
        <v>158.60134274669221</v>
      </c>
      <c r="L200" s="68">
        <v>166.565135797029</v>
      </c>
      <c r="M200" s="68">
        <v>121.3</v>
      </c>
      <c r="N200" s="68">
        <v>145.6773712779752</v>
      </c>
      <c r="O200" s="68">
        <v>170.142691366202</v>
      </c>
      <c r="P200" s="68">
        <v>198.2072131338432</v>
      </c>
      <c r="Q200" s="68">
        <v>50.403956248063899</v>
      </c>
      <c r="R200" s="1"/>
      <c r="S200" s="36">
        <f>IF(P200="","",P200/Trans_cr_A!P200)</f>
        <v>0.15832944699477769</v>
      </c>
      <c r="T200" s="36">
        <f>IF(Q200="","",Q200/Trans_cr_A!Q200)</f>
        <v>5.0429079676116623E-2</v>
      </c>
      <c r="U200" s="37">
        <f>IF(P200="","",P200/GDP!S196/10)</f>
        <v>0.34335864798157367</v>
      </c>
      <c r="V200" s="37">
        <f>IF(Q200="","",Q200/GDP!T196/10)</f>
        <v>8.7346127349086561E-2</v>
      </c>
      <c r="W200" s="39">
        <f>IF(P200="","",(P200-Pass_D_A!P200)/GDP!S196/10)</f>
        <v>-0.41955183624661901</v>
      </c>
      <c r="X200" s="39">
        <f>IF(Q200="","",(Q200-Pass_D_A!Q200)/GDP!T196/10)</f>
        <v>-0.21447752764406727</v>
      </c>
      <c r="Y200" s="37">
        <f>IF(Trans_cr_A!P200="","",Trans_cr_A!P200/GDP!S196/10)</f>
        <v>2.1686341643882514</v>
      </c>
      <c r="Z200" s="37">
        <f>IF(Trans_cr_A!P200="", "", (Trans_cr_A!P200-Trans_deb!P200)/GDP!S196/10)</f>
        <v>-2.1939935410649758</v>
      </c>
      <c r="AA200" s="1"/>
      <c r="AB200" s="14">
        <f t="shared" si="3"/>
        <v>1</v>
      </c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4.25" customHeight="1" x14ac:dyDescent="0.25">
      <c r="A201" s="10" t="s">
        <v>221</v>
      </c>
      <c r="B201" s="67">
        <v>18.912810623824306</v>
      </c>
      <c r="C201" s="67">
        <v>16.98540039952946</v>
      </c>
      <c r="D201" s="67">
        <v>23.40111792505029</v>
      </c>
      <c r="E201" s="67">
        <v>18.859081989865437</v>
      </c>
      <c r="F201" s="67">
        <v>23.998516370279706</v>
      </c>
      <c r="G201" s="67">
        <v>25.2</v>
      </c>
      <c r="H201" s="67">
        <v>26.178798862730105</v>
      </c>
      <c r="I201" s="67">
        <v>26.590417943918371</v>
      </c>
      <c r="J201" s="67">
        <v>27.003577984655614</v>
      </c>
      <c r="K201" s="67">
        <v>27.326382054423934</v>
      </c>
      <c r="L201" s="67">
        <v>25.682908470530965</v>
      </c>
      <c r="M201" s="67">
        <v>32.017694344359832</v>
      </c>
      <c r="N201" s="67">
        <v>24.494066514510656</v>
      </c>
      <c r="O201" s="67">
        <v>30.107430847202128</v>
      </c>
      <c r="P201" s="67">
        <v>17.171618889829297</v>
      </c>
      <c r="Q201" s="67">
        <v>4.5230384676335174</v>
      </c>
      <c r="R201" s="1"/>
      <c r="S201" s="36">
        <f>IF(P201="","",P201/Trans_cr_A!P201)</f>
        <v>0.43499576158206671</v>
      </c>
      <c r="T201" s="36">
        <f>IF(Q201="","",Q201/Trans_cr_A!Q201)</f>
        <v>0.17073209726820496</v>
      </c>
      <c r="U201" s="37">
        <f>IF(P201="","",P201/GDP!S197/10)</f>
        <v>1.8584003127520883</v>
      </c>
      <c r="V201" s="37">
        <f>IF(Q201="","",Q201/GDP!T197/10)</f>
        <v>0.52349982264276818</v>
      </c>
      <c r="W201" s="39">
        <f>IF(P201="","",(P201-Pass_D_A!P201)/GDP!S197/10)</f>
        <v>1.2220984718584549</v>
      </c>
      <c r="X201" s="39">
        <f>IF(Q201="","",(Q201-Pass_D_A!Q201)/GDP!T197/10)</f>
        <v>2.1423246978210152E-2</v>
      </c>
      <c r="Y201" s="37">
        <f>IF(Trans_cr_A!P201="","",Trans_cr_A!P201/GDP!S197/10)</f>
        <v>4.2722262534079443</v>
      </c>
      <c r="Z201" s="37">
        <f>IF(Trans_cr_A!P201="", "", (Trans_cr_A!P201-Trans_deb!P201)/GDP!S197/10)</f>
        <v>-4.1045337309971073</v>
      </c>
      <c r="AA201" s="1"/>
      <c r="AB201" s="14">
        <f t="shared" si="3"/>
        <v>1</v>
      </c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4.25" customHeight="1" x14ac:dyDescent="0.25">
      <c r="A202" s="10" t="s">
        <v>222</v>
      </c>
      <c r="B202" s="68">
        <v>72</v>
      </c>
      <c r="C202" s="68">
        <v>75</v>
      </c>
      <c r="D202" s="68">
        <v>77</v>
      </c>
      <c r="E202" s="68">
        <v>67</v>
      </c>
      <c r="F202" s="68">
        <v>65</v>
      </c>
      <c r="G202" s="68">
        <v>54</v>
      </c>
      <c r="H202" s="68">
        <v>66</v>
      </c>
      <c r="I202" s="68">
        <v>60</v>
      </c>
      <c r="J202" s="68">
        <v>68</v>
      </c>
      <c r="K202" s="68">
        <v>64</v>
      </c>
      <c r="L202" s="68">
        <v>79</v>
      </c>
      <c r="M202" s="68">
        <v>73</v>
      </c>
      <c r="N202" s="68"/>
      <c r="O202" s="68"/>
      <c r="P202" s="68"/>
      <c r="Q202" s="68"/>
      <c r="R202" s="1"/>
      <c r="S202" s="36" t="str">
        <f>IF(P202="","",P202/Trans_cr_A!P202)</f>
        <v/>
      </c>
      <c r="T202" s="36" t="str">
        <f>IF(Q202="","",Q202/Trans_cr_A!Q202)</f>
        <v/>
      </c>
      <c r="U202" s="37" t="str">
        <f>IF(P202="","",P202/GDP!S198/10)</f>
        <v/>
      </c>
      <c r="V202" s="37" t="str">
        <f>IF(Q202="","",Q202/GDP!T198/10)</f>
        <v/>
      </c>
      <c r="W202" s="39" t="str">
        <f>IF(P202="","",(P202-Pass_D_A!P202)/GDP!S198/10)</f>
        <v/>
      </c>
      <c r="X202" s="39" t="str">
        <f>IF(Q202="","",(Q202-Pass_D_A!Q202)/GDP!T198/10)</f>
        <v/>
      </c>
      <c r="Y202" s="37" t="str">
        <f>IF(Trans_cr_A!P202="","",Trans_cr_A!P202/GDP!S198/10)</f>
        <v/>
      </c>
      <c r="Z202" s="37" t="str">
        <f>IF(Trans_cr_A!P202="", "", (Trans_cr_A!P202-Trans_deb!P202)/GDP!S198/10)</f>
        <v/>
      </c>
      <c r="AA202" s="1"/>
      <c r="AB202" s="14">
        <f t="shared" si="3"/>
        <v>0</v>
      </c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4.25" customHeight="1" x14ac:dyDescent="0.25">
      <c r="A203" s="10" t="s">
        <v>223</v>
      </c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1"/>
      <c r="S203" s="36" t="str">
        <f>IF(P203="","",P203/Trans_cr_A!P203)</f>
        <v/>
      </c>
      <c r="T203" s="36" t="str">
        <f>IF(Q203="","",Q203/Trans_cr_A!Q203)</f>
        <v/>
      </c>
      <c r="U203" s="37" t="str">
        <f>IF(P203="","",P203/GDP!S199/10)</f>
        <v/>
      </c>
      <c r="V203" s="37" t="str">
        <f>IF(Q203="","",Q203/GDP!T199/10)</f>
        <v/>
      </c>
      <c r="W203" s="39" t="str">
        <f>IF(P203="","",(P203-Pass_D_A!P203)/GDP!S199/10)</f>
        <v/>
      </c>
      <c r="X203" s="39" t="str">
        <f>IF(Q203="","",(Q203-Pass_D_A!Q203)/GDP!T199/10)</f>
        <v/>
      </c>
      <c r="Y203" s="37" t="str">
        <f>IF(Trans_cr_A!P203="","",Trans_cr_A!P203/GDP!S199/10)</f>
        <v/>
      </c>
      <c r="Z203" s="37" t="str">
        <f>IF(Trans_cr_A!P203="", "", (Trans_cr_A!P203-Trans_deb!P203)/GDP!S199/10)</f>
        <v/>
      </c>
      <c r="AA203" s="1"/>
      <c r="AB203" s="14">
        <f t="shared" si="3"/>
        <v>0</v>
      </c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4.25" customHeight="1" x14ac:dyDescent="0.25">
      <c r="A204" s="10" t="s">
        <v>224</v>
      </c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1"/>
      <c r="S204" s="36" t="str">
        <f>IF(P204="","",P204/Trans_cr_A!P204)</f>
        <v/>
      </c>
      <c r="T204" s="36" t="str">
        <f>IF(Q204="","",Q204/Trans_cr_A!Q204)</f>
        <v/>
      </c>
      <c r="U204" s="37" t="str">
        <f>IF(P204="","",P204/GDP!S200/10)</f>
        <v/>
      </c>
      <c r="V204" s="37" t="str">
        <f>IF(Q204="","",Q204/GDP!T200/10)</f>
        <v/>
      </c>
      <c r="W204" s="39" t="str">
        <f>IF(P204="","",(P204-Pass_D_A!P204)/GDP!S200/10)</f>
        <v/>
      </c>
      <c r="X204" s="39" t="str">
        <f>IF(Q204="","",(Q204-Pass_D_A!Q204)/GDP!T200/10)</f>
        <v/>
      </c>
      <c r="Y204" s="37">
        <f>IF(Trans_cr_A!P204="","",Trans_cr_A!P204/GDP!S200/10)</f>
        <v>4.8425340846229778E-2</v>
      </c>
      <c r="Z204" s="37">
        <f>IF(Trans_cr_A!P204="", "", (Trans_cr_A!P204-Trans_deb!P204)/GDP!S200/10)</f>
        <v>-2.3415621327291207</v>
      </c>
      <c r="AA204" s="1"/>
      <c r="AB204" s="14">
        <f t="shared" si="3"/>
        <v>0</v>
      </c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4.25" customHeight="1" x14ac:dyDescent="0.25">
      <c r="A205" s="10" t="s">
        <v>227</v>
      </c>
      <c r="B205" s="67">
        <v>0</v>
      </c>
      <c r="C205" s="67">
        <v>0</v>
      </c>
      <c r="D205" s="67">
        <v>0</v>
      </c>
      <c r="E205" s="67">
        <v>0</v>
      </c>
      <c r="F205" s="67">
        <v>0</v>
      </c>
      <c r="G205" s="67">
        <v>130</v>
      </c>
      <c r="H205" s="67">
        <v>130</v>
      </c>
      <c r="I205" s="67">
        <v>157.30000000000001</v>
      </c>
      <c r="J205" s="67">
        <v>157.30000000000001</v>
      </c>
      <c r="K205" s="67">
        <v>173.03</v>
      </c>
      <c r="L205" s="67">
        <v>15.73</v>
      </c>
      <c r="M205" s="67">
        <v>15.73</v>
      </c>
      <c r="N205" s="67"/>
      <c r="O205" s="67"/>
      <c r="P205" s="67"/>
      <c r="Q205" s="67"/>
      <c r="R205" s="1"/>
      <c r="S205" s="36" t="str">
        <f>IF(P205="","",P205/Trans_cr_A!P205)</f>
        <v/>
      </c>
      <c r="T205" s="36" t="str">
        <f>IF(Q205="","",Q205/Trans_cr_A!Q205)</f>
        <v/>
      </c>
      <c r="U205" s="37" t="str">
        <f>IF(P205="","",P205/GDP!S201/10)</f>
        <v/>
      </c>
      <c r="V205" s="37" t="str">
        <f>IF(Q205="","",Q205/GDP!T201/10)</f>
        <v/>
      </c>
      <c r="W205" s="39" t="str">
        <f>IF(P205="","",(P205-Pass_D_A!P205)/GDP!S201/10)</f>
        <v/>
      </c>
      <c r="X205" s="39" t="str">
        <f>IF(Q205="","",(Q205-Pass_D_A!Q205)/GDP!T201/10)</f>
        <v/>
      </c>
      <c r="Y205" s="37" t="str">
        <f>IF(Trans_cr_A!P205="","",Trans_cr_A!P205/GDP!S201/10)</f>
        <v/>
      </c>
      <c r="Z205" s="37" t="str">
        <f>IF(Trans_cr_A!P205="", "", (Trans_cr_A!P205-Trans_deb!P205)/GDP!S201/10)</f>
        <v/>
      </c>
      <c r="AA205" s="1"/>
      <c r="AB205" s="14">
        <f t="shared" si="3"/>
        <v>0</v>
      </c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4.25" customHeight="1" x14ac:dyDescent="0.25">
      <c r="A206" s="10" t="s">
        <v>229</v>
      </c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>
        <v>0</v>
      </c>
      <c r="N206" s="67">
        <v>0</v>
      </c>
      <c r="O206" s="67">
        <v>0</v>
      </c>
      <c r="P206" s="67">
        <v>0</v>
      </c>
      <c r="Q206" s="67">
        <v>0</v>
      </c>
      <c r="R206" s="12"/>
      <c r="S206" s="36">
        <f>IF(P206="","",P206/Trans_cr_A!P206)</f>
        <v>0</v>
      </c>
      <c r="T206" s="36">
        <f>IF(Q206="","",Q206/Trans_cr_A!Q206)</f>
        <v>0</v>
      </c>
      <c r="U206" s="37">
        <f>IF(P206="","",P206/GDP!S202/10)</f>
        <v>0</v>
      </c>
      <c r="V206" s="37">
        <f>IF(Q206="","",Q206/GDP!T202/10)</f>
        <v>0</v>
      </c>
      <c r="W206" s="39">
        <f>IF(P206="","",(P206-Pass_D_A!P206)/GDP!S202/10)</f>
        <v>-0.91303620873579427</v>
      </c>
      <c r="X206" s="39">
        <f>IF(Q206="","",(Q206-Pass_D_A!Q206)/GDP!T202/10)</f>
        <v>-1.2967475740730747</v>
      </c>
      <c r="Y206" s="37">
        <f>IF(Trans_cr_A!P206="","",Trans_cr_A!P206/GDP!S202/10)</f>
        <v>0.18261737444819276</v>
      </c>
      <c r="Z206" s="37">
        <f>IF(Trans_cr_A!P206="", "", (Trans_cr_A!P206-Trans_deb!P206)/GDP!S202/10)</f>
        <v>-3.3241104710983906</v>
      </c>
      <c r="AA206" s="12"/>
      <c r="AB206" s="14">
        <f t="shared" si="3"/>
        <v>1</v>
      </c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 spans="1:38" ht="14.25" customHeight="1" x14ac:dyDescent="0.25">
      <c r="A207" s="13" t="s">
        <v>230</v>
      </c>
      <c r="B207" s="68"/>
      <c r="C207" s="68"/>
      <c r="D207" s="68"/>
      <c r="E207" s="68"/>
      <c r="F207" s="68">
        <v>10.6</v>
      </c>
      <c r="G207" s="68">
        <v>11.1772052163195</v>
      </c>
      <c r="H207" s="68">
        <v>12.185533861486499</v>
      </c>
      <c r="I207" s="68">
        <v>12.7582539529764</v>
      </c>
      <c r="J207" s="68">
        <v>13.357891888766199</v>
      </c>
      <c r="K207" s="68">
        <v>13.985712807538199</v>
      </c>
      <c r="L207" s="68">
        <v>15.6330329917102</v>
      </c>
      <c r="M207" s="68">
        <v>17.310777224538299</v>
      </c>
      <c r="N207" s="68">
        <v>8.84</v>
      </c>
      <c r="O207" s="68"/>
      <c r="P207" s="68"/>
      <c r="Q207" s="68"/>
      <c r="R207" s="12"/>
      <c r="S207" s="36" t="str">
        <f>IF(P207="","",P207/Trans_cr_A!P207)</f>
        <v/>
      </c>
      <c r="T207" s="36" t="str">
        <f>IF(Q207="","",Q207/Trans_cr_A!Q207)</f>
        <v/>
      </c>
      <c r="U207" s="37" t="str">
        <f>IF(P207="","",P207/GDP!S203/10)</f>
        <v/>
      </c>
      <c r="V207" s="37" t="str">
        <f>IF(Q207="","",Q207/GDP!T203/10)</f>
        <v/>
      </c>
      <c r="W207" s="39" t="str">
        <f>IF(P207="","",(P207-Pass_D_A!P207)/GDP!S203/10)</f>
        <v/>
      </c>
      <c r="X207" s="39" t="str">
        <f>IF(Q207="","",(Q207-Pass_D_A!Q207)/GDP!T203/10)</f>
        <v/>
      </c>
      <c r="Y207" s="37" t="str">
        <f>IF(Trans_cr_A!P207="","",Trans_cr_A!P207/GDP!S203/10)</f>
        <v/>
      </c>
      <c r="Z207" s="37" t="str">
        <f>IF(Trans_cr_A!P207="", "", (Trans_cr_A!P207-Trans_deb!P207)/GDP!S203/10)</f>
        <v/>
      </c>
      <c r="AA207" s="12"/>
      <c r="AB207" s="14">
        <f t="shared" si="3"/>
        <v>0</v>
      </c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 spans="1:38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42"/>
      <c r="U208" s="35"/>
      <c r="V208" s="35"/>
      <c r="W208" s="35"/>
      <c r="X208" s="35"/>
      <c r="Y208" s="1"/>
      <c r="Z208" s="1"/>
      <c r="AA208" s="1"/>
      <c r="AB208" s="14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4.25" customHeight="1" x14ac:dyDescent="0.25">
      <c r="A209" s="50" t="s">
        <v>231</v>
      </c>
      <c r="B209" s="50"/>
      <c r="C209" s="50"/>
      <c r="D209" s="50"/>
      <c r="E209" s="50"/>
      <c r="F209" s="50"/>
      <c r="G209" s="50"/>
      <c r="H209" s="50"/>
      <c r="I209" s="50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42"/>
      <c r="U209" s="35"/>
      <c r="V209" s="35"/>
      <c r="W209" s="35"/>
      <c r="X209" s="35"/>
      <c r="Y209" s="1"/>
      <c r="Z209" s="1"/>
      <c r="AA209" s="1"/>
      <c r="AB209" s="14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4.25" customHeight="1" x14ac:dyDescent="0.25">
      <c r="A210" s="1" t="s">
        <v>232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42"/>
      <c r="U210" s="35"/>
      <c r="V210" s="35"/>
      <c r="W210" s="35"/>
      <c r="X210" s="35"/>
      <c r="Y210" s="1"/>
      <c r="Z210" s="1"/>
      <c r="AA210" s="1"/>
      <c r="AB210" s="14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4.25" customHeight="1" x14ac:dyDescent="0.25">
      <c r="A211" s="51" t="s">
        <v>234</v>
      </c>
      <c r="B211" s="51"/>
      <c r="C211" s="51"/>
      <c r="D211" s="51"/>
      <c r="E211" s="51"/>
      <c r="F211" s="5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44"/>
      <c r="R211" s="1"/>
      <c r="S211" s="1"/>
      <c r="T211" s="42"/>
      <c r="U211" s="35"/>
      <c r="V211" s="35"/>
      <c r="W211" s="35"/>
      <c r="X211" s="35"/>
      <c r="Y211" s="1"/>
      <c r="Z211" s="1"/>
      <c r="AA211" s="1"/>
      <c r="AB211" s="14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4.25" customHeight="1" x14ac:dyDescent="0.25">
      <c r="A212" s="50" t="s">
        <v>235</v>
      </c>
      <c r="B212" s="50"/>
      <c r="C212" s="50"/>
      <c r="D212" s="50"/>
      <c r="E212" s="50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42"/>
      <c r="U212" s="35"/>
      <c r="V212" s="35"/>
      <c r="W212" s="35"/>
      <c r="X212" s="35"/>
      <c r="Y212" s="1"/>
      <c r="Z212" s="1"/>
      <c r="AA212" s="1"/>
      <c r="AB212" s="14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4.25" customHeight="1" x14ac:dyDescent="0.2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63">
        <f>Q216/P216-1</f>
        <v>-0.62440290057903614</v>
      </c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</row>
    <row r="215" spans="1:38" ht="14.25" customHeight="1" x14ac:dyDescent="0.25">
      <c r="A215" s="31" t="s">
        <v>783</v>
      </c>
      <c r="B215" s="31">
        <f>SUM(B6:B67,B69:B207)/1000</f>
        <v>94.259367628493422</v>
      </c>
      <c r="C215" s="31">
        <f>SUM(C6:C67,C69:C207)/1000</f>
        <v>98.17403747988989</v>
      </c>
      <c r="D215" s="31">
        <f>SUM(D6:D67,D69:D207)/1000</f>
        <v>116.10938226383884</v>
      </c>
      <c r="E215" s="31">
        <f>SUM(E6:E67,E69:E207)/1000</f>
        <v>127.07298718204686</v>
      </c>
      <c r="F215" s="31">
        <f>SUM(F6:F67,F69:F207)/1000</f>
        <v>109.59610851207782</v>
      </c>
      <c r="G215" s="31">
        <f>SUM(G6:G67,G69:G207)/1000</f>
        <v>123.39399990254714</v>
      </c>
      <c r="H215" s="31">
        <f>SUM(H6:H67,H69:H207)/1000</f>
        <v>144.78795947497059</v>
      </c>
      <c r="I215" s="31">
        <f>SUM(I6:I67,I69:I207)/1000</f>
        <v>150.99473930829117</v>
      </c>
      <c r="J215" s="31">
        <f>SUM(J6:J67,J69:J207)/1000</f>
        <v>161.80610210274588</v>
      </c>
      <c r="K215" s="31">
        <f>SUM(K6:K67,K69:K207)/1000</f>
        <v>166.55230416919755</v>
      </c>
      <c r="L215" s="31">
        <f>SUM(L6:L67,L69:L207)/1000</f>
        <v>150.60016835886518</v>
      </c>
      <c r="M215" s="31">
        <f>SUM(M6:M67,M69:M207)/1000</f>
        <v>153.21965062239178</v>
      </c>
      <c r="N215" s="31">
        <f>SUM(N6:N67,N69:N207)/1000</f>
        <v>153.73617069460562</v>
      </c>
      <c r="O215" s="31">
        <f>SUM(O6:O67,O69:O207)/1000</f>
        <v>167.48357221582637</v>
      </c>
      <c r="P215" s="31">
        <f>SUM(P6:P67,P69:P207)/1000</f>
        <v>166.96654255322412</v>
      </c>
      <c r="Q215" s="31">
        <f>SUM(Q6:Q67,Q69:Q207)/1000</f>
        <v>56.59908883316168</v>
      </c>
      <c r="R215" s="1"/>
      <c r="S215" s="1"/>
      <c r="T215" s="42"/>
      <c r="U215" s="35"/>
      <c r="V215" s="35"/>
      <c r="W215" s="35"/>
      <c r="X215" s="35"/>
      <c r="Y215" s="1"/>
      <c r="Z215" s="1"/>
      <c r="AA215" s="1"/>
      <c r="AB215" s="43">
        <f>SUMPRODUCT(P6:P207,AB6:AB207)-P68</f>
        <v>150690.96358948774</v>
      </c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4.5" customHeight="1" x14ac:dyDescent="0.25">
      <c r="A216" s="31" t="s">
        <v>785</v>
      </c>
      <c r="B216" s="31">
        <f>SUMPRODUCT(B6:B207,$AB6:$AB207)/1000</f>
        <v>73.550569584124617</v>
      </c>
      <c r="C216" s="31">
        <f t="shared" ref="C216:Q216" si="4">SUMPRODUCT(C6:C207,$AB6:$AB207)/1000</f>
        <v>75.622718184709001</v>
      </c>
      <c r="D216" s="31">
        <f t="shared" si="4"/>
        <v>91.171708271272308</v>
      </c>
      <c r="E216" s="31">
        <f t="shared" si="4"/>
        <v>100.34962324315781</v>
      </c>
      <c r="F216" s="31">
        <f t="shared" si="4"/>
        <v>85.321644371242172</v>
      </c>
      <c r="G216" s="31">
        <f t="shared" si="4"/>
        <v>95.153250981087055</v>
      </c>
      <c r="H216" s="31">
        <f t="shared" si="4"/>
        <v>113.97686190649398</v>
      </c>
      <c r="I216" s="31">
        <f t="shared" si="4"/>
        <v>123.28834180612321</v>
      </c>
      <c r="J216" s="31">
        <f t="shared" si="4"/>
        <v>132.91914737597529</v>
      </c>
      <c r="K216" s="31">
        <f t="shared" si="4"/>
        <v>135.81273448896326</v>
      </c>
      <c r="L216" s="31">
        <f t="shared" si="4"/>
        <v>121.66300615280782</v>
      </c>
      <c r="M216" s="31">
        <f t="shared" si="4"/>
        <v>123.05264973720963</v>
      </c>
      <c r="N216" s="31">
        <f t="shared" si="4"/>
        <v>137.06015324596564</v>
      </c>
      <c r="O216" s="31">
        <f t="shared" si="4"/>
        <v>150.63084997595539</v>
      </c>
      <c r="P216" s="31">
        <f t="shared" si="4"/>
        <v>150.69096358948775</v>
      </c>
      <c r="Q216" s="31">
        <f t="shared" si="4"/>
        <v>56.59908883316168</v>
      </c>
    </row>
    <row r="218" spans="1:38" ht="14.5" customHeight="1" x14ac:dyDescent="0.25">
      <c r="A218" s="31" t="s">
        <v>792</v>
      </c>
      <c r="B218" s="62">
        <f>B215*100/GDP!E$216</f>
        <v>0.19752897373544323</v>
      </c>
      <c r="C218" s="62">
        <f>C215*100/GDP!F216</f>
        <v>0.18994918204801201</v>
      </c>
      <c r="D218" s="62">
        <f>D215*100/GDP!G216</f>
        <v>0.19904528847737357</v>
      </c>
      <c r="E218" s="62">
        <f>E215*100/GDP!H216</f>
        <v>0.19864225566658847</v>
      </c>
      <c r="F218" s="62">
        <f>F215*100/GDP!I216</f>
        <v>0.18081512671249977</v>
      </c>
      <c r="G218" s="62">
        <f>G215*100/GDP!J216</f>
        <v>0.186176873722254</v>
      </c>
      <c r="H218" s="62">
        <f>H215*100/GDP!K216</f>
        <v>0.19682374570084551</v>
      </c>
      <c r="I218" s="62">
        <f>I215*100/GDP!L216</f>
        <v>0.20146707850529552</v>
      </c>
      <c r="J218" s="62">
        <f>J215*100/GDP!M216</f>
        <v>0.20980466444894508</v>
      </c>
      <c r="K218" s="62">
        <f>K215*100/GDP!N216</f>
        <v>0.21030755129798057</v>
      </c>
      <c r="L218" s="62">
        <f>L215*100/GDP!O216</f>
        <v>0.20087278121163979</v>
      </c>
      <c r="M218" s="62">
        <f>M215*100/GDP!P216</f>
        <v>0.20108506467398574</v>
      </c>
      <c r="N218" s="62">
        <f>N215*100/GDP!Q216</f>
        <v>0.19009667540147868</v>
      </c>
      <c r="O218" s="62">
        <f>O215*100/GDP!R216</f>
        <v>0.19489701390090486</v>
      </c>
      <c r="P218" s="62">
        <f>P215*100/GDP!S216</f>
        <v>0.19107305347710635</v>
      </c>
      <c r="Q218" s="62">
        <f>Q215*100/GDP!T216</f>
        <v>6.695103911802508E-2</v>
      </c>
    </row>
    <row r="219" spans="1:38" ht="14.5" customHeight="1" x14ac:dyDescent="0.25">
      <c r="A219" s="31" t="s">
        <v>793</v>
      </c>
      <c r="B219" s="62">
        <f>B216*100/GDP!E$216</f>
        <v>0.15413182682139803</v>
      </c>
      <c r="C219" s="62">
        <f>C216*100/GDP!F$216</f>
        <v>0.14631641758010858</v>
      </c>
      <c r="D219" s="62">
        <f>D216*100/GDP!G$216</f>
        <v>0.1562948542142244</v>
      </c>
      <c r="E219" s="62">
        <f>E216*100/GDP!H$216</f>
        <v>0.15686792258810969</v>
      </c>
      <c r="F219" s="62">
        <f>F216*100/GDP!I$216</f>
        <v>0.14076634789094583</v>
      </c>
      <c r="G219" s="62">
        <f>G216*100/GDP!J$216</f>
        <v>0.14356723022317799</v>
      </c>
      <c r="H219" s="62">
        <f>H216*100/GDP!K$216</f>
        <v>0.15493935383171276</v>
      </c>
      <c r="I219" s="62">
        <f>I216*100/GDP!L$216</f>
        <v>0.16449938687418919</v>
      </c>
      <c r="J219" s="62">
        <f>J216*100/GDP!M$216</f>
        <v>0.17234861202174107</v>
      </c>
      <c r="K219" s="62">
        <f>K216*100/GDP!N$216</f>
        <v>0.17149233550344983</v>
      </c>
      <c r="L219" s="62">
        <f>L216*100/GDP!O$216</f>
        <v>0.16227595681200144</v>
      </c>
      <c r="M219" s="62">
        <f>M216*100/GDP!P$216</f>
        <v>0.16149397241280469</v>
      </c>
      <c r="N219" s="62">
        <f>N216*100/GDP!Q$216</f>
        <v>0.16947657369346375</v>
      </c>
      <c r="O219" s="62">
        <f>O216*100/GDP!R$216</f>
        <v>0.17528586519421488</v>
      </c>
      <c r="P219" s="62">
        <f>P216*100/GDP!S$216</f>
        <v>0.17244761797275948</v>
      </c>
      <c r="Q219" s="62">
        <f>Q216*100/GDP!T$216</f>
        <v>6.695103911802508E-2</v>
      </c>
    </row>
  </sheetData>
  <mergeCells count="5">
    <mergeCell ref="A212:E212"/>
    <mergeCell ref="A211:F211"/>
    <mergeCell ref="A1:M1"/>
    <mergeCell ref="A209:I209"/>
    <mergeCell ref="A4:B4"/>
  </mergeCells>
  <phoneticPr fontId="2" type="noConversion"/>
  <pageMargins left="0.39" right="0.39" top="0.39" bottom="0.39" header="0.39" footer="0.3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67B1-D668-4078-A96E-4054089DC0F9}">
  <dimension ref="A1:AL219"/>
  <sheetViews>
    <sheetView showGridLines="0" workbookViewId="0">
      <pane xSplit="1" ySplit="5" topLeftCell="AC206" activePane="bottomRight" state="frozen"/>
      <selection pane="topRight"/>
      <selection pane="bottomLeft"/>
      <selection pane="bottomRight" activeCell="A215" sqref="A215:XFD219"/>
    </sheetView>
  </sheetViews>
  <sheetFormatPr defaultColWidth="10.1796875" defaultRowHeight="14.5" customHeight="1" x14ac:dyDescent="0.25"/>
  <cols>
    <col min="1" max="1" width="34" style="15" customWidth="1"/>
    <col min="2" max="2" width="9.453125" style="15" customWidth="1"/>
    <col min="3" max="4" width="8.81640625" style="15" customWidth="1"/>
    <col min="5" max="7" width="9.453125" style="15" customWidth="1"/>
    <col min="8" max="8" width="8.81640625" style="15" customWidth="1"/>
    <col min="9" max="9" width="10.26953125" style="15" customWidth="1"/>
    <col min="10" max="10" width="8.81640625" style="15" customWidth="1"/>
    <col min="11" max="12" width="9.453125" style="15" customWidth="1"/>
    <col min="13" max="17" width="8.81640625" style="15" customWidth="1"/>
    <col min="18" max="18" width="9.453125" style="15" customWidth="1"/>
    <col min="19" max="25" width="10.26953125" customWidth="1"/>
    <col min="26" max="26" width="10.26953125" style="15" customWidth="1"/>
    <col min="27" max="28" width="10.26953125" customWidth="1"/>
    <col min="29" max="30" width="11.54296875" style="15" customWidth="1"/>
    <col min="31" max="31" width="10.26953125" style="15" customWidth="1"/>
    <col min="32" max="35" width="11.54296875" style="15" customWidth="1"/>
    <col min="36" max="16384" width="10.1796875" style="15"/>
  </cols>
  <sheetData>
    <row r="1" spans="1:35" ht="19.5" customHeight="1" x14ac:dyDescent="0.25">
      <c r="A1" s="47" t="s">
        <v>490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6"/>
      <c r="O1" s="16"/>
      <c r="P1" s="16"/>
      <c r="Q1" s="16"/>
      <c r="R1" s="16"/>
      <c r="S1" s="1"/>
      <c r="T1" s="35"/>
      <c r="U1" s="35"/>
      <c r="V1" s="35"/>
      <c r="W1" s="35"/>
      <c r="X1" s="1"/>
      <c r="Y1" s="1"/>
      <c r="Z1" s="16"/>
      <c r="AA1" s="14"/>
      <c r="AB1" s="42"/>
      <c r="AC1" s="16"/>
      <c r="AD1" s="16"/>
      <c r="AE1" s="16"/>
      <c r="AF1" s="16"/>
      <c r="AG1" s="16"/>
      <c r="AH1" s="16"/>
      <c r="AI1" s="16"/>
    </row>
    <row r="2" spans="1:35" ht="16.5" customHeight="1" x14ac:dyDescent="0.25">
      <c r="A2" s="30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"/>
      <c r="T2" s="35"/>
      <c r="U2" s="35"/>
      <c r="V2" s="35"/>
      <c r="W2" s="35"/>
      <c r="X2" s="1"/>
      <c r="Y2" s="1"/>
      <c r="Z2" s="16"/>
      <c r="AA2" s="14"/>
      <c r="AB2" s="42"/>
      <c r="AC2" s="16"/>
      <c r="AD2" s="16"/>
      <c r="AE2" s="16"/>
      <c r="AF2" s="16"/>
      <c r="AG2" s="16"/>
      <c r="AH2" s="16"/>
      <c r="AI2" s="16"/>
    </row>
    <row r="3" spans="1:35" ht="11.25" customHeight="1" x14ac:dyDescent="0.25">
      <c r="A3" s="30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"/>
      <c r="T3" s="35"/>
      <c r="U3" s="35"/>
      <c r="V3" s="35"/>
      <c r="W3" s="35"/>
      <c r="X3" s="1"/>
      <c r="Y3" s="1"/>
      <c r="Z3" s="16"/>
      <c r="AA3" s="14"/>
      <c r="AB3" s="42"/>
      <c r="AC3" s="16"/>
      <c r="AD3" s="16"/>
      <c r="AE3" s="16"/>
      <c r="AF3" s="16"/>
      <c r="AG3" s="16"/>
      <c r="AH3" s="16"/>
      <c r="AI3" s="16"/>
    </row>
    <row r="4" spans="1:35" ht="17.25" customHeight="1" x14ac:dyDescent="0.25">
      <c r="A4" s="48" t="s">
        <v>2</v>
      </c>
      <c r="B4" s="48"/>
      <c r="C4" s="29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4"/>
      <c r="T4" s="38"/>
      <c r="U4" s="38"/>
      <c r="V4" s="38"/>
      <c r="W4" s="38"/>
      <c r="X4" s="4"/>
      <c r="Y4" s="4"/>
      <c r="Z4" s="28"/>
      <c r="AA4" s="4"/>
      <c r="AB4" s="4">
        <v>2020</v>
      </c>
      <c r="AC4" s="28"/>
      <c r="AD4" s="28"/>
      <c r="AE4" s="28"/>
      <c r="AF4" s="28"/>
      <c r="AG4" s="28"/>
      <c r="AH4" s="28"/>
      <c r="AI4" s="28"/>
    </row>
    <row r="5" spans="1:35" ht="14.25" customHeight="1" x14ac:dyDescent="0.25">
      <c r="A5" s="27"/>
      <c r="B5" s="26" t="s">
        <v>3</v>
      </c>
      <c r="C5" s="25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  <c r="P5" s="25" t="s">
        <v>17</v>
      </c>
      <c r="Q5" s="24" t="s">
        <v>18</v>
      </c>
      <c r="R5" s="16"/>
      <c r="S5" s="1" t="s">
        <v>766</v>
      </c>
      <c r="T5" s="35" t="s">
        <v>768</v>
      </c>
      <c r="U5" s="35" t="s">
        <v>767</v>
      </c>
      <c r="V5" s="35" t="s">
        <v>769</v>
      </c>
      <c r="W5" s="35" t="s">
        <v>769</v>
      </c>
      <c r="X5" s="1" t="s">
        <v>776</v>
      </c>
      <c r="Y5" s="1" t="s">
        <v>775</v>
      </c>
      <c r="Z5" s="16"/>
      <c r="AA5" s="14"/>
      <c r="AB5" s="42" t="s">
        <v>784</v>
      </c>
      <c r="AC5" s="16"/>
      <c r="AD5" s="16"/>
      <c r="AE5" s="16"/>
      <c r="AF5" s="16"/>
      <c r="AG5" s="16"/>
      <c r="AH5" s="16"/>
      <c r="AI5" s="16"/>
    </row>
    <row r="6" spans="1:35" ht="14.25" customHeight="1" x14ac:dyDescent="0.25">
      <c r="A6" s="23" t="s">
        <v>19</v>
      </c>
      <c r="B6" s="21"/>
      <c r="C6" s="21"/>
      <c r="D6" s="21"/>
      <c r="E6" s="21">
        <v>10.8</v>
      </c>
      <c r="F6" s="21">
        <v>13.18057087</v>
      </c>
      <c r="G6" s="21">
        <v>60.703241980000001</v>
      </c>
      <c r="H6" s="21">
        <v>115.55027558</v>
      </c>
      <c r="I6" s="21">
        <v>97.23636244309661</v>
      </c>
      <c r="J6" s="21">
        <v>115.0451065543419</v>
      </c>
      <c r="K6" s="21">
        <v>94.420593021297506</v>
      </c>
      <c r="L6" s="21">
        <v>13.025438427772325</v>
      </c>
      <c r="M6" s="21">
        <v>1.980392147406455</v>
      </c>
      <c r="N6" s="21">
        <v>0.34340008</v>
      </c>
      <c r="O6" s="21">
        <v>2.7339129294043376</v>
      </c>
      <c r="P6" s="21">
        <v>0.6749341624996481</v>
      </c>
      <c r="Q6" s="21">
        <v>9.3010864553468506E-2</v>
      </c>
      <c r="R6" s="16"/>
      <c r="S6" s="36">
        <f>IF(P6="","",P6/Trans_cr_A!P6)</f>
        <v>6.3343764555204149E-3</v>
      </c>
      <c r="T6" s="37">
        <f>IF(P6="","",P6/GDP!S2/10)</f>
        <v>3.5756206955904223E-3</v>
      </c>
      <c r="U6" s="37">
        <f>IF(Q6="","",Q6/GDP!T2/10)</f>
        <v>4.8615337943481334E-4</v>
      </c>
      <c r="V6" s="39">
        <f>IF(P6="","",(P6-Freight_D_A!P6)/GDP!S2/10)</f>
        <v>-4.225240082185417</v>
      </c>
      <c r="W6" s="39">
        <f>IF(Q6="","",(Q6-Freight_D_A!Q6)/GDP!T2/10)</f>
        <v>-4.284998833193109</v>
      </c>
      <c r="X6" s="37">
        <f>IF(Trans_cr_A!P6="","",Trans_cr_A!P6/GDP!S2/10)</f>
        <v>0.56447871715522457</v>
      </c>
      <c r="Y6" s="37">
        <f>IF(Trans_cr_A!P6="", "", (Trans_cr_A!P6-Trans_deb!P6)/GDP!S2/10)</f>
        <v>-4.3189152599424174</v>
      </c>
      <c r="Z6" s="16"/>
      <c r="AA6" s="14">
        <f>IF(Q6="", "", 1)</f>
        <v>1</v>
      </c>
      <c r="AB6" s="42">
        <f>IF(Q6="",0, 1)</f>
        <v>1</v>
      </c>
      <c r="AC6" s="16"/>
      <c r="AD6" s="16"/>
      <c r="AE6" s="16"/>
      <c r="AF6" s="16"/>
      <c r="AG6" s="16"/>
      <c r="AH6" s="16"/>
      <c r="AI6" s="16"/>
    </row>
    <row r="7" spans="1:35" ht="14.25" customHeight="1" x14ac:dyDescent="0.25">
      <c r="A7" s="22" t="s">
        <v>20</v>
      </c>
      <c r="B7" s="19">
        <v>72.70839364692759</v>
      </c>
      <c r="C7" s="19">
        <v>85.956361829581311</v>
      </c>
      <c r="D7" s="19">
        <v>56.489184925622702</v>
      </c>
      <c r="E7" s="19">
        <v>75.5</v>
      </c>
      <c r="F7" s="19">
        <v>63.709134656669647</v>
      </c>
      <c r="G7" s="19">
        <v>80.940930717171668</v>
      </c>
      <c r="H7" s="19">
        <v>99.640571732683895</v>
      </c>
      <c r="I7" s="19">
        <v>95.884666588027514</v>
      </c>
      <c r="J7" s="19">
        <v>37.482174719998824</v>
      </c>
      <c r="K7" s="19">
        <v>5.2371884344438131</v>
      </c>
      <c r="L7" s="19">
        <v>20.529922915774595</v>
      </c>
      <c r="M7" s="19">
        <v>18.700985352554454</v>
      </c>
      <c r="N7" s="19">
        <v>44.232794843069733</v>
      </c>
      <c r="O7" s="19">
        <v>70.789606809340796</v>
      </c>
      <c r="P7" s="19">
        <v>39.555976538419969</v>
      </c>
      <c r="Q7" s="19">
        <v>26.898509631134644</v>
      </c>
      <c r="R7" s="16"/>
      <c r="S7" s="36">
        <f>IF(P7="","",P7/Trans_cr_A!P7)</f>
        <v>0.14520078665006245</v>
      </c>
      <c r="T7" s="37">
        <f>IF(P7="","",P7/GDP!S3/10)</f>
        <v>0.25894197786344575</v>
      </c>
      <c r="U7" s="37">
        <f>IF(Q7="","",Q7/GDP!T3/10)</f>
        <v>0.1775830833243193</v>
      </c>
      <c r="V7" s="39">
        <f>IF(P7="","",(P7-Freight_D_A!P7)/GDP!S3/10)</f>
        <v>-0.69113742210959173</v>
      </c>
      <c r="W7" s="39">
        <f>IF(Q7="","",(Q7-Freight_D_A!Q7)/GDP!T3/10)</f>
        <v>-0.72276905894352061</v>
      </c>
      <c r="X7" s="37">
        <f>IF(Trans_cr_A!P7="","",Trans_cr_A!P7/GDP!S3/10)</f>
        <v>1.7833372933956784</v>
      </c>
      <c r="Y7" s="37">
        <f>IF(Trans_cr_A!P7="", "", (Trans_cr_A!P7-Trans_deb!P7)/GDP!S3/10)</f>
        <v>0.14551458945624188</v>
      </c>
      <c r="Z7" s="16"/>
      <c r="AA7" s="14">
        <f t="shared" ref="AA7:AA70" si="0">IF(Q7="", "", 1)</f>
        <v>1</v>
      </c>
      <c r="AB7" s="42">
        <f t="shared" ref="AB7:AB70" si="1">IF(Q7="",0, 1)</f>
        <v>1</v>
      </c>
      <c r="AC7" s="16"/>
      <c r="AD7" s="16"/>
      <c r="AE7" s="16"/>
      <c r="AF7" s="16"/>
      <c r="AG7" s="16"/>
      <c r="AH7" s="16"/>
      <c r="AI7" s="16"/>
    </row>
    <row r="8" spans="1:35" ht="14.25" customHeight="1" x14ac:dyDescent="0.25">
      <c r="A8" s="22" t="s">
        <v>21</v>
      </c>
      <c r="B8" s="21">
        <v>347.99999999998374</v>
      </c>
      <c r="C8" s="21">
        <v>304.00000000001268</v>
      </c>
      <c r="D8" s="21">
        <v>306.38602713074454</v>
      </c>
      <c r="E8" s="21">
        <v>273.60007304910749</v>
      </c>
      <c r="F8" s="21">
        <v>142.5534655074332</v>
      </c>
      <c r="G8" s="21">
        <v>198.5</v>
      </c>
      <c r="H8" s="21">
        <v>161.32997999439254</v>
      </c>
      <c r="I8" s="21">
        <v>200.89789451871877</v>
      </c>
      <c r="J8" s="21">
        <v>209.38334066996438</v>
      </c>
      <c r="K8" s="21">
        <v>203.02815001782417</v>
      </c>
      <c r="L8" s="21">
        <v>126.33108826608625</v>
      </c>
      <c r="M8" s="21">
        <v>100.72832565423813</v>
      </c>
      <c r="N8" s="21">
        <v>196.22880837119212</v>
      </c>
      <c r="O8" s="21">
        <v>133.81161106050419</v>
      </c>
      <c r="P8" s="21">
        <v>101.5657946297288</v>
      </c>
      <c r="Q8" s="67">
        <v>87.608129599178497</v>
      </c>
      <c r="R8" s="16"/>
      <c r="S8" s="36">
        <f>IF(P8="","",P8/Trans_cr_A!P8)</f>
        <v>0.15706354265934069</v>
      </c>
      <c r="T8" s="37">
        <f>IF(P8="","",P8/GDP!S4/10)</f>
        <v>5.937089766161735E-2</v>
      </c>
      <c r="U8" s="37">
        <f>IF(Q8="","",Q8/GDP!T4/10)</f>
        <v>6.0715019057742167E-2</v>
      </c>
      <c r="V8" s="39">
        <f>IF(P8="","",(P8-Freight_D_A!P8)/GDP!S4/10)</f>
        <v>-1.5512016602337935</v>
      </c>
      <c r="W8" s="39">
        <f>IF(Q8="","",(Q8-Freight_D_A!Q8)/GDP!T4/10)</f>
        <v>-1.4157971946484191</v>
      </c>
      <c r="X8" s="37">
        <f>IF(Trans_cr_A!P8="","",Trans_cr_A!P8/GDP!S4/10)</f>
        <v>0.37800559350930008</v>
      </c>
      <c r="Y8" s="37">
        <f>IF(Trans_cr_A!P8="", "", (Trans_cr_A!P8-Trans_deb!P8)/GDP!S4/10)</f>
        <v>-1.6273143082843862</v>
      </c>
      <c r="Z8" s="16"/>
      <c r="AA8" s="14">
        <f t="shared" si="0"/>
        <v>1</v>
      </c>
      <c r="AB8" s="42">
        <f t="shared" si="1"/>
        <v>1</v>
      </c>
      <c r="AC8" s="16"/>
      <c r="AD8" s="16"/>
      <c r="AE8" s="16"/>
      <c r="AF8" s="16"/>
      <c r="AG8" s="16"/>
      <c r="AH8" s="16"/>
      <c r="AI8" s="16"/>
    </row>
    <row r="9" spans="1:35" ht="14.25" customHeight="1" x14ac:dyDescent="0.25">
      <c r="A9" s="22" t="s">
        <v>22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>
        <v>25.7</v>
      </c>
      <c r="Q9" s="19"/>
      <c r="R9" s="16"/>
      <c r="S9" s="36">
        <f>IF(P9="","",P9/Trans_cr_A!P9)</f>
        <v>0.66237113402061853</v>
      </c>
      <c r="T9" s="37">
        <f>IF(P9="","",P9/GDP!S5/10)</f>
        <v>0.81480278388568572</v>
      </c>
      <c r="U9" s="37" t="str">
        <f>IF(Q9="","",Q9/GDP!T5/10)</f>
        <v/>
      </c>
      <c r="V9" s="39">
        <f>IF(P9="","",(P9-Freight_D_A!P9)/GDP!S5/10)</f>
        <v>-1.959331207943011</v>
      </c>
      <c r="W9" s="39" t="str">
        <f>IF(Q9="","",(Q9-Freight_D_A!Q9)/GDP!T5/10)</f>
        <v/>
      </c>
      <c r="X9" s="37">
        <f>IF(Trans_cr_A!P9="","",Trans_cr_A!P9/GDP!S5/10)</f>
        <v>1.230130272948039</v>
      </c>
      <c r="Y9" s="37">
        <f>IF(Trans_cr_A!P9="", "", (Trans_cr_A!P9-Trans_deb!P9)/GDP!S5/10)</f>
        <v>-1.7754457547703659</v>
      </c>
      <c r="Z9" s="16"/>
      <c r="AA9" s="14" t="str">
        <f t="shared" si="0"/>
        <v/>
      </c>
      <c r="AB9" s="42">
        <f t="shared" si="1"/>
        <v>0</v>
      </c>
      <c r="AC9" s="16"/>
      <c r="AD9" s="16"/>
      <c r="AE9" s="16"/>
      <c r="AF9" s="16"/>
      <c r="AG9" s="16"/>
      <c r="AH9" s="16"/>
      <c r="AI9" s="16"/>
    </row>
    <row r="10" spans="1:35" ht="14.25" customHeight="1" x14ac:dyDescent="0.25">
      <c r="A10" s="22" t="s">
        <v>23</v>
      </c>
      <c r="B10" s="21">
        <v>0.71460000000000001</v>
      </c>
      <c r="C10" s="21">
        <v>0.57275699999999996</v>
      </c>
      <c r="D10" s="21">
        <v>0.39927299999999999</v>
      </c>
      <c r="E10" s="21">
        <v>5.777E-3</v>
      </c>
      <c r="F10" s="21">
        <v>0.5</v>
      </c>
      <c r="G10" s="21">
        <v>0.52302300000000002</v>
      </c>
      <c r="H10" s="21">
        <v>0.36719800000000002</v>
      </c>
      <c r="I10" s="21">
        <v>0.31858799999999998</v>
      </c>
      <c r="J10" s="21">
        <v>0</v>
      </c>
      <c r="K10" s="21">
        <v>0.61399199999999998</v>
      </c>
      <c r="L10" s="21">
        <v>0</v>
      </c>
      <c r="M10" s="21">
        <v>6.5360000000000001E-3</v>
      </c>
      <c r="N10" s="21">
        <v>0</v>
      </c>
      <c r="O10" s="21">
        <v>0.28827000000000003</v>
      </c>
      <c r="P10" s="21">
        <v>0.36783199999999999</v>
      </c>
      <c r="Q10" s="21">
        <v>9.3600000000000003E-3</v>
      </c>
      <c r="R10" s="16"/>
      <c r="S10" s="36">
        <f>IF(P10="","",P10/Trans_cr_A!P10)</f>
        <v>1.1553289343723698E-2</v>
      </c>
      <c r="T10" s="37">
        <f>IF(P10="","",P10/GDP!S6/10)</f>
        <v>4.1051304085800702E-4</v>
      </c>
      <c r="U10" s="37">
        <f>IF(Q10="","",Q10/GDP!T6/10)</f>
        <v>1.499039077514414E-5</v>
      </c>
      <c r="V10" s="39">
        <f>IF(P10="","",(P10-Freight_D_A!P10)/GDP!S6/10)</f>
        <v>-2.6824546133922973</v>
      </c>
      <c r="W10" s="39">
        <f>IF(Q10="","",(Q10-Freight_D_A!Q10)/GDP!T6/10)</f>
        <v>-2.6079509635270663</v>
      </c>
      <c r="X10" s="37">
        <f>IF(Trans_cr_A!P10="","",Trans_cr_A!P10/GDP!S6/10)</f>
        <v>3.5532135363771304E-2</v>
      </c>
      <c r="Y10" s="37">
        <f>IF(Trans_cr_A!P10="", "", (Trans_cr_A!P10-Trans_deb!P10)/GDP!S6/10)</f>
        <v>-3.4521579969962111</v>
      </c>
      <c r="Z10" s="16"/>
      <c r="AA10" s="14">
        <f t="shared" si="0"/>
        <v>1</v>
      </c>
      <c r="AB10" s="42">
        <f t="shared" si="1"/>
        <v>1</v>
      </c>
      <c r="AC10" s="16"/>
      <c r="AD10" s="16"/>
      <c r="AE10" s="16"/>
      <c r="AF10" s="16"/>
      <c r="AG10" s="16"/>
      <c r="AH10" s="16"/>
      <c r="AI10" s="16"/>
    </row>
    <row r="11" spans="1:35" ht="14.25" customHeight="1" x14ac:dyDescent="0.25">
      <c r="A11" s="22" t="s">
        <v>24</v>
      </c>
      <c r="B11" s="19"/>
      <c r="C11" s="19"/>
      <c r="D11" s="19"/>
      <c r="E11" s="19"/>
      <c r="F11" s="19"/>
      <c r="G11" s="19"/>
      <c r="H11" s="19"/>
      <c r="I11" s="19"/>
      <c r="J11" s="19"/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/>
      <c r="Q11" s="19"/>
      <c r="R11" s="16"/>
      <c r="S11" s="36" t="str">
        <f>IF(P11="","",P11/Trans_cr_A!P11)</f>
        <v/>
      </c>
      <c r="T11" s="37" t="str">
        <f>IF(P11="","",P11/GDP!S7/10)</f>
        <v/>
      </c>
      <c r="U11" s="37" t="str">
        <f>IF(Q11="","",Q11/GDP!T7/10)</f>
        <v/>
      </c>
      <c r="V11" s="39" t="str">
        <f>IF(P11="","",(P11-Freight_D_A!P11)/GDP!S7/10)</f>
        <v/>
      </c>
      <c r="W11" s="39" t="str">
        <f>IF(Q11="","",(Q11-Freight_D_A!Q11)/GDP!T7/10)</f>
        <v/>
      </c>
      <c r="X11" s="37">
        <f>IF(Trans_cr_A!P11="","",Trans_cr_A!P11/GDP!S7/10)</f>
        <v>3.3190812156274681</v>
      </c>
      <c r="Y11" s="37">
        <f>IF(Trans_cr_A!P11="", "", (Trans_cr_A!P11-Trans_deb!P11)/GDP!S7/10)</f>
        <v>-4.6884836979795725</v>
      </c>
      <c r="Z11" s="16"/>
      <c r="AA11" s="14" t="str">
        <f t="shared" si="0"/>
        <v/>
      </c>
      <c r="AB11" s="42">
        <f t="shared" si="1"/>
        <v>0</v>
      </c>
      <c r="AC11" s="16"/>
      <c r="AD11" s="16"/>
      <c r="AE11" s="16"/>
      <c r="AF11" s="16"/>
      <c r="AG11" s="16"/>
      <c r="AH11" s="16"/>
      <c r="AI11" s="16"/>
    </row>
    <row r="12" spans="1:35" ht="14.25" customHeight="1" x14ac:dyDescent="0.25">
      <c r="A12" s="22" t="s">
        <v>25</v>
      </c>
      <c r="B12" s="21"/>
      <c r="C12" s="21"/>
      <c r="D12" s="21"/>
      <c r="E12" s="21"/>
      <c r="F12" s="21"/>
      <c r="G12" s="21"/>
      <c r="H12" s="21"/>
      <c r="I12" s="21"/>
      <c r="J12" s="21"/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/>
      <c r="Q12" s="21"/>
      <c r="R12" s="16"/>
      <c r="S12" s="36" t="str">
        <f>IF(P12="","",P12/Trans_cr_A!P12)</f>
        <v/>
      </c>
      <c r="T12" s="37" t="str">
        <f>IF(P12="","",P12/GDP!S8/10)</f>
        <v/>
      </c>
      <c r="U12" s="37" t="str">
        <f>IF(Q12="","",Q12/GDP!T8/10)</f>
        <v/>
      </c>
      <c r="V12" s="39" t="str">
        <f>IF(P12="","",(P12-Freight_D_A!P12)/GDP!S8/10)</f>
        <v/>
      </c>
      <c r="W12" s="39" t="str">
        <f>IF(Q12="","",(Q12-Freight_D_A!Q12)/GDP!T8/10)</f>
        <v/>
      </c>
      <c r="X12" s="37">
        <f>IF(Trans_cr_A!P12="","",Trans_cr_A!P12/GDP!S8/10)</f>
        <v>7.5758466405651887</v>
      </c>
      <c r="Y12" s="37">
        <f>IF(Trans_cr_A!P12="", "", (Trans_cr_A!P12-Trans_deb!P12)/GDP!S8/10)</f>
        <v>0.86021871292651964</v>
      </c>
      <c r="Z12" s="16"/>
      <c r="AA12" s="14" t="str">
        <f t="shared" si="0"/>
        <v/>
      </c>
      <c r="AB12" s="42">
        <f t="shared" si="1"/>
        <v>0</v>
      </c>
      <c r="AC12" s="16"/>
      <c r="AD12" s="16"/>
      <c r="AE12" s="16"/>
      <c r="AF12" s="16"/>
      <c r="AG12" s="16"/>
      <c r="AH12" s="16"/>
      <c r="AI12" s="16"/>
    </row>
    <row r="13" spans="1:35" ht="14.25" customHeight="1" x14ac:dyDescent="0.25">
      <c r="A13" s="22" t="s">
        <v>26</v>
      </c>
      <c r="B13" s="19">
        <v>237.2</v>
      </c>
      <c r="C13" s="19">
        <v>245.2</v>
      </c>
      <c r="D13" s="19">
        <v>300.29172399999999</v>
      </c>
      <c r="E13" s="19">
        <v>272.32517181173858</v>
      </c>
      <c r="F13" s="19">
        <v>283.85981753461198</v>
      </c>
      <c r="G13" s="19">
        <v>428.06562320593201</v>
      </c>
      <c r="H13" s="19">
        <v>475.99102354868756</v>
      </c>
      <c r="I13" s="19">
        <v>504.25380982499598</v>
      </c>
      <c r="J13" s="19">
        <v>505.16964461076299</v>
      </c>
      <c r="K13" s="19">
        <v>420.12019824255299</v>
      </c>
      <c r="L13" s="19">
        <v>323.77299263477744</v>
      </c>
      <c r="M13" s="19">
        <v>290.45022843872897</v>
      </c>
      <c r="N13" s="68">
        <v>289.02728249753301</v>
      </c>
      <c r="O13" s="68">
        <v>310.8965148937707</v>
      </c>
      <c r="P13" s="68">
        <v>296.19662904281097</v>
      </c>
      <c r="Q13" s="68">
        <v>298.9205980699025</v>
      </c>
      <c r="R13" s="16"/>
      <c r="S13" s="36">
        <f>IF(P13="","",P13/Trans_cr_A!P13)</f>
        <v>0.15518906998606877</v>
      </c>
      <c r="T13" s="37">
        <f>IF(P13="","",P13/GDP!S9/10)</f>
        <v>6.6642208947259571E-2</v>
      </c>
      <c r="U13" s="37">
        <f>IF(Q13="","",Q13/GDP!T9/10)</f>
        <v>7.6986032741895E-2</v>
      </c>
      <c r="V13" s="39">
        <f>IF(P13="","",(P13-Freight_D_A!P13)/GDP!S9/10)</f>
        <v>-0.32698067903509787</v>
      </c>
      <c r="W13" s="39">
        <f>IF(Q13="","",(Q13-Freight_D_A!Q13)/GDP!T9/10)</f>
        <v>-0.33596075428733702</v>
      </c>
      <c r="X13" s="37">
        <f>IF(Trans_cr_A!P13="","",Trans_cr_A!P13/GDP!S9/10)</f>
        <v>0.42942591867611563</v>
      </c>
      <c r="Y13" s="37">
        <f>IF(Trans_cr_A!P13="", "", (Trans_cr_A!P13-Trans_deb!P13)/GDP!S9/10)</f>
        <v>-0.44588055601556731</v>
      </c>
      <c r="Z13" s="16"/>
      <c r="AA13" s="14">
        <f t="shared" si="0"/>
        <v>1</v>
      </c>
      <c r="AB13" s="42">
        <f t="shared" si="1"/>
        <v>1</v>
      </c>
      <c r="AC13" s="16"/>
      <c r="AD13" s="16"/>
      <c r="AE13" s="16"/>
      <c r="AF13" s="16"/>
      <c r="AG13" s="16"/>
      <c r="AH13" s="16"/>
      <c r="AI13" s="16"/>
    </row>
    <row r="14" spans="1:35" ht="14.25" customHeight="1" x14ac:dyDescent="0.25">
      <c r="A14" s="22" t="s">
        <v>27</v>
      </c>
      <c r="B14" s="21">
        <v>58.021750313479998</v>
      </c>
      <c r="C14" s="21">
        <v>59.186916855285801</v>
      </c>
      <c r="D14" s="21">
        <v>83.31</v>
      </c>
      <c r="E14" s="21">
        <v>76.819213158639997</v>
      </c>
      <c r="F14" s="21">
        <v>52.776890312642095</v>
      </c>
      <c r="G14" s="21">
        <v>91.51</v>
      </c>
      <c r="H14" s="21">
        <v>119.65616632724159</v>
      </c>
      <c r="I14" s="21">
        <v>122.030022840014</v>
      </c>
      <c r="J14" s="21">
        <v>129.79330498040352</v>
      </c>
      <c r="K14" s="21">
        <v>135.9533610774487</v>
      </c>
      <c r="L14" s="21">
        <v>127.55994286037</v>
      </c>
      <c r="M14" s="21">
        <v>152.65666344174082</v>
      </c>
      <c r="N14" s="67">
        <v>190.81115541584899</v>
      </c>
      <c r="O14" s="67">
        <v>205.94069915819901</v>
      </c>
      <c r="P14" s="67">
        <v>227.52659376765399</v>
      </c>
      <c r="Q14" s="67">
        <v>212.30167529871829</v>
      </c>
      <c r="R14" s="16"/>
      <c r="S14" s="36">
        <f>IF(P14="","",P14/Trans_cr_A!P14)</f>
        <v>0.83115064545562223</v>
      </c>
      <c r="T14" s="37">
        <f>IF(P14="","",P14/GDP!S10/10)</f>
        <v>1.6640575862477438</v>
      </c>
      <c r="U14" s="37">
        <f>IF(Q14="","",Q14/GDP!T10/10)</f>
        <v>1.7205744006703807</v>
      </c>
      <c r="V14" s="39">
        <f>IF(P14="","",(P14-Freight_D_A!P14)/GDP!S10/10)</f>
        <v>-2.4854236359579538</v>
      </c>
      <c r="W14" s="39">
        <f>IF(Q14="","",(Q14-Freight_D_A!Q14)/GDP!T10/10)</f>
        <v>-1.3348141236471371</v>
      </c>
      <c r="X14" s="37">
        <f>IF(Trans_cr_A!P14="","",Trans_cr_A!P14/GDP!S10/10)</f>
        <v>2.002113089060451</v>
      </c>
      <c r="Y14" s="37">
        <f>IF(Trans_cr_A!P14="", "", (Trans_cr_A!P14-Trans_deb!P14)/GDP!S10/10)</f>
        <v>-2.7314716544052771</v>
      </c>
      <c r="Z14" s="16"/>
      <c r="AA14" s="14">
        <f t="shared" si="0"/>
        <v>1</v>
      </c>
      <c r="AB14" s="42">
        <f t="shared" si="1"/>
        <v>1</v>
      </c>
      <c r="AC14" s="16"/>
      <c r="AD14" s="16"/>
      <c r="AE14" s="16"/>
      <c r="AF14" s="16"/>
      <c r="AG14" s="16"/>
      <c r="AH14" s="16"/>
      <c r="AI14" s="16"/>
    </row>
    <row r="15" spans="1:35" ht="14.25" customHeight="1" x14ac:dyDescent="0.25">
      <c r="A15" s="22" t="s">
        <v>28</v>
      </c>
      <c r="B15" s="19">
        <v>0</v>
      </c>
      <c r="C15" s="19">
        <v>2.644816076182788E-2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/>
      <c r="K15" s="19"/>
      <c r="L15" s="19"/>
      <c r="M15" s="19">
        <v>0</v>
      </c>
      <c r="N15" s="68">
        <v>0</v>
      </c>
      <c r="O15" s="68">
        <v>0.77879744381445071</v>
      </c>
      <c r="P15" s="68">
        <v>0.42589419572674692</v>
      </c>
      <c r="Q15" s="68">
        <v>0.27945879445773181</v>
      </c>
      <c r="R15" s="16"/>
      <c r="S15" s="36">
        <f>IF(P15="","",P15/Trans_cr_A!P15)</f>
        <v>3.4322306310585397E-3</v>
      </c>
      <c r="T15" s="37">
        <f>IF(P15="","",P15/GDP!S11/10)</f>
        <v>1.2743692271895479E-2</v>
      </c>
      <c r="U15" s="37">
        <f>IF(Q15="","",Q15/GDP!T11/10)</f>
        <v>1.1369356975497631E-2</v>
      </c>
      <c r="V15" s="39">
        <f>IF(P15="","",(P15-Freight_D_A!P15)/GDP!S11/10)</f>
        <v>-3.4336979694120173</v>
      </c>
      <c r="W15" s="39">
        <f>IF(Q15="","",(Q15-Freight_D_A!Q15)/GDP!T11/10)</f>
        <v>-3.420092845374632</v>
      </c>
      <c r="X15" s="37">
        <f>IF(Trans_cr_A!P15="","",Trans_cr_A!P15/GDP!S11/10)</f>
        <v>3.7129475381335828</v>
      </c>
      <c r="Y15" s="37">
        <f>IF(Trans_cr_A!P15="", "", (Trans_cr_A!P15-Trans_deb!P15)/GDP!S11/10)</f>
        <v>-0.43281500703792641</v>
      </c>
      <c r="Z15" s="16"/>
      <c r="AA15" s="14">
        <f t="shared" si="0"/>
        <v>1</v>
      </c>
      <c r="AB15" s="42">
        <f t="shared" si="1"/>
        <v>1</v>
      </c>
      <c r="AC15" s="16"/>
      <c r="AD15" s="16"/>
      <c r="AE15" s="16"/>
      <c r="AF15" s="16"/>
      <c r="AG15" s="16"/>
      <c r="AH15" s="16"/>
      <c r="AI15" s="16"/>
    </row>
    <row r="16" spans="1:35" ht="14.25" customHeight="1" x14ac:dyDescent="0.25">
      <c r="A16" s="22" t="s">
        <v>29</v>
      </c>
      <c r="B16" s="21">
        <v>556.92289261826511</v>
      </c>
      <c r="C16" s="21">
        <v>603.58039923374292</v>
      </c>
      <c r="D16" s="21">
        <v>708.00936817076138</v>
      </c>
      <c r="E16" s="21">
        <v>1348.4437121393212</v>
      </c>
      <c r="F16" s="21">
        <v>402.29065406722702</v>
      </c>
      <c r="G16" s="21">
        <v>387.16790059867191</v>
      </c>
      <c r="H16" s="21">
        <v>421.87526092017879</v>
      </c>
      <c r="I16" s="21">
        <v>378.07192353521441</v>
      </c>
      <c r="J16" s="21">
        <v>340.01041911669898</v>
      </c>
      <c r="K16" s="21">
        <v>254.04775129317284</v>
      </c>
      <c r="L16" s="21">
        <v>185.34536269727082</v>
      </c>
      <c r="M16" s="21">
        <v>228.89146256599369</v>
      </c>
      <c r="N16" s="67">
        <v>211.50949591705526</v>
      </c>
      <c r="O16" s="67">
        <v>217.43865279442431</v>
      </c>
      <c r="P16" s="67">
        <v>184.09126647731199</v>
      </c>
      <c r="Q16" s="67">
        <v>174.95630838510314</v>
      </c>
      <c r="R16" s="16"/>
      <c r="S16" s="36">
        <f>IF(P16="","",P16/Trans_cr_A!P16)</f>
        <v>3.3368958798711046E-2</v>
      </c>
      <c r="T16" s="37">
        <f>IF(P16="","",P16/GDP!S12/10)</f>
        <v>1.3229319062140648E-2</v>
      </c>
      <c r="U16" s="37">
        <f>IF(Q16="","",Q16/GDP!T12/10)</f>
        <v>1.287077518962306E-2</v>
      </c>
      <c r="V16" s="39">
        <f>IF(P16="","",(P16-Freight_D_A!P16)/GDP!S12/10)</f>
        <v>-0.48496383547729432</v>
      </c>
      <c r="W16" s="39">
        <f>IF(Q16="","",(Q16-Freight_D_A!Q16)/GDP!T12/10)</f>
        <v>-0.56307338054701739</v>
      </c>
      <c r="X16" s="37">
        <f>IF(Trans_cr_A!P16="","",Trans_cr_A!P16/GDP!S12/10)</f>
        <v>0.39645585413506113</v>
      </c>
      <c r="Y16" s="37">
        <f>IF(Trans_cr_A!P16="", "", (Trans_cr_A!P16-Trans_deb!P16)/GDP!S12/10)</f>
        <v>-0.54027073938446679</v>
      </c>
      <c r="Z16" s="16"/>
      <c r="AA16" s="14">
        <f t="shared" si="0"/>
        <v>1</v>
      </c>
      <c r="AB16" s="42">
        <f t="shared" si="1"/>
        <v>1</v>
      </c>
      <c r="AC16" s="16"/>
      <c r="AD16" s="16"/>
      <c r="AE16" s="16"/>
      <c r="AF16" s="16"/>
      <c r="AG16" s="16"/>
      <c r="AH16" s="16"/>
      <c r="AI16" s="16"/>
    </row>
    <row r="17" spans="1:35" ht="14.25" customHeight="1" x14ac:dyDescent="0.25">
      <c r="A17" s="22" t="s">
        <v>30</v>
      </c>
      <c r="B17" s="19">
        <v>5843.5769052863716</v>
      </c>
      <c r="C17" s="19"/>
      <c r="D17" s="19"/>
      <c r="E17" s="19"/>
      <c r="F17" s="19"/>
      <c r="G17" s="19"/>
      <c r="H17" s="19"/>
      <c r="I17" s="19"/>
      <c r="J17" s="19"/>
      <c r="K17" s="19"/>
      <c r="L17" s="19">
        <v>9933.59928993621</v>
      </c>
      <c r="M17" s="19">
        <v>10253.996776872555</v>
      </c>
      <c r="N17" s="68">
        <v>11177.322002286401</v>
      </c>
      <c r="O17" s="68">
        <v>12179.658212674016</v>
      </c>
      <c r="P17" s="68">
        <v>11973.995376542225</v>
      </c>
      <c r="Q17" s="68">
        <v>11549.443757630002</v>
      </c>
      <c r="R17" s="16"/>
      <c r="S17" s="36">
        <f>IF(P17="","",P17/Trans_cr_A!P17)</f>
        <v>0.66716869050441463</v>
      </c>
      <c r="T17" s="37">
        <f>IF(P17="","",P17/GDP!S13/10)</f>
        <v>2.690029851511873</v>
      </c>
      <c r="U17" s="37">
        <f>IF(Q17="","",Q17/GDP!T13/10)</f>
        <v>2.6945522529478194</v>
      </c>
      <c r="V17" s="39">
        <f>IF(P17="","",(P17-Freight_D_A!P17)/GDP!S13/10)</f>
        <v>-0.5215963665904455</v>
      </c>
      <c r="W17" s="39">
        <f>IF(Q17="","",(Q17-Freight_D_A!Q17)/GDP!T13/10)</f>
        <v>-0.62655839021057336</v>
      </c>
      <c r="X17" s="37">
        <f>IF(Trans_cr_A!P17="","",Trans_cr_A!P17/GDP!S13/10)</f>
        <v>4.0320085306732079</v>
      </c>
      <c r="Y17" s="37">
        <f>IF(Trans_cr_A!P17="", "", (Trans_cr_A!P17-Trans_deb!P17)/GDP!S13/10)</f>
        <v>-6.0487137544661597E-2</v>
      </c>
      <c r="Z17" s="16"/>
      <c r="AA17" s="14">
        <f t="shared" si="0"/>
        <v>1</v>
      </c>
      <c r="AB17" s="42">
        <f t="shared" si="1"/>
        <v>1</v>
      </c>
      <c r="AC17" s="16"/>
      <c r="AD17" s="16"/>
      <c r="AE17" s="16"/>
      <c r="AF17" s="16"/>
      <c r="AG17" s="16"/>
      <c r="AH17" s="16"/>
      <c r="AI17" s="16"/>
    </row>
    <row r="18" spans="1:35" ht="14.25" customHeight="1" x14ac:dyDescent="0.25">
      <c r="A18" s="22" t="s">
        <v>31</v>
      </c>
      <c r="B18" s="21">
        <v>143.80099999999999</v>
      </c>
      <c r="C18" s="21">
        <v>208.94300000000001</v>
      </c>
      <c r="D18" s="21">
        <v>320.89999999999998</v>
      </c>
      <c r="E18" s="21">
        <v>375.47899999999998</v>
      </c>
      <c r="F18" s="21">
        <v>294.21199999999999</v>
      </c>
      <c r="G18" s="21">
        <v>335.72300000000001</v>
      </c>
      <c r="H18" s="21">
        <v>397.26600000000002</v>
      </c>
      <c r="I18" s="21">
        <v>387.23</v>
      </c>
      <c r="J18" s="21">
        <v>411.4</v>
      </c>
      <c r="K18" s="21">
        <v>525.82899999999995</v>
      </c>
      <c r="L18" s="21">
        <v>1043.5609999999999</v>
      </c>
      <c r="M18" s="21">
        <v>756.80399999999997</v>
      </c>
      <c r="N18" s="67">
        <v>542.22799999999995</v>
      </c>
      <c r="O18" s="67">
        <v>803.91</v>
      </c>
      <c r="P18" s="67">
        <v>696.31899999999996</v>
      </c>
      <c r="Q18" s="67">
        <v>1483.829</v>
      </c>
      <c r="R18" s="16"/>
      <c r="S18" s="36">
        <f>IF(P18="","",P18/Trans_cr_A!P18)</f>
        <v>0.62846361960938868</v>
      </c>
      <c r="T18" s="37">
        <f>IF(P18="","",P18/GDP!S14/10)</f>
        <v>1.4492153679653677</v>
      </c>
      <c r="U18" s="37">
        <f>IF(Q18="","",Q18/GDP!T14/10)</f>
        <v>3.4825944093693524</v>
      </c>
      <c r="V18" s="39">
        <f>IF(P18="","",(P18-Freight_D_A!P18)/GDP!S14/10)</f>
        <v>-0.7716824841824842</v>
      </c>
      <c r="W18" s="39">
        <f>IF(Q18="","",(Q18-Freight_D_A!Q18)/GDP!T14/10)</f>
        <v>1.2577886262820663</v>
      </c>
      <c r="X18" s="37">
        <f>IF(Trans_cr_A!P18="","",Trans_cr_A!P18/GDP!S14/10)</f>
        <v>2.3059654095269733</v>
      </c>
      <c r="Y18" s="37">
        <f>IF(Trans_cr_A!P18="", "", (Trans_cr_A!P18-Trans_deb!P18)/GDP!S14/10)</f>
        <v>-0.72942857152064167</v>
      </c>
      <c r="Z18" s="16"/>
      <c r="AA18" s="14">
        <f t="shared" si="0"/>
        <v>1</v>
      </c>
      <c r="AB18" s="42">
        <f t="shared" si="1"/>
        <v>1</v>
      </c>
      <c r="AC18" s="16"/>
      <c r="AD18" s="16"/>
      <c r="AE18" s="16"/>
      <c r="AF18" s="16"/>
      <c r="AG18" s="16"/>
      <c r="AH18" s="16"/>
      <c r="AI18" s="16"/>
    </row>
    <row r="19" spans="1:35" ht="14.25" customHeight="1" x14ac:dyDescent="0.25">
      <c r="A19" s="22" t="s">
        <v>32</v>
      </c>
      <c r="B19" s="19"/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68">
        <v>0</v>
      </c>
      <c r="O19" s="68">
        <v>0</v>
      </c>
      <c r="P19" s="68">
        <v>0</v>
      </c>
      <c r="Q19" s="68">
        <v>0</v>
      </c>
      <c r="R19" s="16"/>
      <c r="S19" s="36">
        <f>IF(P19="","",P19/Trans_cr_A!P19)</f>
        <v>0</v>
      </c>
      <c r="T19" s="37">
        <f>IF(P19="","",P19/GDP!S15/10)</f>
        <v>0</v>
      </c>
      <c r="U19" s="37">
        <f>IF(Q19="","",Q19/GDP!T15/10)</f>
        <v>0</v>
      </c>
      <c r="V19" s="39">
        <f>IF(P19="","",(P19-Freight_D_A!P19)/GDP!S15/10)</f>
        <v>-1.5280646877394886</v>
      </c>
      <c r="W19" s="39">
        <f>IF(Q19="","",(Q19-Freight_D_A!Q19)/GDP!T15/10)</f>
        <v>-1.4705280000000001</v>
      </c>
      <c r="X19" s="37">
        <f>IF(Trans_cr_A!P19="","",Trans_cr_A!P19/GDP!S15/10)</f>
        <v>0.60191567265630752</v>
      </c>
      <c r="Y19" s="37">
        <f>IF(Trans_cr_A!P19="", "", (Trans_cr_A!P19-Trans_deb!P19)/GDP!S15/10)</f>
        <v>-2.7376424246273268</v>
      </c>
      <c r="Z19" s="16"/>
      <c r="AA19" s="14">
        <f t="shared" si="0"/>
        <v>1</v>
      </c>
      <c r="AB19" s="42">
        <f t="shared" si="1"/>
        <v>1</v>
      </c>
      <c r="AC19" s="16"/>
      <c r="AD19" s="16"/>
      <c r="AE19" s="16"/>
      <c r="AF19" s="16"/>
      <c r="AG19" s="16"/>
      <c r="AH19" s="16"/>
      <c r="AI19" s="16"/>
    </row>
    <row r="20" spans="1:35" ht="14.25" customHeight="1" x14ac:dyDescent="0.25">
      <c r="A20" s="22" t="s">
        <v>33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/>
      <c r="J20" s="21"/>
      <c r="K20" s="21"/>
      <c r="L20" s="21"/>
      <c r="M20" s="21"/>
      <c r="N20" s="67"/>
      <c r="O20" s="67">
        <v>0</v>
      </c>
      <c r="P20" s="67"/>
      <c r="Q20" s="67"/>
      <c r="R20" s="16"/>
      <c r="S20" s="36" t="str">
        <f>IF(P20="","",P20/Trans_cr_A!P20)</f>
        <v/>
      </c>
      <c r="T20" s="37" t="str">
        <f>IF(P20="","",P20/GDP!S16/10)</f>
        <v/>
      </c>
      <c r="U20" s="37" t="str">
        <f>IF(Q20="","",Q20/GDP!T16/10)</f>
        <v/>
      </c>
      <c r="V20" s="39" t="str">
        <f>IF(P20="","",(P20-Freight_D_A!P20)/GDP!S16/10)</f>
        <v/>
      </c>
      <c r="W20" s="39" t="str">
        <f>IF(Q20="","",(Q20-Freight_D_A!Q20)/GDP!T16/10)</f>
        <v/>
      </c>
      <c r="X20" s="37" t="str">
        <f>IF(Trans_cr_A!P20="","",Trans_cr_A!P20/GDP!S16/10)</f>
        <v/>
      </c>
      <c r="Y20" s="37" t="str">
        <f>IF(Trans_cr_A!P20="", "", (Trans_cr_A!P20-Trans_deb!P20)/GDP!S16/10)</f>
        <v/>
      </c>
      <c r="Z20" s="16"/>
      <c r="AA20" s="14" t="str">
        <f t="shared" si="0"/>
        <v/>
      </c>
      <c r="AB20" s="42">
        <f t="shared" si="1"/>
        <v>0</v>
      </c>
      <c r="AC20" s="16"/>
      <c r="AD20" s="16"/>
      <c r="AE20" s="16"/>
      <c r="AF20" s="16"/>
      <c r="AG20" s="16"/>
      <c r="AH20" s="16"/>
      <c r="AI20" s="16"/>
    </row>
    <row r="21" spans="1:35" ht="14.25" customHeight="1" x14ac:dyDescent="0.25">
      <c r="A21" s="22" t="s">
        <v>34</v>
      </c>
      <c r="B21" s="19">
        <v>24.5</v>
      </c>
      <c r="C21" s="19">
        <v>18.948547603947066</v>
      </c>
      <c r="D21" s="19">
        <v>16.144227865539548</v>
      </c>
      <c r="E21" s="19">
        <v>18.021164540777274</v>
      </c>
      <c r="F21" s="19">
        <v>16.207016496522151</v>
      </c>
      <c r="G21" s="19">
        <v>29.324022315684012</v>
      </c>
      <c r="H21" s="19">
        <v>30.267395096774013</v>
      </c>
      <c r="I21" s="19">
        <v>45.889131833550927</v>
      </c>
      <c r="J21" s="19">
        <v>32.996132361220099</v>
      </c>
      <c r="K21" s="19">
        <v>44.111469815350624</v>
      </c>
      <c r="L21" s="19">
        <v>33.822904276001871</v>
      </c>
      <c r="M21" s="19">
        <v>23.290367990048303</v>
      </c>
      <c r="N21" s="68">
        <v>45.283421834923921</v>
      </c>
      <c r="O21" s="68">
        <v>68.259786517773449</v>
      </c>
      <c r="P21" s="68">
        <v>99.016338564774216</v>
      </c>
      <c r="Q21" s="68">
        <v>158.26612947457988</v>
      </c>
      <c r="R21" s="16"/>
      <c r="S21" s="36">
        <f>IF(P21="","",P21/Trans_cr_A!P21)</f>
        <v>0.15928486503165512</v>
      </c>
      <c r="T21" s="37">
        <f>IF(P21="","",P21/GDP!S17/10)</f>
        <v>3.2743931323421675E-2</v>
      </c>
      <c r="U21" s="37">
        <f>IF(Q21="","",Q21/GDP!T17/10)</f>
        <v>4.8087666952655525E-2</v>
      </c>
      <c r="V21" s="39">
        <f>IF(P21="","",(P21-Freight_D_A!P21)/GDP!S17/10)</f>
        <v>-1.5324243775559041</v>
      </c>
      <c r="W21" s="39">
        <f>IF(Q21="","",(Q21-Freight_D_A!Q21)/GDP!T17/10)</f>
        <v>-1.2319748360579772</v>
      </c>
      <c r="X21" s="37">
        <f>IF(Trans_cr_A!P21="","",Trans_cr_A!P21/GDP!S17/10)</f>
        <v>0.20556837786762969</v>
      </c>
      <c r="Y21" s="37">
        <f>IF(Trans_cr_A!P21="", "", (Trans_cr_A!P21-Trans_deb!P21)/GDP!S17/10)</f>
        <v>-1.674695645414733</v>
      </c>
      <c r="Z21" s="16"/>
      <c r="AA21" s="14">
        <f t="shared" si="0"/>
        <v>1</v>
      </c>
      <c r="AB21" s="42">
        <f t="shared" si="1"/>
        <v>1</v>
      </c>
      <c r="AC21" s="16"/>
      <c r="AD21" s="16"/>
      <c r="AE21" s="16"/>
      <c r="AF21" s="16"/>
      <c r="AG21" s="16"/>
      <c r="AH21" s="16"/>
      <c r="AI21" s="16"/>
    </row>
    <row r="22" spans="1:35" ht="14.25" customHeight="1" x14ac:dyDescent="0.25">
      <c r="A22" s="22" t="s">
        <v>35</v>
      </c>
      <c r="B22" s="21">
        <v>5.8272000000000004</v>
      </c>
      <c r="C22" s="21">
        <v>7.1955</v>
      </c>
      <c r="D22" s="21">
        <v>7.6009535999999995</v>
      </c>
      <c r="E22" s="21">
        <v>7</v>
      </c>
      <c r="F22" s="21">
        <v>5.45</v>
      </c>
      <c r="G22" s="21">
        <v>6.0495000000000001</v>
      </c>
      <c r="H22" s="21">
        <v>2.7048585250000001</v>
      </c>
      <c r="I22" s="21">
        <v>0.75118017500000001</v>
      </c>
      <c r="J22" s="21">
        <v>9.7055724399999992</v>
      </c>
      <c r="K22" s="21">
        <v>4.1534652300000001</v>
      </c>
      <c r="L22" s="21">
        <v>2.947597445</v>
      </c>
      <c r="M22" s="21">
        <v>6.0869336349999994</v>
      </c>
      <c r="N22" s="67"/>
      <c r="O22" s="67"/>
      <c r="P22" s="67"/>
      <c r="Q22" s="67"/>
      <c r="R22" s="16"/>
      <c r="S22" s="36" t="str">
        <f>IF(P22="","",P22/Trans_cr_A!P22)</f>
        <v/>
      </c>
      <c r="T22" s="37" t="str">
        <f>IF(P22="","",P22/GDP!S18/10)</f>
        <v/>
      </c>
      <c r="U22" s="37" t="str">
        <f>IF(Q22="","",Q22/GDP!T18/10)</f>
        <v/>
      </c>
      <c r="V22" s="39" t="str">
        <f>IF(P22="","",(P22-Freight_D_A!P22)/GDP!S18/10)</f>
        <v/>
      </c>
      <c r="W22" s="39" t="str">
        <f>IF(Q22="","",(Q22-Freight_D_A!Q22)/GDP!T18/10)</f>
        <v/>
      </c>
      <c r="X22" s="37" t="str">
        <f>IF(Trans_cr_A!P22="","",Trans_cr_A!P22/GDP!S18/10)</f>
        <v/>
      </c>
      <c r="Y22" s="37" t="str">
        <f>IF(Trans_cr_A!P22="", "", (Trans_cr_A!P22-Trans_deb!P22)/GDP!S18/10)</f>
        <v/>
      </c>
      <c r="Z22" s="16"/>
      <c r="AA22" s="14" t="str">
        <f t="shared" si="0"/>
        <v/>
      </c>
      <c r="AB22" s="42">
        <f t="shared" si="1"/>
        <v>0</v>
      </c>
      <c r="AC22" s="16"/>
      <c r="AD22" s="16"/>
      <c r="AE22" s="16"/>
      <c r="AF22" s="16"/>
      <c r="AG22" s="16"/>
      <c r="AH22" s="16"/>
      <c r="AI22" s="16"/>
    </row>
    <row r="23" spans="1:35" ht="14.25" customHeight="1" x14ac:dyDescent="0.25">
      <c r="A23" s="22" t="s">
        <v>36</v>
      </c>
      <c r="B23" s="19">
        <v>1133.0999999999999</v>
      </c>
      <c r="C23" s="19">
        <v>1439.7</v>
      </c>
      <c r="D23" s="19">
        <v>2019</v>
      </c>
      <c r="E23" s="19">
        <v>2542.1999999999998</v>
      </c>
      <c r="F23" s="19">
        <v>1920</v>
      </c>
      <c r="G23" s="19">
        <v>2580.4</v>
      </c>
      <c r="H23" s="19">
        <v>3061</v>
      </c>
      <c r="I23" s="19">
        <v>3082.1</v>
      </c>
      <c r="J23" s="19">
        <v>3214</v>
      </c>
      <c r="K23" s="19">
        <v>3144.1</v>
      </c>
      <c r="L23" s="19">
        <v>2448.8000000000002</v>
      </c>
      <c r="M23" s="19">
        <v>2409.6999999999998</v>
      </c>
      <c r="N23" s="68">
        <v>2876.4</v>
      </c>
      <c r="O23" s="68">
        <v>3234.2</v>
      </c>
      <c r="P23" s="68">
        <v>3261.7</v>
      </c>
      <c r="Q23" s="68">
        <v>3214.9</v>
      </c>
      <c r="R23" s="16"/>
      <c r="S23" s="36">
        <f>IF(P23="","",P23/Trans_cr_A!P23)</f>
        <v>0.8116508236699348</v>
      </c>
      <c r="T23" s="37">
        <f>IF(P23="","",P23/GDP!S19/10)</f>
        <v>5.0636507591517361</v>
      </c>
      <c r="U23" s="37">
        <f>IF(Q23="","",Q23/GDP!T19/10)</f>
        <v>5.3402767395890436</v>
      </c>
      <c r="V23" s="39">
        <f>IF(P23="","",(P23-Freight_D_A!P23)/GDP!S19/10)</f>
        <v>2.6581178004781565</v>
      </c>
      <c r="W23" s="39">
        <f>IF(Q23="","",(Q23-Freight_D_A!Q23)/GDP!T19/10)</f>
        <v>2.7431438015979799</v>
      </c>
      <c r="X23" s="37">
        <f>IF(Trans_cr_A!P23="","",Trans_cr_A!P23/GDP!S19/10)</f>
        <v>6.2387058713944175</v>
      </c>
      <c r="Y23" s="37">
        <f>IF(Trans_cr_A!P23="", "", (Trans_cr_A!P23-Trans_deb!P23)/GDP!S19/10)</f>
        <v>3.2182444810134441</v>
      </c>
      <c r="Z23" s="16"/>
      <c r="AA23" s="14">
        <f t="shared" si="0"/>
        <v>1</v>
      </c>
      <c r="AB23" s="42">
        <f t="shared" si="1"/>
        <v>1</v>
      </c>
      <c r="AC23" s="16"/>
      <c r="AD23" s="16"/>
      <c r="AE23" s="16"/>
      <c r="AF23" s="16"/>
      <c r="AG23" s="16"/>
      <c r="AH23" s="16"/>
      <c r="AI23" s="16"/>
    </row>
    <row r="24" spans="1:35" ht="14.25" customHeight="1" x14ac:dyDescent="0.25">
      <c r="A24" s="22" t="s">
        <v>37</v>
      </c>
      <c r="B24" s="21">
        <v>9546.324697793254</v>
      </c>
      <c r="C24" s="21">
        <v>10331.518373012726</v>
      </c>
      <c r="D24" s="21">
        <v>14064.81074822658</v>
      </c>
      <c r="E24" s="21"/>
      <c r="F24" s="21">
        <v>12630.440359262633</v>
      </c>
      <c r="G24" s="21">
        <v>15512.37219682539</v>
      </c>
      <c r="H24" s="21">
        <v>16046.54526101189</v>
      </c>
      <c r="I24" s="21">
        <v>15936.71216573825</v>
      </c>
      <c r="J24" s="21">
        <v>13447.88163118862</v>
      </c>
      <c r="K24" s="21">
        <v>14055.196288831077</v>
      </c>
      <c r="L24" s="21">
        <v>11690.32068882668</v>
      </c>
      <c r="M24" s="21">
        <v>10925.105792096092</v>
      </c>
      <c r="N24" s="67">
        <v>12816.050951134323</v>
      </c>
      <c r="O24" s="67">
        <v>13096.72440758244</v>
      </c>
      <c r="P24" s="67">
        <v>12642.144359307376</v>
      </c>
      <c r="Q24" s="67">
        <v>12200.086131342126</v>
      </c>
      <c r="R24" s="16"/>
      <c r="S24" s="36">
        <f>IF(P24="","",P24/Trans_cr_A!P24)</f>
        <v>0.50625714908496777</v>
      </c>
      <c r="T24" s="37">
        <f>IF(P24="","",P24/GDP!S20/10)</f>
        <v>2.3711860407548575</v>
      </c>
      <c r="U24" s="37">
        <f>IF(Q24="","",Q24/GDP!T20/10)</f>
        <v>2.3777811816206857</v>
      </c>
      <c r="V24" s="39">
        <f>IF(P24="","",(P24-Freight_D_A!P24)/GDP!S20/10)</f>
        <v>-0.72834081579403354</v>
      </c>
      <c r="W24" s="39">
        <f>IF(Q24="","",(Q24-Freight_D_A!Q24)/GDP!T20/10)</f>
        <v>-0.79818176140593855</v>
      </c>
      <c r="X24" s="37">
        <f>IF(Trans_cr_A!P24="","",Trans_cr_A!P24/GDP!S20/10)</f>
        <v>4.6837581356443998</v>
      </c>
      <c r="Y24" s="37">
        <f>IF(Trans_cr_A!P24="", "", (Trans_cr_A!P24-Trans_deb!P24)/GDP!S20/10)</f>
        <v>-0.25272695197897727</v>
      </c>
      <c r="Z24" s="16"/>
      <c r="AA24" s="14">
        <f t="shared" si="0"/>
        <v>1</v>
      </c>
      <c r="AB24" s="42">
        <f t="shared" si="1"/>
        <v>1</v>
      </c>
      <c r="AC24" s="16"/>
      <c r="AD24" s="16"/>
      <c r="AE24" s="16"/>
      <c r="AF24" s="16"/>
      <c r="AG24" s="16"/>
      <c r="AH24" s="16"/>
      <c r="AI24" s="16"/>
    </row>
    <row r="25" spans="1:35" ht="14.25" customHeight="1" x14ac:dyDescent="0.25">
      <c r="A25" s="22" t="s">
        <v>39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/>
      <c r="I25" s="21"/>
      <c r="J25" s="21"/>
      <c r="K25" s="21"/>
      <c r="L25" s="21"/>
      <c r="M25" s="21"/>
      <c r="N25" s="67">
        <v>0</v>
      </c>
      <c r="O25" s="67">
        <v>0</v>
      </c>
      <c r="P25" s="67">
        <v>0</v>
      </c>
      <c r="Q25" s="67">
        <v>0</v>
      </c>
      <c r="R25" s="16"/>
      <c r="S25" s="36">
        <f>IF(P25="","",P25/Trans_cr_A!P25)</f>
        <v>0</v>
      </c>
      <c r="T25" s="37">
        <f>IF(P25="","",P25/GDP!S21/10)</f>
        <v>0</v>
      </c>
      <c r="U25" s="37">
        <f>IF(Q25="","",Q25/GDP!T21/10)</f>
        <v>0</v>
      </c>
      <c r="V25" s="39">
        <f>IF(P25="","",(P25-Freight_D_A!P25)/GDP!S21/10)</f>
        <v>-3.1264575011023203</v>
      </c>
      <c r="W25" s="39">
        <f>IF(Q25="","",(Q25-Freight_D_A!Q25)/GDP!T21/10)</f>
        <v>-3.7975215272001663</v>
      </c>
      <c r="X25" s="37">
        <f>IF(Trans_cr_A!P25="","",Trans_cr_A!P25/GDP!S21/10)</f>
        <v>1.4937097599609375</v>
      </c>
      <c r="Y25" s="37">
        <f>IF(Trans_cr_A!P25="", "", (Trans_cr_A!P25-Trans_deb!P25)/GDP!S21/10)</f>
        <v>-1.7539198514737369</v>
      </c>
      <c r="Z25" s="16"/>
      <c r="AA25" s="14">
        <f t="shared" si="0"/>
        <v>1</v>
      </c>
      <c r="AB25" s="42">
        <f t="shared" si="1"/>
        <v>1</v>
      </c>
      <c r="AC25" s="16"/>
      <c r="AD25" s="16"/>
      <c r="AE25" s="16"/>
      <c r="AF25" s="16"/>
      <c r="AG25" s="16"/>
      <c r="AH25" s="16"/>
      <c r="AI25" s="16"/>
    </row>
    <row r="26" spans="1:35" ht="14.25" customHeight="1" x14ac:dyDescent="0.25">
      <c r="A26" s="22" t="s">
        <v>40</v>
      </c>
      <c r="B26" s="19">
        <v>8.4000564310502206</v>
      </c>
      <c r="C26" s="19">
        <v>0.19715725089225244</v>
      </c>
      <c r="D26" s="19"/>
      <c r="E26" s="19"/>
      <c r="F26" s="19">
        <v>0.15096957872714983</v>
      </c>
      <c r="G26" s="19">
        <v>67.909033239475775</v>
      </c>
      <c r="H26" s="19">
        <v>58</v>
      </c>
      <c r="I26" s="19">
        <v>76.749218545861225</v>
      </c>
      <c r="J26" s="19">
        <v>138.44813135645862</v>
      </c>
      <c r="K26" s="19">
        <v>144.81405272111419</v>
      </c>
      <c r="L26" s="19">
        <v>128.04330539857938</v>
      </c>
      <c r="M26" s="19">
        <v>136.53903699747264</v>
      </c>
      <c r="N26" s="68">
        <v>133.84499543863589</v>
      </c>
      <c r="O26" s="68">
        <v>172.28123170675278</v>
      </c>
      <c r="P26" s="68">
        <v>168.43222619177513</v>
      </c>
      <c r="Q26" s="68"/>
      <c r="R26" s="16"/>
      <c r="S26" s="36">
        <f>IF(P26="","",P26/Trans_cr_A!P26)</f>
        <v>0.99492893011948147</v>
      </c>
      <c r="T26" s="37">
        <f>IF(P26="","",P26/GDP!S22/10)</f>
        <v>1.1703184143397383</v>
      </c>
      <c r="U26" s="37" t="str">
        <f>IF(Q26="","",Q26/GDP!T22/10)</f>
        <v/>
      </c>
      <c r="V26" s="39">
        <f>IF(P26="","",(P26-Freight_D_A!P26)/GDP!S22/10)</f>
        <v>-1.7372931171537769</v>
      </c>
      <c r="W26" s="39" t="str">
        <f>IF(Q26="","",(Q26-Freight_D_A!Q26)/GDP!T22/10)</f>
        <v/>
      </c>
      <c r="X26" s="37">
        <f>IF(Trans_cr_A!P26="","",Trans_cr_A!P26/GDP!S22/10)</f>
        <v>1.1762834298116089</v>
      </c>
      <c r="Y26" s="37">
        <f>IF(Trans_cr_A!P26="", "", (Trans_cr_A!P26-Trans_deb!P26)/GDP!S22/10)</f>
        <v>-2.0779184698737088</v>
      </c>
      <c r="Z26" s="16"/>
      <c r="AA26" s="14" t="str">
        <f t="shared" si="0"/>
        <v/>
      </c>
      <c r="AB26" s="42">
        <f t="shared" si="1"/>
        <v>0</v>
      </c>
      <c r="AC26" s="16"/>
      <c r="AD26" s="16"/>
      <c r="AE26" s="16"/>
      <c r="AF26" s="16"/>
      <c r="AG26" s="16"/>
      <c r="AH26" s="16"/>
      <c r="AI26" s="16"/>
    </row>
    <row r="27" spans="1:35" ht="14.25" customHeight="1" x14ac:dyDescent="0.25">
      <c r="A27" s="22" t="s">
        <v>41</v>
      </c>
      <c r="B27" s="21"/>
      <c r="C27" s="21">
        <v>0.4</v>
      </c>
      <c r="D27" s="21">
        <v>4.5119836144427765E-2</v>
      </c>
      <c r="E27" s="21">
        <v>5.0626392971495397E-2</v>
      </c>
      <c r="F27" s="21">
        <v>6.9577E-2</v>
      </c>
      <c r="G27" s="21">
        <v>6.0235363299999998</v>
      </c>
      <c r="H27" s="21">
        <v>0.18162800000000001</v>
      </c>
      <c r="I27" s="21">
        <v>0.14748</v>
      </c>
      <c r="J27" s="21">
        <v>0.133215</v>
      </c>
      <c r="K27" s="21">
        <v>5.1042999999999998E-2</v>
      </c>
      <c r="L27" s="21">
        <v>0.159245</v>
      </c>
      <c r="M27" s="21">
        <v>0.14561199999999999</v>
      </c>
      <c r="N27" s="67">
        <v>0.1548592</v>
      </c>
      <c r="O27" s="67">
        <v>1.0402420000000001</v>
      </c>
      <c r="P27" s="67">
        <v>5.9234119999999999</v>
      </c>
      <c r="Q27" s="67"/>
      <c r="R27" s="16"/>
      <c r="S27" s="36">
        <f>IF(P27="","",P27/Trans_cr_A!P27)</f>
        <v>0.10367035413212047</v>
      </c>
      <c r="T27" s="37">
        <f>IF(P27="","",P27/GDP!S23/10)</f>
        <v>7.9146480017070822E-2</v>
      </c>
      <c r="U27" s="37" t="str">
        <f>IF(Q27="","",Q27/GDP!T23/10)</f>
        <v/>
      </c>
      <c r="V27" s="39">
        <f>IF(P27="","",(P27-Freight_D_A!P27)/GDP!S23/10)</f>
        <v>-1.8652376066475742</v>
      </c>
      <c r="W27" s="39" t="str">
        <f>IF(Q27="","",(Q27-Freight_D_A!Q27)/GDP!T23/10)</f>
        <v/>
      </c>
      <c r="X27" s="37">
        <f>IF(Trans_cr_A!P27="","",Trans_cr_A!P27/GDP!S23/10)</f>
        <v>0.76344371232883301</v>
      </c>
      <c r="Y27" s="37">
        <f>IF(Trans_cr_A!P27="", "", (Trans_cr_A!P27-Trans_deb!P27)/GDP!S23/10)</f>
        <v>-2.4406253061498626</v>
      </c>
      <c r="Z27" s="16"/>
      <c r="AA27" s="14" t="str">
        <f t="shared" si="0"/>
        <v/>
      </c>
      <c r="AB27" s="42">
        <f t="shared" si="1"/>
        <v>0</v>
      </c>
      <c r="AC27" s="16"/>
      <c r="AD27" s="16"/>
      <c r="AE27" s="16"/>
      <c r="AF27" s="16"/>
      <c r="AG27" s="16"/>
      <c r="AH27" s="16"/>
      <c r="AI27" s="16"/>
    </row>
    <row r="28" spans="1:35" ht="14.25" customHeight="1" x14ac:dyDescent="0.25">
      <c r="A28" s="22" t="s">
        <v>42</v>
      </c>
      <c r="B28" s="19"/>
      <c r="C28" s="19">
        <v>0</v>
      </c>
      <c r="D28" s="19"/>
      <c r="E28" s="19"/>
      <c r="F28" s="19"/>
      <c r="G28" s="19">
        <v>7.7127295762358189E-2</v>
      </c>
      <c r="H28" s="19">
        <v>7.2691487384210607E-2</v>
      </c>
      <c r="I28" s="19">
        <v>0.10218634139383256</v>
      </c>
      <c r="J28" s="19">
        <v>9.036238565539817E-2</v>
      </c>
      <c r="K28" s="19">
        <v>4.0980673809904847E-2</v>
      </c>
      <c r="L28" s="19">
        <v>0.18015277513584085</v>
      </c>
      <c r="M28" s="19">
        <v>0.113950859990573</v>
      </c>
      <c r="N28" s="68">
        <v>0.19646114841514692</v>
      </c>
      <c r="O28" s="68">
        <v>2.6987759501131105E-2</v>
      </c>
      <c r="P28" s="68"/>
      <c r="Q28" s="68"/>
      <c r="R28" s="16"/>
      <c r="S28" s="36" t="str">
        <f>IF(P28="","",P28/Trans_cr_A!P28)</f>
        <v/>
      </c>
      <c r="T28" s="37" t="str">
        <f>IF(P28="","",P28/GDP!S24/10)</f>
        <v/>
      </c>
      <c r="U28" s="37" t="str">
        <f>IF(Q28="","",Q28/GDP!T24/10)</f>
        <v/>
      </c>
      <c r="V28" s="39" t="str">
        <f>IF(P28="","",(P28-Freight_D_A!P28)/GDP!S24/10)</f>
        <v/>
      </c>
      <c r="W28" s="39" t="str">
        <f>IF(Q28="","",(Q28-Freight_D_A!Q28)/GDP!T24/10)</f>
        <v/>
      </c>
      <c r="X28" s="37">
        <f>IF(Trans_cr_A!P28="","",Trans_cr_A!P28/GDP!S24/10)</f>
        <v>1.5398332073517123</v>
      </c>
      <c r="Y28" s="37">
        <f>IF(Trans_cr_A!P28="", "", (Trans_cr_A!P28-Trans_deb!P28)/GDP!S24/10)</f>
        <v>-0.66550213869525698</v>
      </c>
      <c r="Z28" s="16"/>
      <c r="AA28" s="14" t="str">
        <f t="shared" si="0"/>
        <v/>
      </c>
      <c r="AB28" s="42">
        <f t="shared" si="1"/>
        <v>0</v>
      </c>
      <c r="AC28" s="16"/>
      <c r="AD28" s="16"/>
      <c r="AE28" s="16"/>
      <c r="AF28" s="16"/>
      <c r="AG28" s="16"/>
      <c r="AH28" s="16"/>
      <c r="AI28" s="16"/>
    </row>
    <row r="29" spans="1:35" ht="14.25" customHeight="1" x14ac:dyDescent="0.25">
      <c r="A29" s="22" t="s">
        <v>43</v>
      </c>
      <c r="B29" s="21">
        <v>13.2875386217596</v>
      </c>
      <c r="C29" s="21">
        <v>8.8919999999999995</v>
      </c>
      <c r="D29" s="21">
        <v>11.935</v>
      </c>
      <c r="E29" s="21">
        <v>12.23</v>
      </c>
      <c r="F29" s="21">
        <v>12.76</v>
      </c>
      <c r="G29" s="21">
        <v>13.393000000000001</v>
      </c>
      <c r="H29" s="21">
        <v>57.792000000000002</v>
      </c>
      <c r="I29" s="21">
        <v>74.467825954399999</v>
      </c>
      <c r="J29" s="21">
        <v>133.208369990465</v>
      </c>
      <c r="K29" s="21">
        <v>25.6</v>
      </c>
      <c r="L29" s="21">
        <v>31.945008042917959</v>
      </c>
      <c r="M29" s="21">
        <v>30.774814826713381</v>
      </c>
      <c r="N29" s="67">
        <v>70.158254866075794</v>
      </c>
      <c r="O29" s="67">
        <v>72.746439297649104</v>
      </c>
      <c r="P29" s="67">
        <v>71.283402649999999</v>
      </c>
      <c r="Q29" s="67">
        <v>75.022823500654695</v>
      </c>
      <c r="R29" s="16"/>
      <c r="S29" s="36">
        <f>IF(P29="","",P29/Trans_cr_A!P29)</f>
        <v>0.15736675459853627</v>
      </c>
      <c r="T29" s="37">
        <f>IF(P29="","",P29/GDP!S25/10)</f>
        <v>0.17304736884907629</v>
      </c>
      <c r="U29" s="37">
        <f>IF(Q29="","",Q29/GDP!T25/10)</f>
        <v>0.19050512556982985</v>
      </c>
      <c r="V29" s="39">
        <f>IF(P29="","",(P29-Freight_D_A!P29)/GDP!S25/10)</f>
        <v>-0.96078841490058997</v>
      </c>
      <c r="W29" s="39">
        <f>IF(Q29="","",(Q29-Freight_D_A!Q29)/GDP!T25/10)</f>
        <v>-0.83781585896585997</v>
      </c>
      <c r="X29" s="37">
        <f>IF(Trans_cr_A!P29="","",Trans_cr_A!P29/GDP!S25/10)</f>
        <v>1.099643754429221</v>
      </c>
      <c r="Y29" s="37">
        <f>IF(Trans_cr_A!P29="", "", (Trans_cr_A!P29-Trans_deb!P29)/GDP!S25/10)</f>
        <v>-0.82648552267319686</v>
      </c>
      <c r="Z29" s="16"/>
      <c r="AA29" s="14">
        <f t="shared" si="0"/>
        <v>1</v>
      </c>
      <c r="AB29" s="42">
        <f t="shared" si="1"/>
        <v>1</v>
      </c>
      <c r="AC29" s="16"/>
      <c r="AD29" s="16"/>
      <c r="AE29" s="16"/>
      <c r="AF29" s="16"/>
      <c r="AG29" s="16"/>
      <c r="AH29" s="16"/>
      <c r="AI29" s="16"/>
    </row>
    <row r="30" spans="1:35" ht="14.25" customHeight="1" x14ac:dyDescent="0.25">
      <c r="A30" s="22" t="s">
        <v>44</v>
      </c>
      <c r="B30" s="19">
        <v>69.913546804739795</v>
      </c>
      <c r="C30" s="19">
        <v>77.097638777117211</v>
      </c>
      <c r="D30" s="19">
        <v>152.30000000000001</v>
      </c>
      <c r="E30" s="19">
        <v>181.02050965823236</v>
      </c>
      <c r="F30" s="19">
        <v>175.47011022482863</v>
      </c>
      <c r="G30" s="19">
        <v>181.361993386774</v>
      </c>
      <c r="H30" s="19">
        <v>215.21547406712551</v>
      </c>
      <c r="I30" s="19">
        <v>212.16381966769254</v>
      </c>
      <c r="J30" s="19">
        <v>248.64546465770633</v>
      </c>
      <c r="K30" s="19">
        <v>269.65785560717927</v>
      </c>
      <c r="L30" s="19">
        <v>251.07203078605502</v>
      </c>
      <c r="M30" s="19">
        <v>254.13284165924651</v>
      </c>
      <c r="N30" s="68">
        <v>302.74305731361551</v>
      </c>
      <c r="O30" s="68">
        <v>349.11560580462645</v>
      </c>
      <c r="P30" s="68">
        <v>339.36678126698934</v>
      </c>
      <c r="Q30" s="68">
        <v>291.7242214495422</v>
      </c>
      <c r="R30" s="16"/>
      <c r="S30" s="36">
        <f>IF(P30="","",P30/Trans_cr_A!P30)</f>
        <v>0.70198851835002229</v>
      </c>
      <c r="T30" s="37">
        <f>IF(P30="","",P30/GDP!S26/10)</f>
        <v>1.6797840977428566</v>
      </c>
      <c r="U30" s="37">
        <f>IF(Q30="","",Q30/GDP!T26/10)</f>
        <v>1.5045862161511281</v>
      </c>
      <c r="V30" s="39">
        <f>IF(P30="","",(P30-Freight_D_A!P30)/GDP!S26/10)</f>
        <v>1.108160736676288</v>
      </c>
      <c r="W30" s="39">
        <f>IF(Q30="","",(Q30-Freight_D_A!Q30)/GDP!T26/10)</f>
        <v>0.96099372489775914</v>
      </c>
      <c r="X30" s="37">
        <f>IF(Trans_cr_A!P30="","",Trans_cr_A!P30/GDP!S26/10)</f>
        <v>2.3928939773702833</v>
      </c>
      <c r="Y30" s="37">
        <f>IF(Trans_cr_A!P30="", "", (Trans_cr_A!P30-Trans_deb!P30)/GDP!S26/10)</f>
        <v>0.97249121073422418</v>
      </c>
      <c r="Z30" s="16"/>
      <c r="AA30" s="14">
        <f t="shared" si="0"/>
        <v>1</v>
      </c>
      <c r="AB30" s="42">
        <f t="shared" si="1"/>
        <v>1</v>
      </c>
      <c r="AC30" s="16"/>
      <c r="AD30" s="16"/>
      <c r="AE30" s="16"/>
      <c r="AF30" s="16"/>
      <c r="AG30" s="16"/>
      <c r="AH30" s="16"/>
      <c r="AI30" s="16"/>
    </row>
    <row r="31" spans="1:35" ht="14.25" customHeight="1" x14ac:dyDescent="0.25">
      <c r="A31" s="22" t="s">
        <v>45</v>
      </c>
      <c r="B31" s="21">
        <v>33.015097473982507</v>
      </c>
      <c r="C31" s="21">
        <v>27.520024698557535</v>
      </c>
      <c r="D31" s="21">
        <v>47.574616989422189</v>
      </c>
      <c r="E31" s="21">
        <v>20.73170604380044</v>
      </c>
      <c r="F31" s="21">
        <v>16.41517646749854</v>
      </c>
      <c r="G31" s="21">
        <v>32.9</v>
      </c>
      <c r="H31" s="21">
        <v>27.702134703469333</v>
      </c>
      <c r="I31" s="21">
        <v>33.796106524535553</v>
      </c>
      <c r="J31" s="21">
        <v>61.353613688643527</v>
      </c>
      <c r="K31" s="21">
        <v>41.748425231344221</v>
      </c>
      <c r="L31" s="21">
        <v>37.224062741252503</v>
      </c>
      <c r="M31" s="21">
        <v>29.324253230448541</v>
      </c>
      <c r="N31" s="67">
        <v>43.808777205215975</v>
      </c>
      <c r="O31" s="67">
        <v>46.125405074808519</v>
      </c>
      <c r="P31" s="67">
        <v>42.943338675364316</v>
      </c>
      <c r="Q31" s="67"/>
      <c r="R31" s="16"/>
      <c r="S31" s="36">
        <f>IF(P31="","",P31/Trans_cr_A!P31)</f>
        <v>0.67078691744394481</v>
      </c>
      <c r="T31" s="37">
        <f>IF(P31="","",P31/GDP!S27/10)</f>
        <v>0.23416401480650154</v>
      </c>
      <c r="U31" s="37" t="str">
        <f>IF(Q31="","",Q31/GDP!T27/10)</f>
        <v/>
      </c>
      <c r="V31" s="39">
        <f>IF(P31="","",(P31-Freight_D_A!P31)/GDP!S27/10)</f>
        <v>-1.1780408178310291</v>
      </c>
      <c r="W31" s="39" t="str">
        <f>IF(Q31="","",(Q31-Freight_D_A!Q31)/GDP!T27/10)</f>
        <v/>
      </c>
      <c r="X31" s="37">
        <f>IF(Trans_cr_A!P31="","",Trans_cr_A!P31/GDP!S27/10)</f>
        <v>0.34908852381735633</v>
      </c>
      <c r="Y31" s="37">
        <f>IF(Trans_cr_A!P31="", "", (Trans_cr_A!P31-Trans_deb!P31)/GDP!S27/10)</f>
        <v>-1.0905187148124731</v>
      </c>
      <c r="Z31" s="16"/>
      <c r="AA31" s="14" t="str">
        <f t="shared" si="0"/>
        <v/>
      </c>
      <c r="AB31" s="42">
        <f t="shared" si="1"/>
        <v>0</v>
      </c>
      <c r="AC31" s="16"/>
      <c r="AD31" s="16"/>
      <c r="AE31" s="16"/>
      <c r="AF31" s="16"/>
      <c r="AG31" s="16"/>
      <c r="AH31" s="16"/>
      <c r="AI31" s="16"/>
    </row>
    <row r="32" spans="1:35" ht="14.25" customHeight="1" x14ac:dyDescent="0.25">
      <c r="A32" s="22" t="s">
        <v>46</v>
      </c>
      <c r="B32" s="19">
        <v>1031.856969439038</v>
      </c>
      <c r="C32" s="19">
        <v>1160.030287382642</v>
      </c>
      <c r="D32" s="19">
        <v>1516.0737396580039</v>
      </c>
      <c r="E32" s="19">
        <v>1743.9365965857401</v>
      </c>
      <c r="F32" s="19">
        <v>1494.462</v>
      </c>
      <c r="G32" s="19">
        <v>1974</v>
      </c>
      <c r="H32" s="19">
        <v>2229.0739088600003</v>
      </c>
      <c r="I32" s="19">
        <v>2102.99870973</v>
      </c>
      <c r="J32" s="19">
        <v>2033.66035431</v>
      </c>
      <c r="K32" s="19">
        <v>1937.99377536</v>
      </c>
      <c r="L32" s="19">
        <v>1648.3006825999998</v>
      </c>
      <c r="M32" s="19">
        <v>1585.4651630399999</v>
      </c>
      <c r="N32" s="68">
        <v>1912.4004665799998</v>
      </c>
      <c r="O32" s="68">
        <v>2107.2150101500001</v>
      </c>
      <c r="P32" s="68">
        <v>1976.40815909</v>
      </c>
      <c r="Q32" s="68">
        <v>1863.91088225</v>
      </c>
      <c r="R32" s="16"/>
      <c r="S32" s="36">
        <f>IF(P32="","",P32/Trans_cr_A!P32)</f>
        <v>0.35772532764901727</v>
      </c>
      <c r="T32" s="37">
        <f>IF(P32="","",P32/GDP!S28/10)</f>
        <v>0.10528994886234691</v>
      </c>
      <c r="U32" s="37">
        <f>IF(Q32="","",Q32/GDP!T28/10)</f>
        <v>0.12997258746025325</v>
      </c>
      <c r="V32" s="39">
        <f>IF(P32="","",(P32-Freight_D_A!P32)/GDP!S28/10)</f>
        <v>-0.1417779292726585</v>
      </c>
      <c r="W32" s="39">
        <f>IF(Q32="","",(Q32-Freight_D_A!Q32)/GDP!T28/10)</f>
        <v>-0.15144904529036035</v>
      </c>
      <c r="X32" s="37">
        <f>IF(Trans_cr_A!P32="","",Trans_cr_A!P32/GDP!S28/10)</f>
        <v>0.29433182591323892</v>
      </c>
      <c r="Y32" s="37">
        <f>IF(Trans_cr_A!P32="", "", (Trans_cr_A!P32-Trans_deb!P32)/GDP!S28/10)</f>
        <v>-0.33760144689602634</v>
      </c>
      <c r="Z32" s="16"/>
      <c r="AA32" s="14">
        <f t="shared" si="0"/>
        <v>1</v>
      </c>
      <c r="AB32" s="42">
        <f t="shared" si="1"/>
        <v>1</v>
      </c>
      <c r="AC32" s="16"/>
      <c r="AD32" s="16"/>
      <c r="AE32" s="16"/>
      <c r="AF32" s="16"/>
      <c r="AG32" s="16"/>
      <c r="AH32" s="16"/>
      <c r="AI32" s="16"/>
    </row>
    <row r="33" spans="1:35" ht="14.25" customHeight="1" x14ac:dyDescent="0.25">
      <c r="A33" s="22" t="s">
        <v>47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67"/>
      <c r="O33" s="67"/>
      <c r="P33" s="67"/>
      <c r="Q33" s="67"/>
      <c r="R33" s="16"/>
      <c r="S33" s="36" t="str">
        <f>IF(P33="","",P33/Trans_cr_A!P33)</f>
        <v/>
      </c>
      <c r="T33" s="37" t="str">
        <f>IF(P33="","",P33/GDP!S29/10)</f>
        <v/>
      </c>
      <c r="U33" s="37" t="str">
        <f>IF(Q33="","",Q33/GDP!T29/10)</f>
        <v/>
      </c>
      <c r="V33" s="39" t="str">
        <f>IF(P33="","",(P33-Freight_D_A!P33)/GDP!S29/10)</f>
        <v/>
      </c>
      <c r="W33" s="39" t="str">
        <f>IF(Q33="","",(Q33-Freight_D_A!Q33)/GDP!T29/10)</f>
        <v/>
      </c>
      <c r="X33" s="37">
        <f>IF(Trans_cr_A!P33="","",Trans_cr_A!P33/GDP!S29/10)</f>
        <v>2.0629771399156587</v>
      </c>
      <c r="Y33" s="37">
        <f>IF(Trans_cr_A!P33="", "", (Trans_cr_A!P33-Trans_deb!P33)/GDP!S29/10)</f>
        <v>0.32292667817522569</v>
      </c>
      <c r="Z33" s="16"/>
      <c r="AA33" s="14" t="str">
        <f t="shared" si="0"/>
        <v/>
      </c>
      <c r="AB33" s="42">
        <f t="shared" si="1"/>
        <v>0</v>
      </c>
      <c r="AC33" s="16"/>
      <c r="AD33" s="16"/>
      <c r="AE33" s="16"/>
      <c r="AF33" s="16"/>
      <c r="AG33" s="16"/>
      <c r="AH33" s="16"/>
      <c r="AI33" s="16"/>
    </row>
    <row r="34" spans="1:35" ht="14.25" customHeight="1" x14ac:dyDescent="0.25">
      <c r="A34" s="22" t="s">
        <v>48</v>
      </c>
      <c r="B34" s="19">
        <v>543.24051389303099</v>
      </c>
      <c r="C34" s="19">
        <v>774.25030427772799</v>
      </c>
      <c r="D34" s="19">
        <v>967.14496926796903</v>
      </c>
      <c r="E34" s="19">
        <v>1036.79043978753</v>
      </c>
      <c r="F34" s="19">
        <v>757.16007341007901</v>
      </c>
      <c r="G34" s="19">
        <v>667.5</v>
      </c>
      <c r="H34" s="19">
        <v>851.76</v>
      </c>
      <c r="I34" s="19">
        <v>755.83</v>
      </c>
      <c r="J34" s="19">
        <v>881.06</v>
      </c>
      <c r="K34" s="19">
        <v>1015.43</v>
      </c>
      <c r="L34" s="19">
        <v>846.3</v>
      </c>
      <c r="M34" s="19">
        <v>922.55</v>
      </c>
      <c r="N34" s="68">
        <v>940.14</v>
      </c>
      <c r="O34" s="68">
        <v>1056.08</v>
      </c>
      <c r="P34" s="68">
        <v>1136.79</v>
      </c>
      <c r="Q34" s="68">
        <v>1173.3800000000001</v>
      </c>
      <c r="R34" s="16"/>
      <c r="S34" s="36">
        <f>IF(P34="","",P34/Trans_cr_A!P34)</f>
        <v>0.48929127893463714</v>
      </c>
      <c r="T34" s="37">
        <f>IF(P34="","",P34/GDP!S30/10)</f>
        <v>1.6580225486049325</v>
      </c>
      <c r="U34" s="37">
        <f>IF(Q34="","",Q34/GDP!T30/10)</f>
        <v>1.7114394480827293</v>
      </c>
      <c r="V34" s="39">
        <f>IF(P34="","",(P34-Freight_D_A!P34)/GDP!S30/10)</f>
        <v>0.20037046220264573</v>
      </c>
      <c r="W34" s="39">
        <f>IF(Q34="","",(Q34-Freight_D_A!Q34)/GDP!T30/10)</f>
        <v>0.40943101763393203</v>
      </c>
      <c r="X34" s="37">
        <f>IF(Trans_cr_A!P34="","",Trans_cr_A!P34/GDP!S30/10)</f>
        <v>3.3886206846258191</v>
      </c>
      <c r="Y34" s="37">
        <f>IF(Trans_cr_A!P34="", "", (Trans_cr_A!P34-Trans_deb!P34)/GDP!S30/10)</f>
        <v>1.1074632090194423</v>
      </c>
      <c r="Z34" s="16"/>
      <c r="AA34" s="14">
        <f t="shared" si="0"/>
        <v>1</v>
      </c>
      <c r="AB34" s="42">
        <f t="shared" si="1"/>
        <v>1</v>
      </c>
      <c r="AC34" s="16"/>
      <c r="AD34" s="16"/>
      <c r="AE34" s="16"/>
      <c r="AF34" s="16"/>
      <c r="AG34" s="16"/>
      <c r="AH34" s="16"/>
      <c r="AI34" s="16"/>
    </row>
    <row r="35" spans="1:35" ht="14.25" customHeight="1" x14ac:dyDescent="0.25">
      <c r="A35" s="22" t="s">
        <v>49</v>
      </c>
      <c r="B35" s="21">
        <v>0</v>
      </c>
      <c r="C35" s="21">
        <v>0</v>
      </c>
      <c r="D35" s="21">
        <v>6.6856969671643174E-2</v>
      </c>
      <c r="E35" s="21">
        <v>0.49327349677646587</v>
      </c>
      <c r="F35" s="21">
        <v>1.1014400250797693</v>
      </c>
      <c r="G35" s="21">
        <v>7.9346110085468258</v>
      </c>
      <c r="H35" s="21">
        <v>12</v>
      </c>
      <c r="I35" s="21">
        <v>11.289645364997247</v>
      </c>
      <c r="J35" s="21">
        <v>12.407379362235254</v>
      </c>
      <c r="K35" s="21">
        <v>13.016515626457643</v>
      </c>
      <c r="L35" s="21">
        <v>11.100930550587728</v>
      </c>
      <c r="M35" s="21">
        <v>12.649222028047811</v>
      </c>
      <c r="N35" s="67">
        <v>14.545598593308096</v>
      </c>
      <c r="O35" s="67">
        <v>16.345409827945709</v>
      </c>
      <c r="P35" s="67">
        <v>16.306230442981725</v>
      </c>
      <c r="Q35" s="67"/>
      <c r="R35" s="16"/>
      <c r="S35" s="36">
        <f>IF(P35="","",P35/Trans_cr_A!P35)</f>
        <v>0.2090819564503775</v>
      </c>
      <c r="T35" s="37">
        <f>IF(P35="","",P35/GDP!S31/10)</f>
        <v>0.1035579222849087</v>
      </c>
      <c r="U35" s="37" t="str">
        <f>IF(Q35="","",Q35/GDP!T31/10)</f>
        <v/>
      </c>
      <c r="V35" s="39">
        <f>IF(P35="","",(P35-Freight_D_A!P35)/GDP!S31/10)</f>
        <v>-3.7236519606600496</v>
      </c>
      <c r="W35" s="39" t="str">
        <f>IF(Q35="","",(Q35-Freight_D_A!Q35)/GDP!T31/10)</f>
        <v/>
      </c>
      <c r="X35" s="37">
        <f>IF(Trans_cr_A!P35="","",Trans_cr_A!P35/GDP!S31/10)</f>
        <v>0.4952982267959915</v>
      </c>
      <c r="Y35" s="37">
        <f>IF(Trans_cr_A!P35="", "", (Trans_cr_A!P35-Trans_deb!P35)/GDP!S31/10)</f>
        <v>-3.8723444013031711</v>
      </c>
      <c r="Z35" s="16"/>
      <c r="AA35" s="14" t="str">
        <f t="shared" si="0"/>
        <v/>
      </c>
      <c r="AB35" s="42">
        <f t="shared" si="1"/>
        <v>0</v>
      </c>
      <c r="AC35" s="16"/>
      <c r="AD35" s="16"/>
      <c r="AE35" s="16"/>
      <c r="AF35" s="16"/>
      <c r="AG35" s="16"/>
      <c r="AH35" s="16"/>
      <c r="AI35" s="16"/>
    </row>
    <row r="36" spans="1:35" ht="14.25" customHeight="1" x14ac:dyDescent="0.25">
      <c r="A36" s="22" t="s">
        <v>50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68"/>
      <c r="O36" s="68"/>
      <c r="P36" s="68"/>
      <c r="Q36" s="68"/>
      <c r="R36" s="16"/>
      <c r="S36" s="36" t="str">
        <f>IF(P36="","",P36/Trans_cr_A!P36)</f>
        <v/>
      </c>
      <c r="T36" s="37" t="str">
        <f>IF(P36="","",P36/GDP!S32/10)</f>
        <v/>
      </c>
      <c r="U36" s="37" t="str">
        <f>IF(Q36="","",Q36/GDP!T32/10)</f>
        <v/>
      </c>
      <c r="V36" s="39" t="str">
        <f>IF(P36="","",(P36-Freight_D_A!P36)/GDP!S32/10)</f>
        <v/>
      </c>
      <c r="W36" s="39" t="str">
        <f>IF(Q36="","",(Q36-Freight_D_A!Q36)/GDP!T32/10)</f>
        <v/>
      </c>
      <c r="X36" s="37" t="str">
        <f>IF(Trans_cr_A!P36="","",Trans_cr_A!P36/GDP!S32/10)</f>
        <v/>
      </c>
      <c r="Y36" s="37" t="str">
        <f>IF(Trans_cr_A!P36="", "", (Trans_cr_A!P36-Trans_deb!P36)/GDP!S32/10)</f>
        <v/>
      </c>
      <c r="Z36" s="16"/>
      <c r="AA36" s="14" t="str">
        <f t="shared" si="0"/>
        <v/>
      </c>
      <c r="AB36" s="42">
        <f t="shared" si="1"/>
        <v>0</v>
      </c>
      <c r="AC36" s="16"/>
      <c r="AD36" s="16"/>
      <c r="AE36" s="16"/>
      <c r="AF36" s="16"/>
      <c r="AG36" s="16"/>
      <c r="AH36" s="16"/>
      <c r="AI36" s="16"/>
    </row>
    <row r="37" spans="1:35" ht="14.25" customHeight="1" x14ac:dyDescent="0.25">
      <c r="A37" s="22" t="s">
        <v>51</v>
      </c>
      <c r="B37" s="21">
        <v>0.5838574022174553</v>
      </c>
      <c r="C37" s="21">
        <v>0.52539338273068381</v>
      </c>
      <c r="D37" s="21">
        <v>3.2885113241031161E-2</v>
      </c>
      <c r="E37" s="21">
        <v>0</v>
      </c>
      <c r="F37" s="21">
        <v>2.6115895753647957E-2</v>
      </c>
      <c r="G37" s="21">
        <v>3.5732812654020742E-3</v>
      </c>
      <c r="H37" s="21">
        <v>0</v>
      </c>
      <c r="I37" s="21">
        <v>0</v>
      </c>
      <c r="J37" s="21">
        <v>2.0365473418321026E-2</v>
      </c>
      <c r="K37" s="21">
        <v>0</v>
      </c>
      <c r="L37" s="21">
        <v>3.4704716031224367E-2</v>
      </c>
      <c r="M37" s="21">
        <v>0</v>
      </c>
      <c r="N37" s="67">
        <v>0</v>
      </c>
      <c r="O37" s="67">
        <v>0</v>
      </c>
      <c r="P37" s="67">
        <v>0</v>
      </c>
      <c r="Q37" s="67">
        <v>0</v>
      </c>
      <c r="R37" s="16"/>
      <c r="S37" s="36">
        <f>IF(P37="","",P37/Trans_cr_A!P37)</f>
        <v>0</v>
      </c>
      <c r="T37" s="37">
        <f>IF(P37="","",P37/GDP!S33/10)</f>
        <v>0</v>
      </c>
      <c r="U37" s="37">
        <f>IF(Q37="","",Q37/GDP!T33/10)</f>
        <v>0</v>
      </c>
      <c r="V37" s="39">
        <f>IF(P37="","",(P37-Freight_D_A!P37)/GDP!S33/10)</f>
        <v>-2.937001719851799</v>
      </c>
      <c r="W37" s="39">
        <f>IF(Q37="","",(Q37-Freight_D_A!Q37)/GDP!T33/10)</f>
        <v>-2.7540836897696028</v>
      </c>
      <c r="X37" s="37">
        <f>IF(Trans_cr_A!P37="","",Trans_cr_A!P37/GDP!S33/10)</f>
        <v>7.7796728010040637</v>
      </c>
      <c r="Y37" s="37">
        <f>IF(Trans_cr_A!P37="", "", (Trans_cr_A!P37-Trans_deb!P37)/GDP!S33/10)</f>
        <v>2.1211096582577147</v>
      </c>
      <c r="Z37" s="16"/>
      <c r="AA37" s="14">
        <f t="shared" si="0"/>
        <v>1</v>
      </c>
      <c r="AB37" s="42">
        <f t="shared" si="1"/>
        <v>1</v>
      </c>
      <c r="AC37" s="16"/>
      <c r="AD37" s="16"/>
      <c r="AE37" s="16"/>
      <c r="AF37" s="16"/>
      <c r="AG37" s="16"/>
      <c r="AH37" s="16"/>
      <c r="AI37" s="16"/>
    </row>
    <row r="38" spans="1:35" ht="14.25" customHeight="1" x14ac:dyDescent="0.25">
      <c r="A38" s="22" t="s">
        <v>52</v>
      </c>
      <c r="B38" s="19">
        <v>5.3194493557046458</v>
      </c>
      <c r="C38" s="19">
        <v>6.7000346436200005</v>
      </c>
      <c r="D38" s="19">
        <v>10.420383962379999</v>
      </c>
      <c r="E38" s="19">
        <v>7.2722376864200005</v>
      </c>
      <c r="F38" s="19">
        <v>4.9580921050599995</v>
      </c>
      <c r="G38" s="19">
        <v>5.2</v>
      </c>
      <c r="H38" s="19">
        <v>5.84530426224</v>
      </c>
      <c r="I38" s="19">
        <v>8.8059696842800008</v>
      </c>
      <c r="J38" s="19">
        <v>11.906710727218861</v>
      </c>
      <c r="K38" s="19">
        <v>15.309336092871501</v>
      </c>
      <c r="L38" s="19">
        <v>17.84456002912162</v>
      </c>
      <c r="M38" s="19">
        <v>16.596362473586261</v>
      </c>
      <c r="N38" s="68">
        <v>23.955393384000001</v>
      </c>
      <c r="O38" s="68">
        <v>33.547107394379736</v>
      </c>
      <c r="P38" s="68">
        <v>39.940419053290299</v>
      </c>
      <c r="Q38" s="68">
        <v>54.250352388783398</v>
      </c>
      <c r="R38" s="16"/>
      <c r="S38" s="36">
        <f>IF(P38="","",P38/Trans_cr_A!P38)</f>
        <v>5.0790145130573408E-2</v>
      </c>
      <c r="T38" s="37">
        <f>IF(P38="","",P38/GDP!S34/10)</f>
        <v>0.14943287583541714</v>
      </c>
      <c r="U38" s="37">
        <f>IF(Q38="","",Q38/GDP!T34/10)</f>
        <v>0.20903306896614421</v>
      </c>
      <c r="V38" s="39">
        <f>IF(P38="","",(P38-Freight_D_A!P38)/GDP!S34/10)</f>
        <v>-4.8737331429868878</v>
      </c>
      <c r="W38" s="39">
        <f>IF(Q38="","",(Q38-Freight_D_A!Q38)/GDP!T34/10)</f>
        <v>-4.2773242470696404</v>
      </c>
      <c r="X38" s="37">
        <f>IF(Trans_cr_A!P38="","",Trans_cr_A!P38/GDP!S34/10)</f>
        <v>2.9421628044426518</v>
      </c>
      <c r="Y38" s="37">
        <f>IF(Trans_cr_A!P38="", "", (Trans_cr_A!P38-Trans_deb!P38)/GDP!S34/10)</f>
        <v>-3.3570418428401383</v>
      </c>
      <c r="Z38" s="16"/>
      <c r="AA38" s="14">
        <f t="shared" si="0"/>
        <v>1</v>
      </c>
      <c r="AB38" s="42">
        <f t="shared" si="1"/>
        <v>1</v>
      </c>
      <c r="AC38" s="16"/>
      <c r="AD38" s="16"/>
      <c r="AE38" s="16"/>
      <c r="AF38" s="16"/>
      <c r="AG38" s="16"/>
      <c r="AH38" s="16"/>
      <c r="AI38" s="16"/>
    </row>
    <row r="39" spans="1:35" ht="14.25" customHeight="1" x14ac:dyDescent="0.25">
      <c r="A39" s="22" t="s">
        <v>53</v>
      </c>
      <c r="B39" s="21">
        <v>304.40484470163932</v>
      </c>
      <c r="C39" s="21">
        <v>372.32285464371762</v>
      </c>
      <c r="D39" s="21">
        <v>490.72597882925641</v>
      </c>
      <c r="E39" s="21">
        <v>496.13672521002746</v>
      </c>
      <c r="F39" s="21">
        <v>451.0971012367238</v>
      </c>
      <c r="G39" s="21">
        <v>428.27093234261935</v>
      </c>
      <c r="H39" s="21">
        <v>457.26393296374295</v>
      </c>
      <c r="I39" s="21">
        <v>430.14645683353666</v>
      </c>
      <c r="J39" s="21">
        <v>450.27712567469842</v>
      </c>
      <c r="K39" s="21">
        <v>484.65103304983882</v>
      </c>
      <c r="L39" s="21">
        <v>358.92388585017767</v>
      </c>
      <c r="M39" s="21">
        <v>397.9</v>
      </c>
      <c r="N39" s="67">
        <v>439.92261641865218</v>
      </c>
      <c r="O39" s="67">
        <v>470.45802295464171</v>
      </c>
      <c r="P39" s="67">
        <v>463.86036374512133</v>
      </c>
      <c r="Q39" s="67"/>
      <c r="R39" s="16"/>
      <c r="S39" s="36">
        <f>IF(P39="","",P39/Trans_cr_A!P39)</f>
        <v>0.68826201847373147</v>
      </c>
      <c r="T39" s="37">
        <f>IF(P39="","",P39/GDP!S35/10)</f>
        <v>1.1935783746625874</v>
      </c>
      <c r="U39" s="37" t="str">
        <f>IF(Q39="","",Q39/GDP!T35/10)</f>
        <v/>
      </c>
      <c r="V39" s="39">
        <f>IF(P39="","",(P39-Freight_D_A!P39)/GDP!S35/10)</f>
        <v>-0.84300359030058991</v>
      </c>
      <c r="W39" s="39" t="str">
        <f>IF(Q39="","",(Q39-Freight_D_A!Q39)/GDP!T35/10)</f>
        <v/>
      </c>
      <c r="X39" s="37">
        <f>IF(Trans_cr_A!P39="","",Trans_cr_A!P39/GDP!S35/10)</f>
        <v>1.7341918377385255</v>
      </c>
      <c r="Y39" s="37">
        <f>IF(Trans_cr_A!P39="", "", (Trans_cr_A!P39-Trans_deb!P39)/GDP!S35/10)</f>
        <v>-1.0025983078105218</v>
      </c>
      <c r="Z39" s="16"/>
      <c r="AA39" s="14" t="str">
        <f t="shared" si="0"/>
        <v/>
      </c>
      <c r="AB39" s="42">
        <f t="shared" si="1"/>
        <v>0</v>
      </c>
      <c r="AC39" s="16"/>
      <c r="AD39" s="16"/>
      <c r="AE39" s="16"/>
      <c r="AF39" s="16"/>
      <c r="AG39" s="16"/>
      <c r="AH39" s="16"/>
      <c r="AI39" s="16"/>
    </row>
    <row r="40" spans="1:35" ht="14.25" customHeight="1" x14ac:dyDescent="0.25">
      <c r="A40" s="22" t="s">
        <v>54</v>
      </c>
      <c r="B40" s="19">
        <v>3808.0530368342579</v>
      </c>
      <c r="C40" s="19">
        <v>4087.3280356585669</v>
      </c>
      <c r="D40" s="19">
        <v>4322.1329768063588</v>
      </c>
      <c r="E40" s="19">
        <v>4307.3464035890584</v>
      </c>
      <c r="F40" s="19">
        <v>3522.7834188679894</v>
      </c>
      <c r="G40" s="19">
        <v>4019.1134995459661</v>
      </c>
      <c r="H40" s="19">
        <v>4311.679375866418</v>
      </c>
      <c r="I40" s="19"/>
      <c r="J40" s="19"/>
      <c r="K40" s="19"/>
      <c r="L40" s="19"/>
      <c r="M40" s="19"/>
      <c r="N40" s="68"/>
      <c r="O40" s="68"/>
      <c r="P40" s="68"/>
      <c r="Q40" s="68"/>
      <c r="R40" s="16"/>
      <c r="S40" s="36" t="str">
        <f>IF(P40="","",P40/Trans_cr_A!P40)</f>
        <v/>
      </c>
      <c r="T40" s="37" t="str">
        <f>IF(P40="","",P40/GDP!S36/10)</f>
        <v/>
      </c>
      <c r="U40" s="37" t="str">
        <f>IF(Q40="","",Q40/GDP!T36/10)</f>
        <v/>
      </c>
      <c r="V40" s="39" t="str">
        <f>IF(P40="","",(P40-Freight_D_A!P40)/GDP!S36/10)</f>
        <v/>
      </c>
      <c r="W40" s="39" t="str">
        <f>IF(Q40="","",(Q40-Freight_D_A!Q40)/GDP!T36/10)</f>
        <v/>
      </c>
      <c r="X40" s="37">
        <f>IF(Trans_cr_A!P40="","",Trans_cr_A!P40/GDP!S36/10)</f>
        <v>0.80401428221512128</v>
      </c>
      <c r="Y40" s="37">
        <f>IF(Trans_cr_A!P40="", "", (Trans_cr_A!P40-Trans_deb!P40)/GDP!S36/10)</f>
        <v>-0.59880736773369259</v>
      </c>
      <c r="Z40" s="16"/>
      <c r="AA40" s="14" t="str">
        <f t="shared" si="0"/>
        <v/>
      </c>
      <c r="AB40" s="42">
        <f t="shared" si="1"/>
        <v>0</v>
      </c>
      <c r="AC40" s="16"/>
      <c r="AD40" s="16"/>
      <c r="AE40" s="16"/>
      <c r="AF40" s="16"/>
      <c r="AG40" s="16"/>
      <c r="AH40" s="16"/>
      <c r="AI40" s="16"/>
    </row>
    <row r="41" spans="1:35" ht="14.25" customHeight="1" x14ac:dyDescent="0.25">
      <c r="A41" s="22" t="s">
        <v>55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67">
        <v>0.77208564732915519</v>
      </c>
      <c r="O41" s="67">
        <v>0.36840147360589443</v>
      </c>
      <c r="P41" s="67">
        <v>0.73267493069972289</v>
      </c>
      <c r="Q41" s="67"/>
      <c r="R41" s="16"/>
      <c r="S41" s="36">
        <f>IF(P41="","",P41/Trans_cr_A!P41)</f>
        <v>6.6080870190152203E-3</v>
      </c>
      <c r="T41" s="37">
        <f>IF(P41="","",P41/GDP!S37/10)</f>
        <v>1.2170307929121816E-2</v>
      </c>
      <c r="U41" s="37" t="str">
        <f>IF(Q41="","",Q41/GDP!T37/10)</f>
        <v/>
      </c>
      <c r="V41" s="39">
        <f>IF(P41="","",(P41-Freight_D_A!P41)/GDP!S37/10)</f>
        <v>-1.3534327934575421</v>
      </c>
      <c r="W41" s="39" t="str">
        <f>IF(Q41="","",(Q41-Freight_D_A!Q41)/GDP!T37/10)</f>
        <v/>
      </c>
      <c r="X41" s="37">
        <f>IF(Trans_cr_A!P41="","",Trans_cr_A!P41/GDP!S37/10)</f>
        <v>1.8417293679851561</v>
      </c>
      <c r="Y41" s="37">
        <f>IF(Trans_cr_A!P41="", "", (Trans_cr_A!P41-Trans_deb!P41)/GDP!S37/10)</f>
        <v>-1.2328857885652362</v>
      </c>
      <c r="Z41" s="16"/>
      <c r="AA41" s="14" t="str">
        <f t="shared" si="0"/>
        <v/>
      </c>
      <c r="AB41" s="42">
        <f t="shared" si="1"/>
        <v>0</v>
      </c>
      <c r="AC41" s="16"/>
      <c r="AD41" s="16"/>
      <c r="AE41" s="16"/>
      <c r="AF41" s="16"/>
      <c r="AG41" s="16"/>
      <c r="AH41" s="16"/>
      <c r="AI41" s="16"/>
    </row>
    <row r="42" spans="1:35" ht="14.25" customHeight="1" x14ac:dyDescent="0.25">
      <c r="A42" s="22" t="s">
        <v>58</v>
      </c>
      <c r="B42" s="19">
        <v>2487.5137958424461</v>
      </c>
      <c r="C42" s="19">
        <v>2563.6386835033204</v>
      </c>
      <c r="D42" s="19">
        <v>2861.5625324661169</v>
      </c>
      <c r="E42" s="19">
        <v>3645.747106643822</v>
      </c>
      <c r="F42" s="19">
        <v>2599.1636052707245</v>
      </c>
      <c r="G42" s="19">
        <v>4085.8259526911115</v>
      </c>
      <c r="H42" s="19">
        <v>4437.4689391722095</v>
      </c>
      <c r="I42" s="19">
        <v>3764.0840526513998</v>
      </c>
      <c r="J42" s="19">
        <v>3346.9785126849451</v>
      </c>
      <c r="K42" s="19">
        <v>2420.375372888454</v>
      </c>
      <c r="L42" s="19">
        <v>1051.391673976161</v>
      </c>
      <c r="M42" s="19">
        <v>778.29018517496695</v>
      </c>
      <c r="N42" s="68">
        <v>792.52444128637603</v>
      </c>
      <c r="O42" s="68">
        <v>813.315196759125</v>
      </c>
      <c r="P42" s="68">
        <v>987.38826036184503</v>
      </c>
      <c r="Q42" s="68">
        <v>958.72209023352411</v>
      </c>
      <c r="R42" s="16"/>
      <c r="S42" s="36">
        <f>IF(P42="","",P42/Trans_cr_A!P42)</f>
        <v>0.32065222227427642</v>
      </c>
      <c r="T42" s="37">
        <f>IF(P42="","",P42/GDP!S38/10)</f>
        <v>0.35356044700893224</v>
      </c>
      <c r="U42" s="37">
        <f>IF(Q42="","",Q42/GDP!T38/10)</f>
        <v>0.37930735184665215</v>
      </c>
      <c r="V42" s="39">
        <f>IF(P42="","",(P42-Freight_D_A!P42)/GDP!S38/10)</f>
        <v>-0.93751520588877957</v>
      </c>
      <c r="W42" s="39">
        <f>IF(Q42="","",(Q42-Freight_D_A!Q42)/GDP!T38/10)</f>
        <v>-1.0945721811476798</v>
      </c>
      <c r="X42" s="37">
        <f>IF(Trans_cr_A!P42="","",Trans_cr_A!P42/GDP!S38/10)</f>
        <v>1.1026290243717916</v>
      </c>
      <c r="Y42" s="37">
        <f>IF(Trans_cr_A!P42="", "", (Trans_cr_A!P42-Trans_deb!P42)/GDP!S38/10)</f>
        <v>-0.65221981137038654</v>
      </c>
      <c r="Z42" s="16"/>
      <c r="AA42" s="14">
        <f t="shared" si="0"/>
        <v>1</v>
      </c>
      <c r="AB42" s="42">
        <f t="shared" si="1"/>
        <v>1</v>
      </c>
      <c r="AC42" s="16"/>
      <c r="AD42" s="16"/>
      <c r="AE42" s="16"/>
      <c r="AF42" s="16"/>
      <c r="AG42" s="16"/>
      <c r="AH42" s="16"/>
      <c r="AI42" s="16"/>
    </row>
    <row r="43" spans="1:35" ht="14.25" customHeight="1" x14ac:dyDescent="0.25">
      <c r="A43" s="22" t="s">
        <v>59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67"/>
      <c r="O43" s="67"/>
      <c r="P43" s="67"/>
      <c r="Q43" s="67"/>
      <c r="R43" s="16"/>
      <c r="S43" s="36" t="str">
        <f>IF(P43="","",P43/Trans_cr_A!P43)</f>
        <v/>
      </c>
      <c r="T43" s="37" t="str">
        <f>IF(P43="","",P43/GDP!S39/10)</f>
        <v/>
      </c>
      <c r="U43" s="37" t="str">
        <f>IF(Q43="","",Q43/GDP!T39/10)</f>
        <v/>
      </c>
      <c r="V43" s="39" t="str">
        <f>IF(P43="","",(P43-Freight_D_A!P43)/GDP!S39/10)</f>
        <v/>
      </c>
      <c r="W43" s="39" t="str">
        <f>IF(Q43="","",(Q43-Freight_D_A!Q43)/GDP!T39/10)</f>
        <v/>
      </c>
      <c r="X43" s="37">
        <f>IF(Trans_cr_A!P43="","",Trans_cr_A!P43/GDP!S39/10)</f>
        <v>8.6101853717459385</v>
      </c>
      <c r="Y43" s="37">
        <f>IF(Trans_cr_A!P43="", "", (Trans_cr_A!P43-Trans_deb!P43)/GDP!S39/10)</f>
        <v>3.5958030964360885</v>
      </c>
      <c r="Z43" s="16"/>
      <c r="AA43" s="14" t="str">
        <f t="shared" si="0"/>
        <v/>
      </c>
      <c r="AB43" s="42">
        <f t="shared" si="1"/>
        <v>0</v>
      </c>
      <c r="AC43" s="16"/>
      <c r="AD43" s="16"/>
      <c r="AE43" s="16"/>
      <c r="AF43" s="16"/>
      <c r="AG43" s="16"/>
      <c r="AH43" s="16"/>
      <c r="AI43" s="16"/>
    </row>
    <row r="44" spans="1:35" ht="14.25" customHeight="1" x14ac:dyDescent="0.25">
      <c r="A44" s="22" t="s">
        <v>60</v>
      </c>
      <c r="B44" s="19">
        <v>107.29429479176072</v>
      </c>
      <c r="C44" s="19">
        <v>116.13522347693136</v>
      </c>
      <c r="D44" s="19">
        <v>112.56608275617086</v>
      </c>
      <c r="E44" s="19">
        <v>66.979746235605916</v>
      </c>
      <c r="F44" s="19">
        <v>26.567881442083102</v>
      </c>
      <c r="G44" s="19">
        <v>64.857654025030541</v>
      </c>
      <c r="H44" s="19">
        <v>51.150828582860903</v>
      </c>
      <c r="I44" s="19">
        <v>51.925330138618762</v>
      </c>
      <c r="J44" s="19">
        <v>57.290535964011021</v>
      </c>
      <c r="K44" s="19">
        <v>28.829143613431057</v>
      </c>
      <c r="L44" s="19">
        <v>24.512584882882681</v>
      </c>
      <c r="M44" s="19">
        <v>26.120272266730062</v>
      </c>
      <c r="N44" s="68">
        <v>25.728549584033193</v>
      </c>
      <c r="O44" s="68">
        <v>35.091864073749313</v>
      </c>
      <c r="P44" s="68">
        <v>34.83280606818002</v>
      </c>
      <c r="Q44" s="68"/>
      <c r="R44" s="16"/>
      <c r="S44" s="36">
        <f>IF(P44="","",P44/Trans_cr_A!P44)</f>
        <v>5.1656407988238021E-2</v>
      </c>
      <c r="T44" s="37">
        <f>IF(P44="","",P44/GDP!S40/10)</f>
        <v>6.315553915977086E-2</v>
      </c>
      <c r="U44" s="37" t="str">
        <f>IF(Q44="","",Q44/GDP!T40/10)</f>
        <v/>
      </c>
      <c r="V44" s="39">
        <f>IF(P44="","",(P44-Freight_D_A!P44)/GDP!S40/10)</f>
        <v>-0.40569676173084179</v>
      </c>
      <c r="W44" s="39" t="str">
        <f>IF(Q44="","",(Q44-Freight_D_A!Q44)/GDP!T40/10)</f>
        <v/>
      </c>
      <c r="X44" s="37">
        <f>IF(Trans_cr_A!P44="","",Trans_cr_A!P44/GDP!S40/10)</f>
        <v>1.2226080290784282</v>
      </c>
      <c r="Y44" s="37">
        <f>IF(Trans_cr_A!P44="", "", (Trans_cr_A!P44-Trans_deb!P44)/GDP!S40/10)</f>
        <v>0.40760663490027327</v>
      </c>
      <c r="Z44" s="16"/>
      <c r="AA44" s="14" t="str">
        <f t="shared" si="0"/>
        <v/>
      </c>
      <c r="AB44" s="42">
        <f t="shared" si="1"/>
        <v>0</v>
      </c>
      <c r="AC44" s="16"/>
      <c r="AD44" s="16"/>
      <c r="AE44" s="16"/>
      <c r="AF44" s="16"/>
      <c r="AG44" s="16"/>
      <c r="AH44" s="16"/>
      <c r="AI44" s="16"/>
    </row>
    <row r="45" spans="1:35" ht="14.25" customHeight="1" x14ac:dyDescent="0.25">
      <c r="A45" s="22" t="s">
        <v>61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67"/>
      <c r="O45" s="67"/>
      <c r="P45" s="67"/>
      <c r="Q45" s="67"/>
      <c r="R45" s="16"/>
      <c r="S45" s="36" t="str">
        <f>IF(P45="","",P45/Trans_cr_A!P45)</f>
        <v/>
      </c>
      <c r="T45" s="37" t="str">
        <f>IF(P45="","",P45/GDP!S41/10)</f>
        <v/>
      </c>
      <c r="U45" s="37" t="str">
        <f>IF(Q45="","",Q45/GDP!T41/10)</f>
        <v/>
      </c>
      <c r="V45" s="39" t="str">
        <f>IF(P45="","",(P45-Freight_D_A!P45)/GDP!S41/10)</f>
        <v/>
      </c>
      <c r="W45" s="39" t="str">
        <f>IF(Q45="","",(Q45-Freight_D_A!Q45)/GDP!T41/10)</f>
        <v/>
      </c>
      <c r="X45" s="37">
        <f>IF(Trans_cr_A!P45="","",Trans_cr_A!P45/GDP!S41/10)</f>
        <v>0.3219749403959109</v>
      </c>
      <c r="Y45" s="37">
        <f>IF(Trans_cr_A!P45="", "", (Trans_cr_A!P45-Trans_deb!P45)/GDP!S41/10)</f>
        <v>-0.41128743085129421</v>
      </c>
      <c r="Z45" s="16"/>
      <c r="AA45" s="14" t="str">
        <f t="shared" si="0"/>
        <v/>
      </c>
      <c r="AB45" s="42">
        <f t="shared" si="1"/>
        <v>0</v>
      </c>
      <c r="AC45" s="16"/>
      <c r="AD45" s="16"/>
      <c r="AE45" s="16"/>
      <c r="AF45" s="16"/>
      <c r="AG45" s="16"/>
      <c r="AH45" s="16"/>
      <c r="AI45" s="16"/>
    </row>
    <row r="46" spans="1:35" ht="14.25" customHeight="1" x14ac:dyDescent="0.25">
      <c r="A46" s="22" t="s">
        <v>62</v>
      </c>
      <c r="B46" s="19">
        <v>201.76343718749999</v>
      </c>
      <c r="C46" s="19">
        <v>221.94244015625</v>
      </c>
      <c r="D46" s="19">
        <v>279.10210953124999</v>
      </c>
      <c r="E46" s="19">
        <v>337.81778453125003</v>
      </c>
      <c r="F46" s="19">
        <v>284.26735710937498</v>
      </c>
      <c r="G46" s="19">
        <v>315.74436125</v>
      </c>
      <c r="H46" s="19">
        <v>282.15860125</v>
      </c>
      <c r="I46" s="19">
        <v>297.26475937499998</v>
      </c>
      <c r="J46" s="19">
        <v>309.39990828125002</v>
      </c>
      <c r="K46" s="19">
        <v>320.02980156249998</v>
      </c>
      <c r="L46" s="19">
        <v>357.24962718749998</v>
      </c>
      <c r="M46" s="19">
        <v>311.5403471875</v>
      </c>
      <c r="N46" s="68">
        <v>349.27815500000003</v>
      </c>
      <c r="O46" s="68">
        <v>384.24698281249999</v>
      </c>
      <c r="P46" s="68">
        <v>383.77873937499999</v>
      </c>
      <c r="Q46" s="68">
        <v>419.40521625000002</v>
      </c>
      <c r="R46" s="16"/>
      <c r="S46" s="36">
        <f>IF(P46="","",P46/Trans_cr_A!P46)</f>
        <v>0.18846458215616105</v>
      </c>
      <c r="T46" s="37">
        <f>IF(P46="","",P46/GDP!S42/10)</f>
        <v>0.11867916177039042</v>
      </c>
      <c r="U46" s="37">
        <f>IF(Q46="","",Q46/GDP!T42/10)</f>
        <v>0.15449811438391234</v>
      </c>
      <c r="V46" s="39">
        <f>IF(P46="","",(P46-Freight_D_A!P46)/GDP!S42/10)</f>
        <v>-0.50006063567839187</v>
      </c>
      <c r="W46" s="39">
        <f>IF(Q46="","",(Q46-Freight_D_A!Q46)/GDP!T42/10)</f>
        <v>-0.53255311543377915</v>
      </c>
      <c r="X46" s="37">
        <f>IF(Trans_cr_A!P46="","",Trans_cr_A!P46/GDP!S42/10)</f>
        <v>0.62971599444639048</v>
      </c>
      <c r="Y46" s="37">
        <f>IF(Trans_cr_A!P46="", "", (Trans_cr_A!P46-Trans_deb!P46)/GDP!S42/10)</f>
        <v>-0.32520399527988519</v>
      </c>
      <c r="Z46" s="16"/>
      <c r="AA46" s="14">
        <f t="shared" si="0"/>
        <v>1</v>
      </c>
      <c r="AB46" s="42">
        <f t="shared" si="1"/>
        <v>1</v>
      </c>
      <c r="AC46" s="16"/>
      <c r="AD46" s="16"/>
      <c r="AE46" s="16"/>
      <c r="AF46" s="16"/>
      <c r="AG46" s="16"/>
      <c r="AH46" s="16"/>
      <c r="AI46" s="16"/>
    </row>
    <row r="47" spans="1:35" ht="14.25" customHeight="1" x14ac:dyDescent="0.25">
      <c r="A47" s="22" t="s">
        <v>63</v>
      </c>
      <c r="B47" s="21">
        <v>0</v>
      </c>
      <c r="C47" s="21">
        <v>0</v>
      </c>
      <c r="D47" s="21">
        <v>0.31367061604279278</v>
      </c>
      <c r="E47" s="21">
        <v>0.26875931733457137</v>
      </c>
      <c r="F47" s="21">
        <v>1.0206394054793214E-2</v>
      </c>
      <c r="G47" s="21">
        <v>0.11991516042802956</v>
      </c>
      <c r="H47" s="21">
        <v>1.6976176827667546E-3</v>
      </c>
      <c r="I47" s="21">
        <v>1.5669181630808126E-3</v>
      </c>
      <c r="J47" s="21"/>
      <c r="K47" s="21">
        <v>0.10408513836742063</v>
      </c>
      <c r="L47" s="21">
        <v>0</v>
      </c>
      <c r="M47" s="21">
        <v>0</v>
      </c>
      <c r="N47" s="67">
        <v>0</v>
      </c>
      <c r="O47" s="67">
        <v>0</v>
      </c>
      <c r="P47" s="67">
        <v>0</v>
      </c>
      <c r="Q47" s="67"/>
      <c r="R47" s="16"/>
      <c r="S47" s="36">
        <f>IF(P47="","",P47/Trans_cr_A!P47)</f>
        <v>0</v>
      </c>
      <c r="T47" s="37">
        <f>IF(P47="","",P47/GDP!S43/10)</f>
        <v>0</v>
      </c>
      <c r="U47" s="37" t="str">
        <f>IF(Q47="","",Q47/GDP!T43/10)</f>
        <v/>
      </c>
      <c r="V47" s="39">
        <f>IF(P47="","",(P47-Freight_D_A!P47)/GDP!S43/10)</f>
        <v>-2.6919413511720363</v>
      </c>
      <c r="W47" s="39" t="str">
        <f>IF(Q47="","",(Q47-Freight_D_A!Q47)/GDP!T43/10)</f>
        <v/>
      </c>
      <c r="X47" s="37">
        <f>IF(Trans_cr_A!P47="","",Trans_cr_A!P47/GDP!S43/10)</f>
        <v>0.53416732069741402</v>
      </c>
      <c r="Y47" s="37">
        <f>IF(Trans_cr_A!P47="", "", (Trans_cr_A!P47-Trans_deb!P47)/GDP!S43/10)</f>
        <v>-3.878103730484658</v>
      </c>
      <c r="Z47" s="16"/>
      <c r="AA47" s="14" t="str">
        <f t="shared" si="0"/>
        <v/>
      </c>
      <c r="AB47" s="42">
        <f t="shared" si="1"/>
        <v>0</v>
      </c>
      <c r="AC47" s="16"/>
      <c r="AD47" s="16"/>
      <c r="AE47" s="16"/>
      <c r="AF47" s="16"/>
      <c r="AG47" s="16"/>
      <c r="AH47" s="16"/>
      <c r="AI47" s="16"/>
    </row>
    <row r="48" spans="1:35" ht="14.25" customHeight="1" x14ac:dyDescent="0.25">
      <c r="A48" s="22" t="s">
        <v>64</v>
      </c>
      <c r="B48" s="19">
        <v>11.5</v>
      </c>
      <c r="C48" s="19">
        <v>2.7</v>
      </c>
      <c r="D48" s="19">
        <v>21.8</v>
      </c>
      <c r="E48" s="19">
        <v>37</v>
      </c>
      <c r="F48" s="19">
        <v>52.4</v>
      </c>
      <c r="G48" s="19">
        <v>88.7</v>
      </c>
      <c r="H48" s="19"/>
      <c r="I48" s="19"/>
      <c r="J48" s="19"/>
      <c r="K48" s="19"/>
      <c r="L48" s="19"/>
      <c r="M48" s="19"/>
      <c r="N48" s="68"/>
      <c r="O48" s="68"/>
      <c r="P48" s="68"/>
      <c r="Q48" s="68"/>
      <c r="R48" s="16"/>
      <c r="S48" s="36" t="str">
        <f>IF(P48="","",P48/Trans_cr_A!P48)</f>
        <v/>
      </c>
      <c r="T48" s="37" t="str">
        <f>IF(P48="","",P48/GDP!S44/10)</f>
        <v/>
      </c>
      <c r="U48" s="37" t="str">
        <f>IF(Q48="","",Q48/GDP!T44/10)</f>
        <v/>
      </c>
      <c r="V48" s="39" t="str">
        <f>IF(P48="","",(P48-Freight_D_A!P48)/GDP!S44/10)</f>
        <v/>
      </c>
      <c r="W48" s="39" t="str">
        <f>IF(Q48="","",(Q48-Freight_D_A!Q48)/GDP!T44/10)</f>
        <v/>
      </c>
      <c r="X48" s="37">
        <f>IF(Trans_cr_A!P48="","",Trans_cr_A!P48/GDP!S44/10)</f>
        <v>4.0371495303313486E-2</v>
      </c>
      <c r="Y48" s="37">
        <f>IF(Trans_cr_A!P48="", "", (Trans_cr_A!P48-Trans_deb!P48)/GDP!S44/10)</f>
        <v>-2.0450920237114234</v>
      </c>
      <c r="Z48" s="16"/>
      <c r="AA48" s="14" t="str">
        <f t="shared" si="0"/>
        <v/>
      </c>
      <c r="AB48" s="42">
        <f t="shared" si="1"/>
        <v>0</v>
      </c>
      <c r="AC48" s="16"/>
      <c r="AD48" s="16"/>
      <c r="AE48" s="16"/>
      <c r="AF48" s="16"/>
      <c r="AG48" s="16"/>
      <c r="AH48" s="16"/>
      <c r="AI48" s="16"/>
    </row>
    <row r="49" spans="1:35" ht="14.25" customHeight="1" x14ac:dyDescent="0.25">
      <c r="A49" s="22" t="s">
        <v>65</v>
      </c>
      <c r="B49" s="21">
        <v>9.8584152817307604</v>
      </c>
      <c r="C49" s="21">
        <v>12.622154978054809</v>
      </c>
      <c r="D49" s="21">
        <v>0.2</v>
      </c>
      <c r="E49" s="21"/>
      <c r="F49" s="21">
        <v>12.086331415670948</v>
      </c>
      <c r="G49" s="21"/>
      <c r="H49" s="21">
        <v>0.13775093836759009</v>
      </c>
      <c r="I49" s="21">
        <v>0.35845303242634913</v>
      </c>
      <c r="J49" s="21">
        <v>10.120637237900976</v>
      </c>
      <c r="K49" s="21">
        <v>9.5243883153477196</v>
      </c>
      <c r="L49" s="21">
        <v>24.343582702142452</v>
      </c>
      <c r="M49" s="21">
        <v>0.99324095244410915</v>
      </c>
      <c r="N49" s="67"/>
      <c r="O49" s="67"/>
      <c r="P49" s="67"/>
      <c r="Q49" s="67"/>
      <c r="R49" s="16"/>
      <c r="S49" s="36" t="str">
        <f>IF(P49="","",P49/Trans_cr_A!P49)</f>
        <v/>
      </c>
      <c r="T49" s="37" t="str">
        <f>IF(P49="","",P49/GDP!S45/10)</f>
        <v/>
      </c>
      <c r="U49" s="37" t="str">
        <f>IF(Q49="","",Q49/GDP!T45/10)</f>
        <v/>
      </c>
      <c r="V49" s="39" t="str">
        <f>IF(P49="","",(P49-Freight_D_A!P49)/GDP!S45/10)</f>
        <v/>
      </c>
      <c r="W49" s="39" t="str">
        <f>IF(Q49="","",(Q49-Freight_D_A!Q49)/GDP!T45/10)</f>
        <v/>
      </c>
      <c r="X49" s="37" t="str">
        <f>IF(Trans_cr_A!P49="","",Trans_cr_A!P49/GDP!S45/10)</f>
        <v/>
      </c>
      <c r="Y49" s="37" t="str">
        <f>IF(Trans_cr_A!P49="", "", (Trans_cr_A!P49-Trans_deb!P49)/GDP!S45/10)</f>
        <v/>
      </c>
      <c r="Z49" s="16"/>
      <c r="AA49" s="14" t="str">
        <f t="shared" si="0"/>
        <v/>
      </c>
      <c r="AB49" s="42">
        <f t="shared" si="1"/>
        <v>0</v>
      </c>
      <c r="AC49" s="16"/>
      <c r="AD49" s="16"/>
      <c r="AE49" s="16"/>
      <c r="AF49" s="16"/>
      <c r="AG49" s="16"/>
      <c r="AH49" s="16"/>
      <c r="AI49" s="16"/>
    </row>
    <row r="50" spans="1:35" ht="14.25" customHeight="1" x14ac:dyDescent="0.25">
      <c r="A50" s="22" t="s">
        <v>66</v>
      </c>
      <c r="B50" s="19">
        <v>24.55136432329078</v>
      </c>
      <c r="C50" s="19">
        <v>27.133785619947702</v>
      </c>
      <c r="D50" s="19">
        <v>30.2396518576064</v>
      </c>
      <c r="E50" s="19">
        <v>33.786098526751601</v>
      </c>
      <c r="F50" s="19">
        <v>36.652321877597558</v>
      </c>
      <c r="G50" s="19">
        <v>38.971465428086837</v>
      </c>
      <c r="H50" s="19">
        <v>43.497412735023204</v>
      </c>
      <c r="I50" s="19">
        <v>47.943873435284004</v>
      </c>
      <c r="J50" s="19">
        <v>46.835058285609904</v>
      </c>
      <c r="K50" s="19">
        <v>38.485537956925</v>
      </c>
      <c r="L50" s="19">
        <v>40.808714676834796</v>
      </c>
      <c r="M50" s="19">
        <v>40.675725402095104</v>
      </c>
      <c r="N50" s="68">
        <v>29.241054351470982</v>
      </c>
      <c r="O50" s="68">
        <v>84.653451074800799</v>
      </c>
      <c r="P50" s="68">
        <v>83.598832922174495</v>
      </c>
      <c r="Q50" s="68">
        <v>78.01264273247979</v>
      </c>
      <c r="R50" s="16"/>
      <c r="S50" s="36">
        <f>IF(P50="","",P50/Trans_cr_A!P50)</f>
        <v>0.1034527091534729</v>
      </c>
      <c r="T50" s="37">
        <f>IF(P50="","",P50/GDP!S46/10)</f>
        <v>0.13073348281702452</v>
      </c>
      <c r="U50" s="37">
        <f>IF(Q50="","",Q50/GDP!T46/10)</f>
        <v>0.1269530394344667</v>
      </c>
      <c r="V50" s="39">
        <f>IF(P50="","",(P50-Freight_D_A!P50)/GDP!S46/10)</f>
        <v>-1.1447082961840076</v>
      </c>
      <c r="W50" s="39">
        <f>IF(Q50="","",(Q50-Freight_D_A!Q50)/GDP!T46/10)</f>
        <v>-1.1264301989707408</v>
      </c>
      <c r="X50" s="37">
        <f>IF(Trans_cr_A!P50="","",Trans_cr_A!P50/GDP!S46/10)</f>
        <v>1.2637028443893177</v>
      </c>
      <c r="Y50" s="37">
        <f>IF(Trans_cr_A!P50="", "", (Trans_cr_A!P50-Trans_deb!P50)/GDP!S46/10)</f>
        <v>-0.81098981594397002</v>
      </c>
      <c r="Z50" s="16"/>
      <c r="AA50" s="14">
        <f t="shared" si="0"/>
        <v>1</v>
      </c>
      <c r="AB50" s="42">
        <f t="shared" si="1"/>
        <v>1</v>
      </c>
      <c r="AC50" s="16"/>
      <c r="AD50" s="16"/>
      <c r="AE50" s="16"/>
      <c r="AF50" s="16"/>
      <c r="AG50" s="16"/>
      <c r="AH50" s="16"/>
      <c r="AI50" s="16"/>
    </row>
    <row r="51" spans="1:35" ht="14.25" customHeight="1" x14ac:dyDescent="0.25">
      <c r="A51" s="22" t="s">
        <v>67</v>
      </c>
      <c r="B51" s="21">
        <v>50.929490933165859</v>
      </c>
      <c r="C51" s="21">
        <v>42.074888658860203</v>
      </c>
      <c r="D51" s="21">
        <v>46.244305589584322</v>
      </c>
      <c r="E51" s="21">
        <v>48.685564121401882</v>
      </c>
      <c r="F51" s="21">
        <v>61.707017680185899</v>
      </c>
      <c r="G51" s="21">
        <v>64.175628010227484</v>
      </c>
      <c r="H51" s="21">
        <v>0</v>
      </c>
      <c r="I51" s="21">
        <v>133.51184985626466</v>
      </c>
      <c r="J51" s="21">
        <v>127.42457814763053</v>
      </c>
      <c r="K51" s="21">
        <v>127.86544356909756</v>
      </c>
      <c r="L51" s="21">
        <v>108.0738087863062</v>
      </c>
      <c r="M51" s="21">
        <v>97.831219492975066</v>
      </c>
      <c r="N51" s="21">
        <v>97.059407369331808</v>
      </c>
      <c r="O51" s="21">
        <v>104.87108004609439</v>
      </c>
      <c r="P51" s="21">
        <v>108.4811662013142</v>
      </c>
      <c r="Q51" s="21"/>
      <c r="R51" s="16"/>
      <c r="S51" s="36">
        <f>IF(P51="","",P51/Trans_cr_A!P51)</f>
        <v>0.27685880838511506</v>
      </c>
      <c r="T51" s="37">
        <f>IF(P51="","",P51/GDP!S47/10)</f>
        <v>0.1853143480437216</v>
      </c>
      <c r="U51" s="37" t="str">
        <f>IF(Q51="","",Q51/GDP!T47/10)</f>
        <v/>
      </c>
      <c r="V51" s="39">
        <f>IF(P51="","",(P51-Freight_D_A!P51)/GDP!S47/10)</f>
        <v>-2.4395388660002317</v>
      </c>
      <c r="W51" s="39" t="str">
        <f>IF(Q51="","",(Q51-Freight_D_A!Q51)/GDP!T47/10)</f>
        <v/>
      </c>
      <c r="X51" s="37">
        <f>IF(Trans_cr_A!P51="","",Trans_cr_A!P51/GDP!S47/10)</f>
        <v>0.66934604365538686</v>
      </c>
      <c r="Y51" s="37">
        <f>IF(Trans_cr_A!P51="", "", (Trans_cr_A!P51-Trans_deb!P51)/GDP!S47/10)</f>
        <v>-2.3546294412420972</v>
      </c>
      <c r="Z51" s="16"/>
      <c r="AA51" s="14" t="str">
        <f t="shared" si="0"/>
        <v/>
      </c>
      <c r="AB51" s="42">
        <f t="shared" si="1"/>
        <v>0</v>
      </c>
      <c r="AC51" s="16"/>
      <c r="AD51" s="16"/>
      <c r="AE51" s="16"/>
      <c r="AF51" s="16"/>
      <c r="AG51" s="16"/>
      <c r="AH51" s="16"/>
      <c r="AI51" s="16"/>
    </row>
    <row r="52" spans="1:35" ht="14.25" customHeight="1" x14ac:dyDescent="0.25">
      <c r="A52" s="22" t="s">
        <v>68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6"/>
      <c r="S52" s="36" t="str">
        <f>IF(P52="","",P52/Trans_cr_A!P52)</f>
        <v/>
      </c>
      <c r="T52" s="37" t="str">
        <f>IF(P52="","",P52/GDP!S48/10)</f>
        <v/>
      </c>
      <c r="U52" s="37" t="str">
        <f>IF(Q52="","",Q52/GDP!T48/10)</f>
        <v/>
      </c>
      <c r="V52" s="39" t="str">
        <f>IF(P52="","",(P52-Freight_D_A!P52)/GDP!S48/10)</f>
        <v/>
      </c>
      <c r="W52" s="39" t="str">
        <f>IF(Q52="","",(Q52-Freight_D_A!Q52)/GDP!T48/10)</f>
        <v/>
      </c>
      <c r="X52" s="37">
        <f>IF(Trans_cr_A!P52="","",Trans_cr_A!P52/GDP!S48/10)</f>
        <v>2.2606382454269354</v>
      </c>
      <c r="Y52" s="37">
        <f>IF(Trans_cr_A!P52="", "", (Trans_cr_A!P52-Trans_deb!P52)/GDP!S48/10)</f>
        <v>0.98279972916334146</v>
      </c>
      <c r="Z52" s="16"/>
      <c r="AA52" s="14" t="str">
        <f t="shared" si="0"/>
        <v/>
      </c>
      <c r="AB52" s="42">
        <f t="shared" si="1"/>
        <v>0</v>
      </c>
      <c r="AC52" s="16"/>
      <c r="AD52" s="16"/>
      <c r="AE52" s="16"/>
      <c r="AF52" s="16"/>
      <c r="AG52" s="16"/>
      <c r="AH52" s="16"/>
      <c r="AI52" s="16"/>
    </row>
    <row r="53" spans="1:35" ht="14.25" customHeight="1" x14ac:dyDescent="0.25">
      <c r="A53" s="22" t="s">
        <v>69</v>
      </c>
      <c r="B53" s="21"/>
      <c r="C53" s="21"/>
      <c r="D53" s="21"/>
      <c r="E53" s="21"/>
      <c r="F53" s="21"/>
      <c r="G53" s="21"/>
      <c r="H53" s="21">
        <v>3.1</v>
      </c>
      <c r="I53" s="21">
        <v>0.43575418994413412</v>
      </c>
      <c r="J53" s="21">
        <v>0.48044692737430167</v>
      </c>
      <c r="K53" s="21">
        <v>0.78770949720670391</v>
      </c>
      <c r="L53" s="21">
        <v>0.74301675977653625</v>
      </c>
      <c r="M53" s="21">
        <v>0.83798882681564246</v>
      </c>
      <c r="N53" s="21">
        <v>0.91061452513966479</v>
      </c>
      <c r="O53" s="21">
        <v>1.1688690167597766</v>
      </c>
      <c r="P53" s="21">
        <v>1.9263092122905028</v>
      </c>
      <c r="Q53" s="21"/>
      <c r="R53" s="16"/>
      <c r="S53" s="36">
        <f>IF(P53="","",P53/Trans_cr_A!P53)</f>
        <v>1.7283260430371337E-2</v>
      </c>
      <c r="T53" s="37">
        <f>IF(P53="","",P53/GDP!S49/10)</f>
        <v>4.6859856271344993E-2</v>
      </c>
      <c r="U53" s="37" t="str">
        <f>IF(Q53="","",Q53/GDP!T49/10)</f>
        <v/>
      </c>
      <c r="V53" s="39">
        <f>IF(P53="","",(P53-Freight_D_A!P53)/GDP!S49/10)</f>
        <v>-1.1099173325124945</v>
      </c>
      <c r="W53" s="39" t="str">
        <f>IF(Q53="","",(Q53-Freight_D_A!Q53)/GDP!T49/10)</f>
        <v/>
      </c>
      <c r="X53" s="37">
        <f>IF(Trans_cr_A!P53="","",Trans_cr_A!P53/GDP!S49/10)</f>
        <v>2.711285666273918</v>
      </c>
      <c r="Y53" s="37">
        <f>IF(Trans_cr_A!P53="", "", (Trans_cr_A!P53-Trans_deb!P53)/GDP!S49/10)</f>
        <v>-1.2054602653326669</v>
      </c>
      <c r="Z53" s="16"/>
      <c r="AA53" s="14" t="str">
        <f t="shared" si="0"/>
        <v/>
      </c>
      <c r="AB53" s="42">
        <f t="shared" si="1"/>
        <v>0</v>
      </c>
      <c r="AC53" s="16"/>
      <c r="AD53" s="16"/>
      <c r="AE53" s="16"/>
      <c r="AF53" s="16"/>
      <c r="AG53" s="16"/>
      <c r="AH53" s="16"/>
      <c r="AI53" s="16"/>
    </row>
    <row r="54" spans="1:35" ht="14.25" customHeight="1" x14ac:dyDescent="0.25">
      <c r="A54" s="22" t="s">
        <v>70</v>
      </c>
      <c r="B54" s="19"/>
      <c r="C54" s="19"/>
      <c r="D54" s="19"/>
      <c r="E54" s="19"/>
      <c r="F54" s="19"/>
      <c r="G54" s="19"/>
      <c r="H54" s="19">
        <v>2.8</v>
      </c>
      <c r="I54" s="19">
        <v>0.35754189944134074</v>
      </c>
      <c r="J54" s="19">
        <v>0.21787709497206706</v>
      </c>
      <c r="K54" s="19">
        <v>0.33519553072625696</v>
      </c>
      <c r="L54" s="19">
        <v>0.50837988826815639</v>
      </c>
      <c r="M54" s="19">
        <v>0.60893854748603349</v>
      </c>
      <c r="N54" s="19">
        <v>0.59544111173184355</v>
      </c>
      <c r="O54" s="19">
        <v>0.66889179329608939</v>
      </c>
      <c r="P54" s="19">
        <v>0.82532586592178769</v>
      </c>
      <c r="Q54" s="19"/>
      <c r="R54" s="16"/>
      <c r="S54" s="36">
        <f>IF(P54="","",P54/Trans_cr_A!P54)</f>
        <v>1.5306835578280775E-2</v>
      </c>
      <c r="T54" s="37">
        <f>IF(P54="","",P54/GDP!S50/10)</f>
        <v>2.6608070674687567E-2</v>
      </c>
      <c r="U54" s="37" t="str">
        <f>IF(Q54="","",Q54/GDP!T50/10)</f>
        <v/>
      </c>
      <c r="V54" s="39">
        <f>IF(P54="","",(P54-Freight_D_A!P54)/GDP!S50/10)</f>
        <v>-0.91094968300853907</v>
      </c>
      <c r="W54" s="39" t="str">
        <f>IF(Q54="","",(Q54-Freight_D_A!Q54)/GDP!T50/10)</f>
        <v/>
      </c>
      <c r="X54" s="37">
        <f>IF(Trans_cr_A!P54="","",Trans_cr_A!P54/GDP!S50/10)</f>
        <v>1.7383129608083319</v>
      </c>
      <c r="Y54" s="37">
        <f>IF(Trans_cr_A!P54="", "", (Trans_cr_A!P54-Trans_deb!P54)/GDP!S50/10)</f>
        <v>-2.3131836362162796</v>
      </c>
      <c r="Z54" s="16"/>
      <c r="AA54" s="14" t="str">
        <f t="shared" si="0"/>
        <v/>
      </c>
      <c r="AB54" s="42">
        <f t="shared" si="1"/>
        <v>0</v>
      </c>
      <c r="AC54" s="16"/>
      <c r="AD54" s="16"/>
      <c r="AE54" s="16"/>
      <c r="AF54" s="16"/>
      <c r="AG54" s="16"/>
      <c r="AH54" s="16"/>
      <c r="AI54" s="16"/>
    </row>
    <row r="55" spans="1:35" ht="14.25" customHeight="1" x14ac:dyDescent="0.25">
      <c r="A55" s="22" t="s">
        <v>71</v>
      </c>
      <c r="B55" s="21">
        <v>317.67366932406844</v>
      </c>
      <c r="C55" s="21">
        <v>443.69520753885075</v>
      </c>
      <c r="D55" s="21">
        <v>644.16423452081074</v>
      </c>
      <c r="E55" s="21">
        <v>2762.4</v>
      </c>
      <c r="F55" s="21">
        <v>2800.2412450290485</v>
      </c>
      <c r="G55" s="21">
        <v>2789.8949069045648</v>
      </c>
      <c r="H55" s="21">
        <v>3074.0184285526943</v>
      </c>
      <c r="I55" s="21">
        <v>2871.0888011193865</v>
      </c>
      <c r="J55" s="21">
        <v>3016.7835975273738</v>
      </c>
      <c r="K55" s="21">
        <v>2895.4639422909686</v>
      </c>
      <c r="L55" s="21">
        <v>2786.7436633818083</v>
      </c>
      <c r="M55" s="21">
        <v>2907.8130016188325</v>
      </c>
      <c r="N55" s="21">
        <v>3149.3673968068747</v>
      </c>
      <c r="O55" s="21">
        <v>3484.7314650970384</v>
      </c>
      <c r="P55" s="21">
        <v>3312.9676760198313</v>
      </c>
      <c r="Q55" s="21">
        <v>3087.7718721508886</v>
      </c>
      <c r="R55" s="16"/>
      <c r="S55" s="36">
        <f>IF(P55="","",P55/Trans_cr_A!P55)</f>
        <v>0.91107326719802906</v>
      </c>
      <c r="T55" s="37">
        <f>IF(P55="","",P55/GDP!S51/10)</f>
        <v>13.276831146634999</v>
      </c>
      <c r="U55" s="37">
        <f>IF(Q55="","",Q55/GDP!T51/10)</f>
        <v>12.883430851382688</v>
      </c>
      <c r="V55" s="39">
        <f>IF(P55="","",(P55-Freight_D_A!P55)/GDP!S51/10)</f>
        <v>8.9176575894623689</v>
      </c>
      <c r="W55" s="39">
        <f>IF(Q55="","",(Q55-Freight_D_A!Q55)/GDP!T51/10)</f>
        <v>8.7166695701315096</v>
      </c>
      <c r="X55" s="37">
        <f>IF(Trans_cr_A!P55="","",Trans_cr_A!P55/GDP!S51/10)</f>
        <v>14.572737039543906</v>
      </c>
      <c r="Y55" s="37">
        <f>IF(Trans_cr_A!P55="", "", (Trans_cr_A!P55-Trans_deb!P55)/GDP!S51/10)</f>
        <v>5.1589984201887571</v>
      </c>
      <c r="Z55" s="16"/>
      <c r="AA55" s="14">
        <f t="shared" si="0"/>
        <v>1</v>
      </c>
      <c r="AB55" s="42">
        <f t="shared" si="1"/>
        <v>1</v>
      </c>
      <c r="AC55" s="16"/>
      <c r="AD55" s="16"/>
      <c r="AE55" s="16"/>
      <c r="AF55" s="16"/>
      <c r="AG55" s="16"/>
      <c r="AH55" s="16"/>
      <c r="AI55" s="16"/>
    </row>
    <row r="56" spans="1:35" ht="14.25" customHeight="1" x14ac:dyDescent="0.25">
      <c r="A56" s="22" t="s">
        <v>72</v>
      </c>
      <c r="B56" s="19">
        <v>1691.0046753984923</v>
      </c>
      <c r="C56" s="19">
        <v>2245.8390509299497</v>
      </c>
      <c r="D56" s="19">
        <v>2847.4694006491472</v>
      </c>
      <c r="E56" s="19">
        <v>3619.0464708588829</v>
      </c>
      <c r="F56" s="19">
        <v>3016.7257295112395</v>
      </c>
      <c r="G56" s="19">
        <v>3508.2689315114321</v>
      </c>
      <c r="H56" s="19">
        <v>4200.2644777550067</v>
      </c>
      <c r="I56" s="19">
        <v>4177.9206933632004</v>
      </c>
      <c r="J56" s="19">
        <v>3674.4110620892716</v>
      </c>
      <c r="K56" s="19">
        <v>3852.7358768720783</v>
      </c>
      <c r="L56" s="19">
        <v>3888.7973170179616</v>
      </c>
      <c r="M56" s="19">
        <v>3978.2740968735152</v>
      </c>
      <c r="N56" s="19">
        <v>4435.5466824611094</v>
      </c>
      <c r="O56" s="19">
        <v>4931.3367542316446</v>
      </c>
      <c r="P56" s="19">
        <v>4727.0554433315929</v>
      </c>
      <c r="Q56" s="19">
        <v>4562.611472935745</v>
      </c>
      <c r="R56" s="16"/>
      <c r="S56" s="36">
        <f>IF(P56="","",P56/Trans_cr_A!P56)</f>
        <v>0.67495028280045688</v>
      </c>
      <c r="T56" s="37">
        <f>IF(P56="","",P56/GDP!S52/10)</f>
        <v>1.8856479593322295</v>
      </c>
      <c r="U56" s="37">
        <f>IF(Q56="","",Q56/GDP!T52/10)</f>
        <v>1.8896322183991821</v>
      </c>
      <c r="V56" s="39">
        <f>IF(P56="","",(P56-Freight_D_A!P56)/GDP!S52/10)</f>
        <v>-2.3098149352622516E-3</v>
      </c>
      <c r="W56" s="39">
        <f>IF(Q56="","",(Q56-Freight_D_A!Q56)/GDP!T52/10)</f>
        <v>2.0429029108990877E-2</v>
      </c>
      <c r="X56" s="37">
        <f>IF(Trans_cr_A!P56="","",Trans_cr_A!P56/GDP!S52/10)</f>
        <v>2.7937583069206666</v>
      </c>
      <c r="Y56" s="37">
        <f>IF(Trans_cr_A!P56="", "", (Trans_cr_A!P56-Trans_deb!P56)/GDP!S52/10)</f>
        <v>0.40523128239977241</v>
      </c>
      <c r="Z56" s="16"/>
      <c r="AA56" s="14">
        <f t="shared" si="0"/>
        <v>1</v>
      </c>
      <c r="AB56" s="42">
        <f t="shared" si="1"/>
        <v>1</v>
      </c>
      <c r="AC56" s="16"/>
      <c r="AD56" s="16"/>
      <c r="AE56" s="16"/>
      <c r="AF56" s="16"/>
      <c r="AG56" s="16"/>
      <c r="AH56" s="16"/>
      <c r="AI56" s="16"/>
    </row>
    <row r="57" spans="1:35" ht="14.25" customHeight="1" x14ac:dyDescent="0.25">
      <c r="A57" s="22" t="s">
        <v>74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6"/>
      <c r="S57" s="36" t="str">
        <f>IF(P57="","",P57/Trans_cr_A!P57)</f>
        <v/>
      </c>
      <c r="T57" s="37" t="str">
        <f>IF(P57="","",P57/GDP!S53/10)</f>
        <v/>
      </c>
      <c r="U57" s="37" t="str">
        <f>IF(Q57="","",Q57/GDP!T53/10)</f>
        <v/>
      </c>
      <c r="V57" s="39" t="str">
        <f>IF(P57="","",(P57-Freight_D_A!P57)/GDP!S53/10)</f>
        <v/>
      </c>
      <c r="W57" s="39" t="str">
        <f>IF(Q57="","",(Q57-Freight_D_A!Q57)/GDP!T53/10)</f>
        <v/>
      </c>
      <c r="X57" s="37">
        <f>IF(Trans_cr_A!P57="","",Trans_cr_A!P57/GDP!S53/10)</f>
        <v>12.690037892051972</v>
      </c>
      <c r="Y57" s="37">
        <f>IF(Trans_cr_A!P57="", "", (Trans_cr_A!P57-Trans_deb!P57)/GDP!S53/10)</f>
        <v>2.7933560451758543</v>
      </c>
      <c r="Z57" s="16"/>
      <c r="AA57" s="14" t="str">
        <f t="shared" si="0"/>
        <v/>
      </c>
      <c r="AB57" s="42">
        <f t="shared" si="1"/>
        <v>0</v>
      </c>
      <c r="AC57" s="16"/>
      <c r="AD57" s="16"/>
      <c r="AE57" s="16"/>
      <c r="AF57" s="16"/>
      <c r="AG57" s="16"/>
      <c r="AH57" s="16"/>
      <c r="AI57" s="16"/>
    </row>
    <row r="58" spans="1:35" ht="14.25" customHeight="1" x14ac:dyDescent="0.25">
      <c r="A58" s="22" t="s">
        <v>75</v>
      </c>
      <c r="B58" s="21"/>
      <c r="C58" s="21"/>
      <c r="D58" s="21"/>
      <c r="E58" s="21"/>
      <c r="F58" s="21"/>
      <c r="G58" s="21"/>
      <c r="H58" s="21"/>
      <c r="I58" s="21"/>
      <c r="J58" s="21">
        <v>511.93162316214739</v>
      </c>
      <c r="K58" s="21">
        <v>499.86261224298505</v>
      </c>
      <c r="L58" s="21">
        <v>496.83772225973439</v>
      </c>
      <c r="M58" s="21">
        <v>525.9734413684447</v>
      </c>
      <c r="N58" s="21">
        <v>537.58721584514967</v>
      </c>
      <c r="O58" s="21">
        <v>555.51429214494704</v>
      </c>
      <c r="P58" s="21">
        <v>615.47940580688726</v>
      </c>
      <c r="Q58" s="67">
        <v>510.85677363207895</v>
      </c>
      <c r="R58" s="16"/>
      <c r="S58" s="36">
        <f>IF(P58="","",P58/Trans_cr_A!P58)</f>
        <v>1.0000056268287194</v>
      </c>
      <c r="T58" s="37">
        <f>IF(P58="","",P58/GDP!S54/10)</f>
        <v>18.394483138281149</v>
      </c>
      <c r="U58" s="37">
        <f>IF(Q58="","",Q58/GDP!T54/10)</f>
        <v>14.989928803758186</v>
      </c>
      <c r="V58" s="39">
        <f>IF(P58="","",(P58-Freight_D_A!P58)/GDP!S54/10)</f>
        <v>2.5032378180114114</v>
      </c>
      <c r="W58" s="39">
        <f>IF(Q58="","",(Q58-Freight_D_A!Q58)/GDP!T54/10)</f>
        <v>2.225577839477066</v>
      </c>
      <c r="X58" s="37">
        <f>IF(Trans_cr_A!P58="","",Trans_cr_A!P58/GDP!S54/10)</f>
        <v>18.394379636257536</v>
      </c>
      <c r="Y58" s="37">
        <f>IF(Trans_cr_A!P58="", "", (Trans_cr_A!P58-Trans_deb!P58)/GDP!S54/10)</f>
        <v>2.5031343159877997</v>
      </c>
      <c r="Z58" s="16"/>
      <c r="AA58" s="14">
        <f t="shared" si="0"/>
        <v>1</v>
      </c>
      <c r="AB58" s="42">
        <f t="shared" si="1"/>
        <v>1</v>
      </c>
      <c r="AC58" s="16"/>
      <c r="AD58" s="16"/>
      <c r="AE58" s="16"/>
      <c r="AF58" s="16"/>
      <c r="AG58" s="16"/>
      <c r="AH58" s="16"/>
      <c r="AI58" s="16"/>
    </row>
    <row r="59" spans="1:35" ht="14.25" customHeight="1" x14ac:dyDescent="0.25">
      <c r="A59" s="22" t="s">
        <v>76</v>
      </c>
      <c r="B59" s="19"/>
      <c r="C59" s="19"/>
      <c r="D59" s="19"/>
      <c r="E59" s="19"/>
      <c r="F59" s="19"/>
      <c r="G59" s="19"/>
      <c r="H59" s="19"/>
      <c r="I59" s="19"/>
      <c r="J59" s="19"/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/>
      <c r="Q59" s="19"/>
      <c r="R59" s="16"/>
      <c r="S59" s="36" t="str">
        <f>IF(P59="","",P59/Trans_cr_A!P59)</f>
        <v/>
      </c>
      <c r="T59" s="37" t="str">
        <f>IF(P59="","",P59/GDP!S55/10)</f>
        <v/>
      </c>
      <c r="U59" s="37" t="str">
        <f>IF(Q59="","",Q59/GDP!T55/10)</f>
        <v/>
      </c>
      <c r="V59" s="39" t="str">
        <f>IF(P59="","",(P59-Freight_D_A!P59)/GDP!S55/10)</f>
        <v/>
      </c>
      <c r="W59" s="39" t="str">
        <f>IF(Q59="","",(Q59-Freight_D_A!Q59)/GDP!T55/10)</f>
        <v/>
      </c>
      <c r="X59" s="37">
        <f>IF(Trans_cr_A!P59="","",Trans_cr_A!P59/GDP!S55/10)</f>
        <v>0.3002648391041568</v>
      </c>
      <c r="Y59" s="37">
        <f>IF(Trans_cr_A!P59="", "", (Trans_cr_A!P59-Trans_deb!P59)/GDP!S55/10)</f>
        <v>0.3002648391041568</v>
      </c>
      <c r="Z59" s="16"/>
      <c r="AA59" s="14" t="str">
        <f t="shared" si="0"/>
        <v/>
      </c>
      <c r="AB59" s="42">
        <f t="shared" si="1"/>
        <v>0</v>
      </c>
      <c r="AC59" s="16"/>
      <c r="AD59" s="16"/>
      <c r="AE59" s="16"/>
      <c r="AF59" s="16"/>
      <c r="AG59" s="16"/>
      <c r="AH59" s="16"/>
      <c r="AI59" s="16"/>
    </row>
    <row r="60" spans="1:35" ht="14.25" customHeight="1" x14ac:dyDescent="0.25">
      <c r="A60" s="22" t="s">
        <v>77</v>
      </c>
      <c r="B60" s="21">
        <v>4.5</v>
      </c>
      <c r="C60" s="21">
        <v>4.9000000000000004</v>
      </c>
      <c r="D60" s="21">
        <v>5.0999999999999996</v>
      </c>
      <c r="E60" s="21">
        <v>5.5</v>
      </c>
      <c r="F60" s="21">
        <v>4.4000000000000004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  <c r="R60" s="16"/>
      <c r="S60" s="36">
        <f>IF(P60="","",P60/Trans_cr_A!P60)</f>
        <v>0</v>
      </c>
      <c r="T60" s="37">
        <f>IF(P60="","",P60/GDP!S56/10)</f>
        <v>0</v>
      </c>
      <c r="U60" s="37">
        <f>IF(Q60="","",Q60/GDP!T56/10)</f>
        <v>0</v>
      </c>
      <c r="V60" s="39">
        <f>IF(P60="","",(P60-Freight_D_A!P60)/GDP!S56/10)</f>
        <v>-1.3579387186629526</v>
      </c>
      <c r="W60" s="39">
        <f>IF(Q60="","",(Q60-Freight_D_A!Q60)/GDP!T56/10)</f>
        <v>-1.45368406345658</v>
      </c>
      <c r="X60" s="37">
        <f>IF(Trans_cr_A!P60="","",Trans_cr_A!P60/GDP!S56/10)</f>
        <v>0.7544478389792435</v>
      </c>
      <c r="Y60" s="37">
        <f>IF(Trans_cr_A!P60="", "", (Trans_cr_A!P60-Trans_deb!P60)/GDP!S56/10)</f>
        <v>-1.159358432922994</v>
      </c>
      <c r="Z60" s="16"/>
      <c r="AA60" s="14">
        <f t="shared" si="0"/>
        <v>1</v>
      </c>
      <c r="AB60" s="42">
        <f t="shared" si="1"/>
        <v>1</v>
      </c>
      <c r="AC60" s="16"/>
      <c r="AD60" s="16"/>
      <c r="AE60" s="16"/>
      <c r="AF60" s="16"/>
      <c r="AG60" s="16"/>
      <c r="AH60" s="16"/>
      <c r="AI60" s="16"/>
    </row>
    <row r="61" spans="1:35" ht="14.25" customHeight="1" x14ac:dyDescent="0.25">
      <c r="A61" s="22" t="s">
        <v>78</v>
      </c>
      <c r="B61" s="19"/>
      <c r="C61" s="19"/>
      <c r="D61" s="19"/>
      <c r="E61" s="19"/>
      <c r="F61" s="19"/>
      <c r="G61" s="19"/>
      <c r="H61" s="19"/>
      <c r="I61" s="19"/>
      <c r="J61" s="19"/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/>
      <c r="Q61" s="19"/>
      <c r="R61" s="16"/>
      <c r="S61" s="36" t="str">
        <f>IF(P61="","",P61/Trans_cr_A!P61)</f>
        <v/>
      </c>
      <c r="T61" s="37" t="str">
        <f>IF(P61="","",P61/GDP!S57/10)</f>
        <v/>
      </c>
      <c r="U61" s="37" t="str">
        <f>IF(Q61="","",Q61/GDP!T57/10)</f>
        <v/>
      </c>
      <c r="V61" s="39" t="str">
        <f>IF(P61="","",(P61-Freight_D_A!P61)/GDP!S57/10)</f>
        <v/>
      </c>
      <c r="W61" s="39" t="str">
        <f>IF(Q61="","",(Q61-Freight_D_A!Q61)/GDP!T57/10)</f>
        <v/>
      </c>
      <c r="X61" s="37">
        <f>IF(Trans_cr_A!P61="","",Trans_cr_A!P61/GDP!S57/10)</f>
        <v>2.1330844383975913</v>
      </c>
      <c r="Y61" s="37">
        <f>IF(Trans_cr_A!P61="", "", (Trans_cr_A!P61-Trans_deb!P61)/GDP!S57/10)</f>
        <v>-3.277172614915294</v>
      </c>
      <c r="Z61" s="16"/>
      <c r="AA61" s="14" t="str">
        <f t="shared" si="0"/>
        <v/>
      </c>
      <c r="AB61" s="42">
        <f t="shared" si="1"/>
        <v>0</v>
      </c>
      <c r="AC61" s="16"/>
      <c r="AD61" s="16"/>
      <c r="AE61" s="16"/>
      <c r="AF61" s="16"/>
      <c r="AG61" s="16"/>
      <c r="AH61" s="16"/>
      <c r="AI61" s="16"/>
    </row>
    <row r="62" spans="1:35" ht="14.25" customHeight="1" x14ac:dyDescent="0.25">
      <c r="A62" s="22" t="s">
        <v>79</v>
      </c>
      <c r="B62" s="21">
        <v>292.11006770382272</v>
      </c>
      <c r="C62" s="21">
        <v>300.43149730229413</v>
      </c>
      <c r="D62" s="21">
        <v>293.46555299564199</v>
      </c>
      <c r="E62" s="21">
        <v>298.2645521232127</v>
      </c>
      <c r="F62" s="21">
        <v>292.23730869667469</v>
      </c>
      <c r="G62" s="21">
        <v>294.90311176060675</v>
      </c>
      <c r="H62" s="21">
        <v>319.14808671579158</v>
      </c>
      <c r="I62" s="21">
        <v>324.89704212328547</v>
      </c>
      <c r="J62" s="21">
        <v>350.62790165184629</v>
      </c>
      <c r="K62" s="21">
        <v>349.3911404647526</v>
      </c>
      <c r="L62" s="21">
        <v>378.92365455563294</v>
      </c>
      <c r="M62" s="21">
        <v>349.7</v>
      </c>
      <c r="N62" s="21">
        <v>343.61104308629297</v>
      </c>
      <c r="O62" s="21">
        <v>352.70876133562501</v>
      </c>
      <c r="P62" s="21">
        <v>353.78393222733098</v>
      </c>
      <c r="Q62" s="21">
        <v>326.26398005917696</v>
      </c>
      <c r="R62" s="16"/>
      <c r="S62" s="36">
        <f>IF(P62="","",P62/Trans_cr_A!P62)</f>
        <v>0.574042409217427</v>
      </c>
      <c r="T62" s="37">
        <f>IF(P62="","",P62/GDP!S58/10)</f>
        <v>0.32725046456074569</v>
      </c>
      <c r="U62" s="37">
        <f>IF(Q62="","",Q62/GDP!T58/10)</f>
        <v>0.33752028144538038</v>
      </c>
      <c r="V62" s="39">
        <f>IF(P62="","",(P62-Freight_D_A!P62)/GDP!S58/10)</f>
        <v>-0.61997449806921678</v>
      </c>
      <c r="W62" s="39">
        <f>IF(Q62="","",(Q62-Freight_D_A!Q62)/GDP!T58/10)</f>
        <v>-0.60780855807668022</v>
      </c>
      <c r="X62" s="37">
        <f>IF(Trans_cr_A!P62="","",Trans_cr_A!P62/GDP!S58/10)</f>
        <v>0.57008064091793398</v>
      </c>
      <c r="Y62" s="37">
        <f>IF(Trans_cr_A!P62="", "", (Trans_cr_A!P62-Trans_deb!P62)/GDP!S58/10)</f>
        <v>-0.9302221815562749</v>
      </c>
      <c r="Z62" s="16"/>
      <c r="AA62" s="14">
        <f t="shared" si="0"/>
        <v>1</v>
      </c>
      <c r="AB62" s="42">
        <f t="shared" si="1"/>
        <v>1</v>
      </c>
      <c r="AC62" s="16"/>
      <c r="AD62" s="16"/>
      <c r="AE62" s="16"/>
      <c r="AF62" s="16"/>
      <c r="AG62" s="16"/>
      <c r="AH62" s="16"/>
      <c r="AI62" s="16"/>
    </row>
    <row r="63" spans="1:35" ht="14.25" customHeight="1" x14ac:dyDescent="0.25">
      <c r="A63" s="22" t="s">
        <v>80</v>
      </c>
      <c r="B63" s="19">
        <v>521.6</v>
      </c>
      <c r="C63" s="19">
        <v>673.6</v>
      </c>
      <c r="D63" s="19">
        <v>609.79999999999995</v>
      </c>
      <c r="E63" s="19">
        <v>915.1</v>
      </c>
      <c r="F63" s="19">
        <v>781.8</v>
      </c>
      <c r="G63" s="19">
        <v>1394.3</v>
      </c>
      <c r="H63" s="19">
        <v>1700</v>
      </c>
      <c r="I63" s="19">
        <v>2150.4</v>
      </c>
      <c r="J63" s="19">
        <v>2899</v>
      </c>
      <c r="K63" s="19">
        <v>2780.3</v>
      </c>
      <c r="L63" s="19">
        <v>2959.1</v>
      </c>
      <c r="M63" s="19">
        <v>1808.3</v>
      </c>
      <c r="N63" s="19">
        <v>1889.6</v>
      </c>
      <c r="O63" s="19">
        <v>7202.3</v>
      </c>
      <c r="P63" s="19">
        <v>6758.2</v>
      </c>
      <c r="Q63" s="19">
        <v>6476.3</v>
      </c>
      <c r="R63" s="16"/>
      <c r="S63" s="36">
        <f>IF(P63="","",P63/Trans_cr_A!P63)</f>
        <v>0.79473640885732089</v>
      </c>
      <c r="T63" s="37">
        <f>IF(P63="","",P63/GDP!S59/10)</f>
        <v>2.235334976102668</v>
      </c>
      <c r="U63" s="37">
        <f>IF(Q63="","",Q63/GDP!T59/10)</f>
        <v>1.7897896072096771</v>
      </c>
      <c r="V63" s="39">
        <f>IF(P63="","",(P63-Freight_D_A!P63)/GDP!S59/10)</f>
        <v>-0.30513503233168499</v>
      </c>
      <c r="W63" s="39">
        <f>IF(Q63="","",(Q63-Freight_D_A!Q63)/GDP!T59/10)</f>
        <v>-0.23081302318383173</v>
      </c>
      <c r="X63" s="37">
        <f>IF(Trans_cr_A!P63="","",Trans_cr_A!P63/GDP!S59/10)</f>
        <v>2.8126746820579824</v>
      </c>
      <c r="Y63" s="37">
        <f>IF(Trans_cr_A!P63="", "", (Trans_cr_A!P63-Trans_deb!P63)/GDP!S59/10)</f>
        <v>-1.6018654803446004E-2</v>
      </c>
      <c r="Z63" s="16"/>
      <c r="AA63" s="14">
        <f t="shared" si="0"/>
        <v>1</v>
      </c>
      <c r="AB63" s="42">
        <f t="shared" si="1"/>
        <v>1</v>
      </c>
      <c r="AC63" s="16"/>
      <c r="AD63" s="16"/>
      <c r="AE63" s="16"/>
      <c r="AF63" s="16"/>
      <c r="AG63" s="16"/>
      <c r="AH63" s="16"/>
      <c r="AI63" s="16"/>
    </row>
    <row r="64" spans="1:35" ht="14.25" customHeight="1" x14ac:dyDescent="0.25">
      <c r="A64" s="22" t="s">
        <v>81</v>
      </c>
      <c r="B64" s="21">
        <v>7.18</v>
      </c>
      <c r="C64" s="21">
        <v>6.8</v>
      </c>
      <c r="D64" s="21">
        <v>6.6</v>
      </c>
      <c r="E64" s="21">
        <v>6.9</v>
      </c>
      <c r="F64" s="21">
        <v>5.92</v>
      </c>
      <c r="G64" s="21">
        <v>5.98</v>
      </c>
      <c r="H64" s="21">
        <v>7.9174388499999999</v>
      </c>
      <c r="I64" s="21">
        <v>9.3336985500000011</v>
      </c>
      <c r="J64" s="21">
        <v>8.8509200999999997</v>
      </c>
      <c r="K64" s="21">
        <v>7.8605669999999996</v>
      </c>
      <c r="L64" s="21">
        <v>7.3823601500000002</v>
      </c>
      <c r="M64" s="21">
        <v>4.9100265279999995</v>
      </c>
      <c r="N64" s="21">
        <v>2.8272041269999999</v>
      </c>
      <c r="O64" s="21">
        <v>2.2272476490000002</v>
      </c>
      <c r="P64" s="21">
        <v>2.5486232895000001</v>
      </c>
      <c r="Q64" s="21">
        <v>1.4916627000000002</v>
      </c>
      <c r="R64" s="16"/>
      <c r="S64" s="36">
        <f>IF(P64="","",P64/Trans_cr_A!P64)</f>
        <v>5.2205506465152285E-3</v>
      </c>
      <c r="T64" s="37">
        <f>IF(P64="","",P64/GDP!S60/10)</f>
        <v>9.4313114365540459E-3</v>
      </c>
      <c r="U64" s="37">
        <f>IF(Q64="","",Q64/GDP!T60/10)</f>
        <v>6.0614519078385967E-3</v>
      </c>
      <c r="V64" s="39">
        <f>IF(P64="","",(P64-Freight_D_A!P64)/GDP!S60/10)</f>
        <v>-1.9797760246262293</v>
      </c>
      <c r="W64" s="39">
        <f>IF(Q64="","",(Q64-Freight_D_A!Q64)/GDP!T60/10)</f>
        <v>-1.9956935002403184</v>
      </c>
      <c r="X64" s="37">
        <f>IF(Trans_cr_A!P64="","",Trans_cr_A!P64/GDP!S60/10)</f>
        <v>1.8065740714247347</v>
      </c>
      <c r="Y64" s="37">
        <f>IF(Trans_cr_A!P64="", "", (Trans_cr_A!P64-Trans_deb!P64)/GDP!S60/10)</f>
        <v>-0.84738253511134631</v>
      </c>
      <c r="Z64" s="16"/>
      <c r="AA64" s="14">
        <f t="shared" si="0"/>
        <v>1</v>
      </c>
      <c r="AB64" s="42">
        <f t="shared" si="1"/>
        <v>1</v>
      </c>
      <c r="AC64" s="16"/>
      <c r="AD64" s="16"/>
      <c r="AE64" s="16"/>
      <c r="AF64" s="16"/>
      <c r="AG64" s="16"/>
      <c r="AH64" s="16"/>
      <c r="AI64" s="16"/>
    </row>
    <row r="65" spans="1:35" ht="14.25" customHeight="1" x14ac:dyDescent="0.25">
      <c r="A65" s="22" t="s">
        <v>84</v>
      </c>
      <c r="B65" s="19"/>
      <c r="C65" s="19"/>
      <c r="D65" s="19"/>
      <c r="E65" s="19"/>
      <c r="F65" s="19"/>
      <c r="G65" s="19"/>
      <c r="H65" s="19"/>
      <c r="I65" s="19"/>
      <c r="J65" s="19">
        <v>1088.9332382066693</v>
      </c>
      <c r="K65" s="19">
        <v>1013.4588434189288</v>
      </c>
      <c r="L65" s="19">
        <v>771.90656740677218</v>
      </c>
      <c r="M65" s="19">
        <v>733.1868231256833</v>
      </c>
      <c r="N65" s="19">
        <v>867.4142394496439</v>
      </c>
      <c r="O65" s="19">
        <v>1002.8408387210001</v>
      </c>
      <c r="P65" s="19">
        <v>916.72967603441703</v>
      </c>
      <c r="Q65" s="19">
        <v>768.60067477494169</v>
      </c>
      <c r="R65" s="16"/>
      <c r="S65" s="36">
        <f>IF(P65="","",P65/Trans_cr_A!P65)</f>
        <v>0.39594673434304206</v>
      </c>
      <c r="T65" s="37">
        <f>IF(P65="","",P65/GDP!S61/10)</f>
        <v>2.9125644989179253</v>
      </c>
      <c r="U65" s="37">
        <f>IF(Q65="","",Q65/GDP!T61/10)</f>
        <v>2.4789571835992317</v>
      </c>
      <c r="V65" s="39">
        <f>IF(P65="","",(P65-Freight_D_A!P65)/GDP!S61/10)</f>
        <v>-0.56759172145401615</v>
      </c>
      <c r="W65" s="39">
        <f>IF(Q65="","",(Q65-Freight_D_A!Q65)/GDP!T61/10)</f>
        <v>-0.73143181693062131</v>
      </c>
      <c r="X65" s="37">
        <f>IF(Trans_cr_A!P65="","",Trans_cr_A!P65/GDP!S61/10)</f>
        <v>7.3559502990988808</v>
      </c>
      <c r="Y65" s="37">
        <f>IF(Trans_cr_A!P65="", "", (Trans_cr_A!P65-Trans_deb!P65)/GDP!S61/10)</f>
        <v>1.487529432230196</v>
      </c>
      <c r="Z65" s="16"/>
      <c r="AA65" s="14">
        <f t="shared" si="0"/>
        <v>1</v>
      </c>
      <c r="AB65" s="42">
        <f t="shared" si="1"/>
        <v>1</v>
      </c>
      <c r="AC65" s="16"/>
      <c r="AD65" s="16"/>
      <c r="AE65" s="16"/>
      <c r="AF65" s="16"/>
      <c r="AG65" s="16"/>
      <c r="AH65" s="16"/>
      <c r="AI65" s="16"/>
    </row>
    <row r="66" spans="1:35" ht="14.25" customHeight="1" x14ac:dyDescent="0.25">
      <c r="A66" s="22" t="s">
        <v>85</v>
      </c>
      <c r="B66" s="21">
        <v>9.8769864846837905</v>
      </c>
      <c r="C66" s="21">
        <v>9.9506033762092052</v>
      </c>
      <c r="D66" s="21">
        <v>8.6390130248752204</v>
      </c>
      <c r="E66" s="21">
        <v>8.6986544365705356</v>
      </c>
      <c r="F66" s="21">
        <v>7.1644658345637682</v>
      </c>
      <c r="G66" s="21">
        <v>20.543018747148647</v>
      </c>
      <c r="H66" s="21"/>
      <c r="I66" s="21"/>
      <c r="J66" s="21"/>
      <c r="K66" s="21"/>
      <c r="L66" s="21"/>
      <c r="M66" s="21"/>
      <c r="N66" s="21">
        <v>0</v>
      </c>
      <c r="O66" s="21">
        <v>0</v>
      </c>
      <c r="P66" s="21">
        <v>0</v>
      </c>
      <c r="Q66" s="21"/>
      <c r="R66" s="16"/>
      <c r="S66" s="36">
        <f>IF(P66="","",P66/Trans_cr_A!P66)</f>
        <v>0</v>
      </c>
      <c r="T66" s="37">
        <f>IF(P66="","",P66/GDP!S62/10)</f>
        <v>0</v>
      </c>
      <c r="U66" s="37" t="str">
        <f>IF(Q66="","",Q66/GDP!T62/10)</f>
        <v/>
      </c>
      <c r="V66" s="39">
        <f>IF(P66="","",(P66-Freight_D_A!P66)/GDP!S62/10)</f>
        <v>-0.59824305123880672</v>
      </c>
      <c r="W66" s="39" t="str">
        <f>IF(Q66="","",(Q66-Freight_D_A!Q66)/GDP!T62/10)</f>
        <v/>
      </c>
      <c r="X66" s="37">
        <f>IF(Trans_cr_A!P66="","",Trans_cr_A!P66/GDP!S62/10)</f>
        <v>2.9626979042597406E-2</v>
      </c>
      <c r="Y66" s="37">
        <f>IF(Trans_cr_A!P66="", "", (Trans_cr_A!P66-Trans_deb!P66)/GDP!S62/10)</f>
        <v>-0.59080953136196501</v>
      </c>
      <c r="Z66" s="16"/>
      <c r="AA66" s="14" t="str">
        <f t="shared" si="0"/>
        <v/>
      </c>
      <c r="AB66" s="42">
        <f t="shared" si="1"/>
        <v>0</v>
      </c>
      <c r="AC66" s="16"/>
      <c r="AD66" s="16"/>
      <c r="AE66" s="16"/>
      <c r="AF66" s="16"/>
      <c r="AG66" s="16"/>
      <c r="AH66" s="16"/>
      <c r="AI66" s="16"/>
    </row>
    <row r="67" spans="1:35" ht="14.25" customHeight="1" x14ac:dyDescent="0.25">
      <c r="A67" s="22" t="s">
        <v>86</v>
      </c>
      <c r="B67" s="19">
        <v>63.31819763229656</v>
      </c>
      <c r="C67" s="19">
        <v>81.924524390213861</v>
      </c>
      <c r="D67" s="19">
        <v>87.984371321244126</v>
      </c>
      <c r="E67" s="19">
        <v>141.77315924123587</v>
      </c>
      <c r="F67" s="19">
        <v>113.62465101908025</v>
      </c>
      <c r="G67" s="19">
        <v>177.98213893784219</v>
      </c>
      <c r="H67" s="19">
        <v>231.40958046356457</v>
      </c>
      <c r="I67" s="19">
        <v>232.82277372660863</v>
      </c>
      <c r="J67" s="19">
        <v>275.97252783972425</v>
      </c>
      <c r="K67" s="19">
        <v>290.75316311762248</v>
      </c>
      <c r="L67" s="19">
        <v>336.20388132539148</v>
      </c>
      <c r="M67" s="19">
        <v>313.60440927749767</v>
      </c>
      <c r="N67" s="19">
        <v>404.65491718178509</v>
      </c>
      <c r="O67" s="19">
        <v>507.42048516068934</v>
      </c>
      <c r="P67" s="19">
        <v>610.61616791360439</v>
      </c>
      <c r="Q67" s="19">
        <v>1129.4749254374474</v>
      </c>
      <c r="R67" s="16"/>
      <c r="S67" s="36">
        <f>IF(P67="","",P67/Trans_cr_A!P67)</f>
        <v>0.17201201671839483</v>
      </c>
      <c r="T67" s="37">
        <f>IF(P67="","",P67/GDP!S63/10)</f>
        <v>0.65935574455079948</v>
      </c>
      <c r="U67" s="37">
        <f>IF(Q67="","",Q67/GDP!T63/10)</f>
        <v>1.1690955744557527</v>
      </c>
      <c r="V67" s="39">
        <f>IF(P67="","",(P67-Freight_D_A!P67)/GDP!S63/10)</f>
        <v>-0.74781614275951447</v>
      </c>
      <c r="W67" s="39">
        <f>IF(Q67="","",(Q67-Freight_D_A!Q67)/GDP!T63/10)</f>
        <v>-4.6059703660692723E-2</v>
      </c>
      <c r="X67" s="37">
        <f>IF(Trans_cr_A!P67="","",Trans_cr_A!P67/GDP!S63/10)</f>
        <v>3.8331958262558326</v>
      </c>
      <c r="Y67" s="37">
        <f>IF(Trans_cr_A!P67="", "", (Trans_cr_A!P67-Trans_deb!P67)/GDP!S63/10)</f>
        <v>-0.52484656870076696</v>
      </c>
      <c r="Z67" s="16"/>
      <c r="AA67" s="14">
        <f t="shared" si="0"/>
        <v>1</v>
      </c>
      <c r="AB67" s="42">
        <f t="shared" si="1"/>
        <v>1</v>
      </c>
      <c r="AC67" s="16"/>
      <c r="AD67" s="16"/>
      <c r="AE67" s="16"/>
      <c r="AF67" s="16"/>
      <c r="AG67" s="16"/>
      <c r="AH67" s="16"/>
      <c r="AI67" s="16"/>
    </row>
    <row r="68" spans="1:35" ht="14.25" customHeight="1" x14ac:dyDescent="0.25">
      <c r="A68" s="22" t="s">
        <v>87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16"/>
      <c r="S68" s="36" t="str">
        <f>IF(P68="","",P68/Trans_cr_A!P68)</f>
        <v/>
      </c>
      <c r="T68" s="37" t="str">
        <f>IF(P68="","",P68/GDP!S64/10)</f>
        <v/>
      </c>
      <c r="U68" s="37" t="str">
        <f>IF(Q68="","",Q68/GDP!T64/10)</f>
        <v/>
      </c>
      <c r="V68" s="39" t="str">
        <f>IF(P68="","",(P68-Freight_D_A!P68)/GDP!S64/10)</f>
        <v/>
      </c>
      <c r="W68" s="39" t="str">
        <f>IF(Q68="","",(Q68-Freight_D_A!Q68)/GDP!T64/10)</f>
        <v/>
      </c>
      <c r="X68" s="37">
        <f>IF(Trans_cr_A!P68="","",Trans_cr_A!P68/GDP!S64/10)</f>
        <v>1.3812721596009805</v>
      </c>
      <c r="Y68" s="37">
        <f>IF(Trans_cr_A!P68="", "", (Trans_cr_A!P68-Trans_deb!P68)/GDP!S64/10)</f>
        <v>0.17201156825049752</v>
      </c>
      <c r="Z68" s="16"/>
      <c r="AA68" s="14" t="str">
        <f t="shared" si="0"/>
        <v/>
      </c>
      <c r="AB68" s="42">
        <f t="shared" si="1"/>
        <v>0</v>
      </c>
      <c r="AC68" s="16"/>
      <c r="AD68" s="16"/>
      <c r="AE68" s="16"/>
      <c r="AF68" s="16"/>
      <c r="AG68" s="16"/>
      <c r="AH68" s="16"/>
      <c r="AI68" s="16"/>
    </row>
    <row r="69" spans="1:35" ht="14.25" customHeight="1" x14ac:dyDescent="0.25">
      <c r="A69" s="22" t="s">
        <v>88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6"/>
      <c r="S69" s="36" t="str">
        <f>IF(P69="","",P69/Trans_cr_A!P69)</f>
        <v/>
      </c>
      <c r="T69" s="37" t="str">
        <f>IF(P69="","",P69/GDP!S65/10)</f>
        <v/>
      </c>
      <c r="U69" s="37" t="str">
        <f>IF(Q69="","",Q69/GDP!T65/10)</f>
        <v/>
      </c>
      <c r="V69" s="39" t="str">
        <f>IF(P69="","",(P69-Freight_D_A!P69)/GDP!S65/10)</f>
        <v/>
      </c>
      <c r="W69" s="39" t="str">
        <f>IF(Q69="","",(Q69-Freight_D_A!Q69)/GDP!T65/10)</f>
        <v/>
      </c>
      <c r="X69" s="37" t="str">
        <f>IF(Trans_cr_A!P69="","",Trans_cr_A!P69/GDP!S65/10)</f>
        <v/>
      </c>
      <c r="Y69" s="37" t="str">
        <f>IF(Trans_cr_A!P69="", "", (Trans_cr_A!P69-Trans_deb!P69)/GDP!S65/10)</f>
        <v/>
      </c>
      <c r="Z69" s="16"/>
      <c r="AA69" s="14" t="str">
        <f t="shared" si="0"/>
        <v/>
      </c>
      <c r="AB69" s="42">
        <f t="shared" si="1"/>
        <v>0</v>
      </c>
      <c r="AC69" s="16"/>
      <c r="AD69" s="16"/>
      <c r="AE69" s="16"/>
      <c r="AF69" s="16"/>
      <c r="AG69" s="16"/>
      <c r="AH69" s="16"/>
      <c r="AI69" s="16"/>
    </row>
    <row r="70" spans="1:35" ht="14.25" customHeight="1" x14ac:dyDescent="0.25">
      <c r="A70" s="22" t="s">
        <v>89</v>
      </c>
      <c r="B70" s="21">
        <v>26</v>
      </c>
      <c r="C70" s="21">
        <v>21.630752216165117</v>
      </c>
      <c r="D70" s="21">
        <v>20.512270337542962</v>
      </c>
      <c r="E70" s="21">
        <v>25.318015886873894</v>
      </c>
      <c r="F70" s="21">
        <v>16.436984575476089</v>
      </c>
      <c r="G70" s="21">
        <v>23.385785189991907</v>
      </c>
      <c r="H70" s="21">
        <v>20.892629755162766</v>
      </c>
      <c r="I70" s="21">
        <v>12.296194619969285</v>
      </c>
      <c r="J70" s="21">
        <v>18.932691247042179</v>
      </c>
      <c r="K70" s="21">
        <v>15.300491415309388</v>
      </c>
      <c r="L70" s="21">
        <v>17.840100860925176</v>
      </c>
      <c r="M70" s="21">
        <v>15.989606837793426</v>
      </c>
      <c r="N70" s="21">
        <v>17.70939961746425</v>
      </c>
      <c r="O70" s="21">
        <v>17.419179633364624</v>
      </c>
      <c r="P70" s="21">
        <v>21.211752753822214</v>
      </c>
      <c r="Q70" s="21">
        <v>15.821240527816986</v>
      </c>
      <c r="R70" s="16"/>
      <c r="S70" s="36">
        <f>IF(P70="","",P70/Trans_cr_A!P70)</f>
        <v>4.3898680786503302E-2</v>
      </c>
      <c r="T70" s="37">
        <f>IF(P70="","",P70/GDP!S66/10)</f>
        <v>0.38587871118468647</v>
      </c>
      <c r="U70" s="37">
        <f>IF(Q70="","",Q70/GDP!T66/10)</f>
        <v>0.36657183799390608</v>
      </c>
      <c r="V70" s="39">
        <f>IF(P70="","",(P70-Freight_D_A!P70)/GDP!S66/10)</f>
        <v>-4.9484332038881167</v>
      </c>
      <c r="W70" s="39">
        <f>IF(Q70="","",(Q70-Freight_D_A!Q70)/GDP!T66/10)</f>
        <v>-3.6554639489788459</v>
      </c>
      <c r="X70" s="37">
        <f>IF(Trans_cr_A!P70="","",Trans_cr_A!P70/GDP!S66/10)</f>
        <v>8.7902120125515317</v>
      </c>
      <c r="Y70" s="37">
        <f>IF(Trans_cr_A!P70="", "", (Trans_cr_A!P70-Trans_deb!P70)/GDP!S66/10)</f>
        <v>1.5628018652970428</v>
      </c>
      <c r="Z70" s="16"/>
      <c r="AA70" s="14">
        <f t="shared" si="0"/>
        <v>1</v>
      </c>
      <c r="AB70" s="42">
        <f t="shared" si="1"/>
        <v>1</v>
      </c>
      <c r="AC70" s="16"/>
      <c r="AD70" s="16"/>
      <c r="AE70" s="16"/>
      <c r="AF70" s="16"/>
      <c r="AG70" s="16"/>
      <c r="AH70" s="16"/>
      <c r="AI70" s="16"/>
    </row>
    <row r="71" spans="1:35" ht="14.25" customHeight="1" x14ac:dyDescent="0.25">
      <c r="A71" s="22" t="s">
        <v>90</v>
      </c>
      <c r="B71" s="19">
        <v>1111.9000000000001</v>
      </c>
      <c r="C71" s="19"/>
      <c r="D71" s="19"/>
      <c r="E71" s="19"/>
      <c r="F71" s="19"/>
      <c r="G71" s="19"/>
      <c r="H71" s="19"/>
      <c r="I71" s="19"/>
      <c r="J71" s="19">
        <v>795.55605908101791</v>
      </c>
      <c r="K71" s="19">
        <v>996.75501995422337</v>
      </c>
      <c r="L71" s="19">
        <v>1428.4151824530334</v>
      </c>
      <c r="M71" s="19">
        <v>1639.4475133287744</v>
      </c>
      <c r="N71" s="19">
        <v>1896.1914540836547</v>
      </c>
      <c r="O71" s="19">
        <v>2200.5801703479892</v>
      </c>
      <c r="P71" s="19">
        <v>2260.6223127705666</v>
      </c>
      <c r="Q71" s="19">
        <v>1996.4472972545891</v>
      </c>
      <c r="R71" s="16"/>
      <c r="S71" s="36">
        <f>IF(P71="","",P71/Trans_cr_A!P71)</f>
        <v>0.4452366895254225</v>
      </c>
      <c r="T71" s="37">
        <f>IF(P71="","",P71/GDP!S67/10)</f>
        <v>0.84039253846546669</v>
      </c>
      <c r="U71" s="37">
        <f>IF(Q71="","",Q71/GDP!T67/10)</f>
        <v>0.73768453583752003</v>
      </c>
      <c r="V71" s="39">
        <f>IF(P71="","",(P71-Freight_D_A!P71)/GDP!S67/10)</f>
        <v>-0.86960513606826328</v>
      </c>
      <c r="W71" s="39">
        <f>IF(Q71="","",(Q71-Freight_D_A!Q71)/GDP!T67/10)</f>
        <v>-0.85764512560907546</v>
      </c>
      <c r="X71" s="37">
        <f>IF(Trans_cr_A!P71="","",Trans_cr_A!P71/GDP!S67/10)</f>
        <v>1.8875186125412093</v>
      </c>
      <c r="Y71" s="37">
        <f>IF(Trans_cr_A!P71="", "", (Trans_cr_A!P71-Trans_deb!P71)/GDP!S67/10)</f>
        <v>-0.65518483940507033</v>
      </c>
      <c r="Z71" s="16"/>
      <c r="AA71" s="14">
        <f t="shared" ref="AA71:AA134" si="2">IF(Q71="", "", 1)</f>
        <v>1</v>
      </c>
      <c r="AB71" s="42">
        <f t="shared" ref="AB71:AB134" si="3">IF(Q71="",0, 1)</f>
        <v>1</v>
      </c>
      <c r="AC71" s="16"/>
      <c r="AD71" s="16"/>
      <c r="AE71" s="16"/>
      <c r="AF71" s="16"/>
      <c r="AG71" s="16"/>
      <c r="AH71" s="16"/>
      <c r="AI71" s="16"/>
    </row>
    <row r="72" spans="1:35" ht="14.25" customHeight="1" x14ac:dyDescent="0.25">
      <c r="A72" s="22" t="s">
        <v>91</v>
      </c>
      <c r="B72" s="21">
        <v>10513.312775103432</v>
      </c>
      <c r="C72" s="21">
        <v>14039.080446641819</v>
      </c>
      <c r="D72" s="21">
        <v>17951.489404918862</v>
      </c>
      <c r="E72" s="21">
        <v>19827.394273366011</v>
      </c>
      <c r="F72" s="21">
        <v>14949.420276573712</v>
      </c>
      <c r="G72" s="21">
        <v>18099.807965529861</v>
      </c>
      <c r="H72" s="21">
        <v>28324.931277701951</v>
      </c>
      <c r="I72" s="21">
        <v>26685.799694447953</v>
      </c>
      <c r="J72" s="21">
        <v>25734.947296420436</v>
      </c>
      <c r="K72" s="21">
        <v>27951.156159144532</v>
      </c>
      <c r="L72" s="21">
        <v>23142.441982818193</v>
      </c>
      <c r="M72" s="21">
        <v>21021.477919673445</v>
      </c>
      <c r="N72" s="67">
        <v>24600.989205912749</v>
      </c>
      <c r="O72" s="67">
        <v>26772.041120820566</v>
      </c>
      <c r="P72" s="67">
        <v>27819.204420838792</v>
      </c>
      <c r="Q72" s="67">
        <v>30381.250604013527</v>
      </c>
      <c r="R72" s="16"/>
      <c r="S72" s="36">
        <f>IF(P72="","",P72/Trans_cr_A!P72)</f>
        <v>0.58223324796446818</v>
      </c>
      <c r="T72" s="37">
        <f>IF(P72="","",P72/GDP!S68/10)</f>
        <v>1.0238187995303547</v>
      </c>
      <c r="U72" s="37">
        <f>IF(Q72="","",Q72/GDP!T68/10)</f>
        <v>1.1689997192674439</v>
      </c>
      <c r="V72" s="39">
        <f>IF(P72="","",(P72-Freight_D_A!P72)/GDP!S68/10)</f>
        <v>-2.2442142349713163E-2</v>
      </c>
      <c r="W72" s="39">
        <f>IF(Q72="","",(Q72-Freight_D_A!Q72)/GDP!T68/10)</f>
        <v>0.10646341871621326</v>
      </c>
      <c r="X72" s="37">
        <f>IF(Trans_cr_A!P72="","",Trans_cr_A!P72/GDP!S68/10)</f>
        <v>1.7584341037027742</v>
      </c>
      <c r="Y72" s="37">
        <f>IF(Trans_cr_A!P72="", "", (Trans_cr_A!P72-Trans_deb!P72)/GDP!S68/10)</f>
        <v>-0.1668383643392172</v>
      </c>
      <c r="Z72" s="16"/>
      <c r="AA72" s="14">
        <f t="shared" si="2"/>
        <v>1</v>
      </c>
      <c r="AB72" s="42">
        <f t="shared" si="3"/>
        <v>1</v>
      </c>
      <c r="AC72" s="16"/>
      <c r="AD72" s="16"/>
      <c r="AE72" s="16"/>
      <c r="AF72" s="16"/>
      <c r="AG72" s="16"/>
      <c r="AH72" s="16"/>
      <c r="AI72" s="16"/>
    </row>
    <row r="73" spans="1:35" ht="14.25" customHeight="1" x14ac:dyDescent="0.25">
      <c r="A73" s="22" t="s">
        <v>92</v>
      </c>
      <c r="B73" s="19">
        <v>17.129230476969497</v>
      </c>
      <c r="C73" s="19">
        <v>244.98907361444654</v>
      </c>
      <c r="D73" s="19">
        <v>291.79753505719384</v>
      </c>
      <c r="E73" s="19">
        <v>31.2</v>
      </c>
      <c r="F73" s="19">
        <v>24.073986131293569</v>
      </c>
      <c r="G73" s="19">
        <v>31.623137839137183</v>
      </c>
      <c r="H73" s="19">
        <v>33.577772882691299</v>
      </c>
      <c r="I73" s="19">
        <v>38.542656854920878</v>
      </c>
      <c r="J73" s="19">
        <v>33.636857631433415</v>
      </c>
      <c r="K73" s="19">
        <v>24.252715565558589</v>
      </c>
      <c r="L73" s="19">
        <v>16.469544354483993</v>
      </c>
      <c r="M73" s="19">
        <v>16.962716622991319</v>
      </c>
      <c r="N73" s="68"/>
      <c r="O73" s="68"/>
      <c r="P73" s="68"/>
      <c r="Q73" s="68"/>
      <c r="R73" s="16"/>
      <c r="S73" s="36" t="str">
        <f>IF(P73="","",P73/Trans_cr_A!P73)</f>
        <v/>
      </c>
      <c r="T73" s="37" t="str">
        <f>IF(P73="","",P73/GDP!S69/10)</f>
        <v/>
      </c>
      <c r="U73" s="37" t="str">
        <f>IF(Q73="","",Q73/GDP!T69/10)</f>
        <v/>
      </c>
      <c r="V73" s="39" t="str">
        <f>IF(P73="","",(P73-Freight_D_A!P73)/GDP!S69/10)</f>
        <v/>
      </c>
      <c r="W73" s="39" t="str">
        <f>IF(Q73="","",(Q73-Freight_D_A!Q73)/GDP!T69/10)</f>
        <v/>
      </c>
      <c r="X73" s="37" t="str">
        <f>IF(Trans_cr_A!P73="","",Trans_cr_A!P73/GDP!S69/10)</f>
        <v/>
      </c>
      <c r="Y73" s="37" t="str">
        <f>IF(Trans_cr_A!P73="", "", (Trans_cr_A!P73-Trans_deb!P73)/GDP!S69/10)</f>
        <v/>
      </c>
      <c r="Z73" s="16"/>
      <c r="AA73" s="14" t="str">
        <f t="shared" si="2"/>
        <v/>
      </c>
      <c r="AB73" s="42">
        <f t="shared" si="3"/>
        <v>0</v>
      </c>
      <c r="AC73" s="16"/>
      <c r="AD73" s="16"/>
      <c r="AE73" s="16"/>
      <c r="AF73" s="16"/>
      <c r="AG73" s="16"/>
      <c r="AH73" s="16"/>
      <c r="AI73" s="16"/>
    </row>
    <row r="74" spans="1:35" ht="14.25" customHeight="1" x14ac:dyDescent="0.25">
      <c r="A74" s="22" t="s">
        <v>93</v>
      </c>
      <c r="B74" s="21">
        <v>19.917790567281418</v>
      </c>
      <c r="C74" s="21"/>
      <c r="D74" s="21">
        <v>18.705656902819577</v>
      </c>
      <c r="E74" s="21">
        <v>18.050661307843914</v>
      </c>
      <c r="F74" s="21">
        <v>16.002952961466718</v>
      </c>
      <c r="G74" s="21">
        <v>5.5383146815323192</v>
      </c>
      <c r="H74" s="21">
        <v>13.294025175075269</v>
      </c>
      <c r="I74" s="21">
        <v>12.420495511559999</v>
      </c>
      <c r="J74" s="21">
        <v>4.8214715801360253</v>
      </c>
      <c r="K74" s="21">
        <v>2.82758438412744</v>
      </c>
      <c r="L74" s="21">
        <v>7.9330525099633551</v>
      </c>
      <c r="M74" s="21"/>
      <c r="N74" s="67"/>
      <c r="O74" s="67"/>
      <c r="P74" s="67"/>
      <c r="Q74" s="67"/>
      <c r="R74" s="16"/>
      <c r="S74" s="36" t="str">
        <f>IF(P74="","",P74/Trans_cr_A!P74)</f>
        <v/>
      </c>
      <c r="T74" s="37" t="str">
        <f>IF(P74="","",P74/GDP!S70/10)</f>
        <v/>
      </c>
      <c r="U74" s="37" t="str">
        <f>IF(Q74="","",Q74/GDP!T70/10)</f>
        <v/>
      </c>
      <c r="V74" s="39" t="str">
        <f>IF(P74="","",(P74-Freight_D_A!P74)/GDP!S70/10)</f>
        <v/>
      </c>
      <c r="W74" s="39" t="str">
        <f>IF(Q74="","",(Q74-Freight_D_A!Q74)/GDP!T70/10)</f>
        <v/>
      </c>
      <c r="X74" s="37" t="str">
        <f>IF(Trans_cr_A!P74="","",Trans_cr_A!P74/GDP!S70/10)</f>
        <v/>
      </c>
      <c r="Y74" s="37" t="str">
        <f>IF(Trans_cr_A!P74="", "", (Trans_cr_A!P74-Trans_deb!P74)/GDP!S70/10)</f>
        <v/>
      </c>
      <c r="Z74" s="16"/>
      <c r="AA74" s="14" t="str">
        <f t="shared" si="2"/>
        <v/>
      </c>
      <c r="AB74" s="42">
        <f t="shared" si="3"/>
        <v>0</v>
      </c>
      <c r="AC74" s="16"/>
      <c r="AD74" s="16"/>
      <c r="AE74" s="16"/>
      <c r="AF74" s="16"/>
      <c r="AG74" s="16"/>
      <c r="AH74" s="16"/>
      <c r="AI74" s="16"/>
    </row>
    <row r="75" spans="1:35" ht="14.25" customHeight="1" x14ac:dyDescent="0.25">
      <c r="A75" s="22" t="s">
        <v>94</v>
      </c>
      <c r="B75" s="19">
        <v>13.228145854889355</v>
      </c>
      <c r="C75" s="19">
        <v>10.874117807396745</v>
      </c>
      <c r="D75" s="19">
        <v>9.7540594562642422</v>
      </c>
      <c r="E75" s="19">
        <v>10.941510755486973</v>
      </c>
      <c r="F75" s="19">
        <v>12.873205676117641</v>
      </c>
      <c r="G75" s="19">
        <v>14.507266007173824</v>
      </c>
      <c r="H75" s="19">
        <v>13.133699040757186</v>
      </c>
      <c r="I75" s="19">
        <v>11.414342952602777</v>
      </c>
      <c r="J75" s="19">
        <v>17.562521579648315</v>
      </c>
      <c r="K75" s="19">
        <v>13.537757289531108</v>
      </c>
      <c r="L75" s="19">
        <v>21.119025440083036</v>
      </c>
      <c r="M75" s="19">
        <v>10.445390101827071</v>
      </c>
      <c r="N75" s="68">
        <v>11.71782751367655</v>
      </c>
      <c r="O75" s="68">
        <v>14.526749137603522</v>
      </c>
      <c r="P75" s="68"/>
      <c r="Q75" s="68"/>
      <c r="R75" s="16"/>
      <c r="S75" s="36" t="str">
        <f>IF(P75="","",P75/Trans_cr_A!P75)</f>
        <v/>
      </c>
      <c r="T75" s="37" t="str">
        <f>IF(P75="","",P75/GDP!S71/10)</f>
        <v/>
      </c>
      <c r="U75" s="37" t="str">
        <f>IF(Q75="","",Q75/GDP!T71/10)</f>
        <v/>
      </c>
      <c r="V75" s="39" t="str">
        <f>IF(P75="","",(P75-Freight_D_A!P75)/GDP!S71/10)</f>
        <v/>
      </c>
      <c r="W75" s="39" t="str">
        <f>IF(Q75="","",(Q75-Freight_D_A!Q75)/GDP!T71/10)</f>
        <v/>
      </c>
      <c r="X75" s="37" t="str">
        <f>IF(Trans_cr_A!P75="","",Trans_cr_A!P75/GDP!S71/10)</f>
        <v/>
      </c>
      <c r="Y75" s="37" t="str">
        <f>IF(Trans_cr_A!P75="", "", (Trans_cr_A!P75-Trans_deb!P75)/GDP!S71/10)</f>
        <v/>
      </c>
      <c r="Z75" s="16"/>
      <c r="AA75" s="14" t="str">
        <f t="shared" si="2"/>
        <v/>
      </c>
      <c r="AB75" s="42">
        <f t="shared" si="3"/>
        <v>0</v>
      </c>
      <c r="AC75" s="16"/>
      <c r="AD75" s="16"/>
      <c r="AE75" s="16"/>
      <c r="AF75" s="16"/>
      <c r="AG75" s="16"/>
      <c r="AH75" s="16"/>
      <c r="AI75" s="16"/>
    </row>
    <row r="76" spans="1:35" ht="14.25" customHeight="1" x14ac:dyDescent="0.25">
      <c r="A76" s="22" t="s">
        <v>95</v>
      </c>
      <c r="B76" s="21">
        <v>174.11417271000002</v>
      </c>
      <c r="C76" s="21">
        <v>226.99496278000001</v>
      </c>
      <c r="D76" s="21">
        <v>307.52075381999998</v>
      </c>
      <c r="E76" s="21">
        <v>430.11893458999998</v>
      </c>
      <c r="F76" s="21">
        <v>437.46848706000003</v>
      </c>
      <c r="G76" s="21">
        <v>458.30490591</v>
      </c>
      <c r="H76" s="21">
        <v>487.40939681999998</v>
      </c>
      <c r="I76" s="21">
        <v>503.43514508999999</v>
      </c>
      <c r="J76" s="21">
        <v>528.91725869000004</v>
      </c>
      <c r="K76" s="21">
        <v>551.9612909299999</v>
      </c>
      <c r="L76" s="21">
        <v>525.14000711000006</v>
      </c>
      <c r="M76" s="21">
        <v>482.27905613000001</v>
      </c>
      <c r="N76" s="67">
        <v>469.82075957000001</v>
      </c>
      <c r="O76" s="67">
        <v>457.64312167999998</v>
      </c>
      <c r="P76" s="67">
        <v>509.32456583999999</v>
      </c>
      <c r="Q76" s="67">
        <v>509.29703864999999</v>
      </c>
      <c r="R76" s="16"/>
      <c r="S76" s="36">
        <f>IF(P76="","",P76/Trans_cr_A!P76)</f>
        <v>0.50592309026873084</v>
      </c>
      <c r="T76" s="37">
        <f>IF(P76="","",P76/GDP!S72/10)</f>
        <v>2.9142562558791552</v>
      </c>
      <c r="U76" s="37">
        <f>IF(Q76="","",Q76/GDP!T72/10)</f>
        <v>3.2371260322252589</v>
      </c>
      <c r="V76" s="39">
        <f>IF(P76="","",(P76-Freight_D_A!P76)/GDP!S72/10)</f>
        <v>-1.4787420073239117</v>
      </c>
      <c r="W76" s="39">
        <f>IF(Q76="","",(Q76-Freight_D_A!Q76)/GDP!T72/10)</f>
        <v>-1.0600296732981631</v>
      </c>
      <c r="X76" s="37">
        <f>IF(Trans_cr_A!P76="","",Trans_cr_A!P76/GDP!S72/10)</f>
        <v>5.7602752511872746</v>
      </c>
      <c r="Y76" s="37">
        <f>IF(Trans_cr_A!P76="", "", (Trans_cr_A!P76-Trans_deb!P76)/GDP!S72/10)</f>
        <v>-1.5432928355553017</v>
      </c>
      <c r="Z76" s="16"/>
      <c r="AA76" s="14">
        <f t="shared" si="2"/>
        <v>1</v>
      </c>
      <c r="AB76" s="42">
        <f t="shared" si="3"/>
        <v>1</v>
      </c>
      <c r="AC76" s="16"/>
      <c r="AD76" s="16"/>
      <c r="AE76" s="16"/>
      <c r="AF76" s="16"/>
      <c r="AG76" s="16"/>
      <c r="AH76" s="16"/>
      <c r="AI76" s="16"/>
    </row>
    <row r="77" spans="1:35" ht="14.25" customHeight="1" x14ac:dyDescent="0.25">
      <c r="A77" s="22" t="s">
        <v>96</v>
      </c>
      <c r="B77" s="19">
        <v>19491.256500274787</v>
      </c>
      <c r="C77" s="19">
        <v>22094.78283823152</v>
      </c>
      <c r="D77" s="19">
        <v>29466.790324373444</v>
      </c>
      <c r="E77" s="19">
        <v>37727.283989126656</v>
      </c>
      <c r="F77" s="19">
        <v>28434.495132769342</v>
      </c>
      <c r="G77" s="19">
        <v>31049.978040115424</v>
      </c>
      <c r="H77" s="19">
        <v>33706.810862554077</v>
      </c>
      <c r="I77" s="19">
        <v>31940.400485440521</v>
      </c>
      <c r="J77" s="19">
        <v>33665.229646461608</v>
      </c>
      <c r="K77" s="19">
        <v>32609.990297779732</v>
      </c>
      <c r="L77" s="19">
        <v>31098.983787759717</v>
      </c>
      <c r="M77" s="19">
        <v>28248.372731842406</v>
      </c>
      <c r="N77" s="68">
        <v>33043.462769638361</v>
      </c>
      <c r="O77" s="68">
        <v>38676.576210906664</v>
      </c>
      <c r="P77" s="68">
        <v>37502.976708685128</v>
      </c>
      <c r="Q77" s="68">
        <v>36465.306069553721</v>
      </c>
      <c r="R77" s="16"/>
      <c r="S77" s="36">
        <f>IF(P77="","",P77/Trans_cr_A!P77)</f>
        <v>0.53769979988869598</v>
      </c>
      <c r="T77" s="37">
        <f>IF(P77="","",P77/GDP!S73/10)</f>
        <v>0.97118972196877229</v>
      </c>
      <c r="U77" s="37">
        <f>IF(Q77="","",Q77/GDP!T73/10)</f>
        <v>0.95885380447471125</v>
      </c>
      <c r="V77" s="39">
        <f>IF(P77="","",(P77-Freight_D_A!P77)/GDP!S73/10)</f>
        <v>9.1921130544948243E-2</v>
      </c>
      <c r="W77" s="39">
        <f>IF(Q77="","",(Q77-Freight_D_A!Q77)/GDP!T73/10)</f>
        <v>6.8448017221277482E-2</v>
      </c>
      <c r="X77" s="37">
        <f>IF(Trans_cr_A!P77="","",Trans_cr_A!P77/GDP!S73/10)</f>
        <v>1.8061931995693672</v>
      </c>
      <c r="Y77" s="37">
        <f>IF(Trans_cr_A!P77="", "", (Trans_cr_A!P77-Trans_deb!P77)/GDP!S73/10)</f>
        <v>-2.9462200064189878E-4</v>
      </c>
      <c r="Z77" s="16"/>
      <c r="AA77" s="14">
        <f t="shared" si="2"/>
        <v>1</v>
      </c>
      <c r="AB77" s="42">
        <f t="shared" si="3"/>
        <v>1</v>
      </c>
      <c r="AC77" s="16"/>
      <c r="AD77" s="16"/>
      <c r="AE77" s="16"/>
      <c r="AF77" s="16"/>
      <c r="AG77" s="16"/>
      <c r="AH77" s="16"/>
      <c r="AI77" s="16"/>
    </row>
    <row r="78" spans="1:35" ht="14.25" customHeight="1" x14ac:dyDescent="0.25">
      <c r="A78" s="22" t="s">
        <v>97</v>
      </c>
      <c r="B78" s="21">
        <v>65.325999999999993</v>
      </c>
      <c r="C78" s="21">
        <v>77.183236704393195</v>
      </c>
      <c r="D78" s="21">
        <v>101.78693539446101</v>
      </c>
      <c r="E78" s="21">
        <v>108.4109</v>
      </c>
      <c r="F78" s="21">
        <v>115.4508</v>
      </c>
      <c r="G78" s="21">
        <v>142.934</v>
      </c>
      <c r="H78" s="21">
        <v>224.3</v>
      </c>
      <c r="I78" s="21">
        <v>309.60094471646141</v>
      </c>
      <c r="J78" s="21">
        <v>287.86615702528695</v>
      </c>
      <c r="K78" s="21">
        <v>276.58789472370603</v>
      </c>
      <c r="L78" s="21">
        <v>216.05133509138977</v>
      </c>
      <c r="M78" s="21">
        <v>525.61569675013857</v>
      </c>
      <c r="N78" s="67">
        <v>289.61</v>
      </c>
      <c r="O78" s="67">
        <v>312.79297321119202</v>
      </c>
      <c r="P78" s="67">
        <v>327.96497411637853</v>
      </c>
      <c r="Q78" s="67">
        <v>302.9295816989823</v>
      </c>
      <c r="R78" s="16"/>
      <c r="S78" s="36">
        <f>IF(P78="","",P78/Trans_cr_A!P78)</f>
        <v>0.65452266048088126</v>
      </c>
      <c r="T78" s="37">
        <f>IF(P78="","",P78/GDP!S74/10)</f>
        <v>0.48951457374306473</v>
      </c>
      <c r="U78" s="37">
        <f>IF(Q78="","",Q78/GDP!T74/10)</f>
        <v>0.44276298883186038</v>
      </c>
      <c r="V78" s="39">
        <f>IF(P78="","",(P78-Freight_D_A!P78)/GDP!S74/10)</f>
        <v>-0.87379529064173611</v>
      </c>
      <c r="W78" s="39">
        <f>IF(Q78="","",(Q78-Freight_D_A!Q78)/GDP!T74/10)</f>
        <v>-0.82413733044892523</v>
      </c>
      <c r="X78" s="37">
        <f>IF(Trans_cr_A!P78="","",Trans_cr_A!P78/GDP!S74/10)</f>
        <v>0.74789553257547381</v>
      </c>
      <c r="Y78" s="37">
        <f>IF(Trans_cr_A!P78="", "", (Trans_cr_A!P78-Trans_deb!P78)/GDP!S74/10)</f>
        <v>-2.7649451999155037</v>
      </c>
      <c r="Z78" s="16"/>
      <c r="AA78" s="14">
        <f t="shared" si="2"/>
        <v>1</v>
      </c>
      <c r="AB78" s="42">
        <f t="shared" si="3"/>
        <v>1</v>
      </c>
      <c r="AC78" s="16"/>
      <c r="AD78" s="16"/>
      <c r="AE78" s="16"/>
      <c r="AF78" s="16"/>
      <c r="AG78" s="16"/>
      <c r="AH78" s="16"/>
      <c r="AI78" s="16"/>
    </row>
    <row r="79" spans="1:35" ht="14.25" customHeight="1" x14ac:dyDescent="0.25">
      <c r="A79" s="22" t="s">
        <v>98</v>
      </c>
      <c r="B79" s="19">
        <v>62.384183738819146</v>
      </c>
      <c r="C79" s="19">
        <v>81.075707107550585</v>
      </c>
      <c r="D79" s="19">
        <v>113.53702690819979</v>
      </c>
      <c r="E79" s="19">
        <v>113.72303577314312</v>
      </c>
      <c r="F79" s="19">
        <v>292.39999999999998</v>
      </c>
      <c r="G79" s="19">
        <v>307.72571695364752</v>
      </c>
      <c r="H79" s="19">
        <v>358.69718507789088</v>
      </c>
      <c r="I79" s="19">
        <v>286.29372954741467</v>
      </c>
      <c r="J79" s="19">
        <v>376.69312954575832</v>
      </c>
      <c r="K79" s="19">
        <v>400.93403146086763</v>
      </c>
      <c r="L79" s="19">
        <v>399.03356020302601</v>
      </c>
      <c r="M79" s="19">
        <v>395.40133865641315</v>
      </c>
      <c r="N79" s="19">
        <v>417.90456246006312</v>
      </c>
      <c r="O79" s="19">
        <v>411.80224136212854</v>
      </c>
      <c r="P79" s="19">
        <v>395.6888258772052</v>
      </c>
      <c r="Q79" s="19">
        <v>396.56665002747627</v>
      </c>
      <c r="R79" s="16"/>
      <c r="S79" s="36">
        <f>IF(P79="","",P79/Trans_cr_A!P79)</f>
        <v>2.0436379592477395E-2</v>
      </c>
      <c r="T79" s="37">
        <f>IF(P79="","",P79/GDP!S75/10)</f>
        <v>0.19269089495308242</v>
      </c>
      <c r="U79" s="37">
        <f>IF(Q79="","",Q79/GDP!T75/10)</f>
        <v>0.20953648176703688</v>
      </c>
      <c r="V79" s="39">
        <f>IF(P79="","",(P79-Freight_D_A!P79)/GDP!S75/10)</f>
        <v>-2.5628314558224514E-2</v>
      </c>
      <c r="W79" s="39">
        <f>IF(Q79="","",(Q79-Freight_D_A!Q79)/GDP!T75/10)</f>
        <v>-2.9889279204642589E-2</v>
      </c>
      <c r="X79" s="37">
        <f>IF(Trans_cr_A!P79="","",Trans_cr_A!P79/GDP!S75/10)</f>
        <v>9.428817569233825</v>
      </c>
      <c r="Y79" s="37">
        <f>IF(Trans_cr_A!P79="", "", (Trans_cr_A!P79-Trans_deb!P79)/GDP!S75/10)</f>
        <v>3.2297981284783632</v>
      </c>
      <c r="Z79" s="16"/>
      <c r="AA79" s="14">
        <f t="shared" si="2"/>
        <v>1</v>
      </c>
      <c r="AB79" s="42">
        <f t="shared" si="3"/>
        <v>1</v>
      </c>
      <c r="AC79" s="16"/>
      <c r="AD79" s="16"/>
      <c r="AE79" s="16"/>
      <c r="AF79" s="16"/>
      <c r="AG79" s="16"/>
      <c r="AH79" s="16"/>
      <c r="AI79" s="16"/>
    </row>
    <row r="80" spans="1:35" ht="14.25" customHeight="1" x14ac:dyDescent="0.25">
      <c r="A80" s="22" t="s">
        <v>99</v>
      </c>
      <c r="B80" s="21"/>
      <c r="C80" s="21"/>
      <c r="D80" s="21"/>
      <c r="E80" s="21"/>
      <c r="F80" s="21"/>
      <c r="G80" s="21"/>
      <c r="H80" s="21"/>
      <c r="I80" s="21"/>
      <c r="J80" s="21"/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/>
      <c r="Q80" s="21"/>
      <c r="R80" s="16"/>
      <c r="S80" s="36" t="str">
        <f>IF(P80="","",P80/Trans_cr_A!P80)</f>
        <v/>
      </c>
      <c r="T80" s="37" t="str">
        <f>IF(P80="","",P80/GDP!S76/10)</f>
        <v/>
      </c>
      <c r="U80" s="37" t="str">
        <f>IF(Q80="","",Q80/GDP!T76/10)</f>
        <v/>
      </c>
      <c r="V80" s="39" t="str">
        <f>IF(P80="","",(P80-Freight_D_A!P80)/GDP!S76/10)</f>
        <v/>
      </c>
      <c r="W80" s="39" t="str">
        <f>IF(Q80="","",(Q80-Freight_D_A!Q80)/GDP!T76/10)</f>
        <v/>
      </c>
      <c r="X80" s="37">
        <f>IF(Trans_cr_A!P80="","",Trans_cr_A!P80/GDP!S76/10)</f>
        <v>1.3202509076695863</v>
      </c>
      <c r="Y80" s="37">
        <f>IF(Trans_cr_A!P80="", "", (Trans_cr_A!P80-Trans_deb!P80)/GDP!S76/10)</f>
        <v>-4.6785362806272444</v>
      </c>
      <c r="Z80" s="16"/>
      <c r="AA80" s="14" t="str">
        <f t="shared" si="2"/>
        <v/>
      </c>
      <c r="AB80" s="42">
        <f t="shared" si="3"/>
        <v>0</v>
      </c>
      <c r="AC80" s="16"/>
      <c r="AD80" s="16"/>
      <c r="AE80" s="16"/>
      <c r="AF80" s="16"/>
      <c r="AG80" s="16"/>
      <c r="AH80" s="16"/>
      <c r="AI80" s="16"/>
    </row>
    <row r="81" spans="1:35" ht="14.25" customHeight="1" x14ac:dyDescent="0.25">
      <c r="A81" s="22" t="s">
        <v>100</v>
      </c>
      <c r="B81" s="19">
        <v>57.8</v>
      </c>
      <c r="C81" s="19">
        <v>63.4</v>
      </c>
      <c r="D81" s="19">
        <v>79.599999999999994</v>
      </c>
      <c r="E81" s="19">
        <v>72.8</v>
      </c>
      <c r="F81" s="19">
        <v>62.131749999999997</v>
      </c>
      <c r="G81" s="19">
        <v>77.187650000000005</v>
      </c>
      <c r="H81" s="19">
        <v>91.822019999999995</v>
      </c>
      <c r="I81" s="19">
        <v>92.474220000000003</v>
      </c>
      <c r="J81" s="19">
        <v>91.744420000000005</v>
      </c>
      <c r="K81" s="19">
        <v>97.308509999999998</v>
      </c>
      <c r="L81" s="19">
        <v>107.3</v>
      </c>
      <c r="M81" s="19">
        <v>108.87293</v>
      </c>
      <c r="N81" s="19">
        <v>94.012190000000004</v>
      </c>
      <c r="O81" s="19">
        <v>89.29195</v>
      </c>
      <c r="P81" s="19">
        <v>91.345280000000002</v>
      </c>
      <c r="Q81" s="19">
        <v>93.588989999999995</v>
      </c>
      <c r="R81" s="16"/>
      <c r="S81" s="36">
        <f>IF(P81="","",P81/Trans_cr_A!P81)</f>
        <v>0.19064942221891623</v>
      </c>
      <c r="T81" s="37">
        <f>IF(P81="","",P81/GDP!S77/10)</f>
        <v>0.11910355438495841</v>
      </c>
      <c r="U81" s="37">
        <f>IF(Q81="","",Q81/GDP!T77/10)</f>
        <v>0.12142902183644078</v>
      </c>
      <c r="V81" s="39">
        <f>IF(P81="","",(P81-Freight_D_A!P81)/GDP!S77/10)</f>
        <v>-1.469060343703549</v>
      </c>
      <c r="W81" s="39">
        <f>IF(Q81="","",(Q81-Freight_D_A!Q81)/GDP!T77/10)</f>
        <v>-1.4457226914743169</v>
      </c>
      <c r="X81" s="37">
        <f>IF(Trans_cr_A!P81="","",Trans_cr_A!P81/GDP!S77/10)</f>
        <v>0.62472549351970152</v>
      </c>
      <c r="Y81" s="37">
        <f>IF(Trans_cr_A!P81="", "", (Trans_cr_A!P81-Trans_deb!P81)/GDP!S77/10)</f>
        <v>-1.4249280647769056</v>
      </c>
      <c r="Z81" s="16"/>
      <c r="AA81" s="14">
        <f t="shared" si="2"/>
        <v>1</v>
      </c>
      <c r="AB81" s="42">
        <f t="shared" si="3"/>
        <v>1</v>
      </c>
      <c r="AC81" s="16"/>
      <c r="AD81" s="16"/>
      <c r="AE81" s="16"/>
      <c r="AF81" s="16"/>
      <c r="AG81" s="16"/>
      <c r="AH81" s="16"/>
      <c r="AI81" s="16"/>
    </row>
    <row r="82" spans="1:35" ht="14.25" customHeight="1" x14ac:dyDescent="0.25">
      <c r="A82" s="22" t="s">
        <v>101</v>
      </c>
      <c r="B82" s="21">
        <v>5.98</v>
      </c>
      <c r="C82" s="21">
        <v>2.31</v>
      </c>
      <c r="D82" s="21">
        <v>1.96</v>
      </c>
      <c r="E82" s="21">
        <v>6.13</v>
      </c>
      <c r="F82" s="21">
        <v>6.1</v>
      </c>
      <c r="G82" s="21">
        <v>2.25</v>
      </c>
      <c r="H82" s="21">
        <v>2.72</v>
      </c>
      <c r="I82" s="21"/>
      <c r="J82" s="21">
        <v>9.75</v>
      </c>
      <c r="K82" s="21"/>
      <c r="L82" s="21"/>
      <c r="M82" s="21"/>
      <c r="N82" s="21"/>
      <c r="O82" s="21"/>
      <c r="P82" s="21"/>
      <c r="Q82" s="21"/>
      <c r="R82" s="16"/>
      <c r="S82" s="36" t="str">
        <f>IF(P82="","",P82/Trans_cr_A!P82)</f>
        <v/>
      </c>
      <c r="T82" s="37" t="str">
        <f>IF(P82="","",P82/GDP!S78/10)</f>
        <v/>
      </c>
      <c r="U82" s="37" t="str">
        <f>IF(Q82="","",Q82/GDP!T78/10)</f>
        <v/>
      </c>
      <c r="V82" s="39" t="str">
        <f>IF(P82="","",(P82-Freight_D_A!P82)/GDP!S78/10)</f>
        <v/>
      </c>
      <c r="W82" s="39" t="str">
        <f>IF(Q82="","",(Q82-Freight_D_A!Q82)/GDP!T78/10)</f>
        <v/>
      </c>
      <c r="X82" s="37">
        <f>IF(Trans_cr_A!P82="","",Trans_cr_A!P82/GDP!S78/10)</f>
        <v>7.5378705515691813E-3</v>
      </c>
      <c r="Y82" s="37">
        <f>IF(Trans_cr_A!P82="", "", (Trans_cr_A!P82-Trans_deb!P82)/GDP!S78/10)</f>
        <v>-3.0121765601217652</v>
      </c>
      <c r="Z82" s="16"/>
      <c r="AA82" s="14" t="str">
        <f t="shared" si="2"/>
        <v/>
      </c>
      <c r="AB82" s="42">
        <f t="shared" si="3"/>
        <v>0</v>
      </c>
      <c r="AC82" s="16"/>
      <c r="AD82" s="16"/>
      <c r="AE82" s="16"/>
      <c r="AF82" s="16"/>
      <c r="AG82" s="16"/>
      <c r="AH82" s="16"/>
      <c r="AI82" s="16"/>
    </row>
    <row r="83" spans="1:35" ht="14.25" customHeight="1" x14ac:dyDescent="0.25">
      <c r="A83" s="22" t="s">
        <v>102</v>
      </c>
      <c r="B83" s="19">
        <v>0.49292076408653801</v>
      </c>
      <c r="C83" s="19">
        <v>0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>
        <v>1.908374756869969E-2</v>
      </c>
      <c r="P83" s="19">
        <v>3.2769481317275403E-2</v>
      </c>
      <c r="Q83" s="19"/>
      <c r="R83" s="16"/>
      <c r="S83" s="36">
        <f>IF(P83="","",P83/Trans_cr_A!P83)</f>
        <v>0.60567823343848592</v>
      </c>
      <c r="T83" s="37">
        <f>IF(P83="","",P83/GDP!S79/10)</f>
        <v>2.2756584248107919E-3</v>
      </c>
      <c r="U83" s="37" t="str">
        <f>IF(Q83="","",Q83/GDP!T79/10)</f>
        <v/>
      </c>
      <c r="V83" s="39">
        <f>IF(P83="","",(P83-Freight_D_A!P83)/GDP!S79/10)</f>
        <v>-3.2591576978960766</v>
      </c>
      <c r="W83" s="39" t="str">
        <f>IF(Q83="","",(Q83-Freight_D_A!Q83)/GDP!T79/10)</f>
        <v/>
      </c>
      <c r="X83" s="37">
        <f>IF(Trans_cr_A!P83="","",Trans_cr_A!P83/GDP!S79/10)</f>
        <v>3.7572068784636507E-3</v>
      </c>
      <c r="Y83" s="37">
        <f>IF(Trans_cr_A!P83="", "", (Trans_cr_A!P83-Trans_deb!P83)/GDP!S79/10)</f>
        <v>-3.3829760357422791</v>
      </c>
      <c r="Z83" s="16"/>
      <c r="AA83" s="14" t="str">
        <f t="shared" si="2"/>
        <v/>
      </c>
      <c r="AB83" s="42">
        <f t="shared" si="3"/>
        <v>0</v>
      </c>
      <c r="AC83" s="16"/>
      <c r="AD83" s="16"/>
      <c r="AE83" s="16"/>
      <c r="AF83" s="16"/>
      <c r="AG83" s="16"/>
      <c r="AH83" s="16"/>
      <c r="AI83" s="16"/>
    </row>
    <row r="84" spans="1:35" ht="14.25" customHeight="1" x14ac:dyDescent="0.25">
      <c r="A84" s="22" t="s">
        <v>103</v>
      </c>
      <c r="B84" s="21">
        <v>7.609</v>
      </c>
      <c r="C84" s="21">
        <v>8.06</v>
      </c>
      <c r="D84" s="21">
        <v>8.7040000000000006</v>
      </c>
      <c r="E84" s="21">
        <v>9.4003200000000007</v>
      </c>
      <c r="F84" s="21">
        <v>9.9381311078400003</v>
      </c>
      <c r="G84" s="21">
        <v>13.786294730368899</v>
      </c>
      <c r="H84" s="21">
        <v>19.1245134855046</v>
      </c>
      <c r="I84" s="21">
        <v>21.036964834054999</v>
      </c>
      <c r="J84" s="21">
        <v>23.14</v>
      </c>
      <c r="K84" s="21">
        <v>25.454727449206601</v>
      </c>
      <c r="L84" s="21">
        <v>20.100000000000001</v>
      </c>
      <c r="M84" s="21">
        <v>0</v>
      </c>
      <c r="N84" s="21">
        <v>0</v>
      </c>
      <c r="O84" s="21">
        <v>0</v>
      </c>
      <c r="P84" s="21">
        <v>0</v>
      </c>
      <c r="Q84" s="21"/>
      <c r="R84" s="16"/>
      <c r="S84" s="36">
        <f>IF(P84="","",P84/Trans_cr_A!P84)</f>
        <v>0</v>
      </c>
      <c r="T84" s="37">
        <f>IF(P84="","",P84/GDP!S80/10)</f>
        <v>0</v>
      </c>
      <c r="U84" s="37" t="str">
        <f>IF(Q84="","",Q84/GDP!T80/10)</f>
        <v/>
      </c>
      <c r="V84" s="39">
        <f>IF(P84="","",(P84-Freight_D_A!P84)/GDP!S80/10)</f>
        <v>-8.314552744404244</v>
      </c>
      <c r="W84" s="39" t="str">
        <f>IF(Q84="","",(Q84-Freight_D_A!Q84)/GDP!T80/10)</f>
        <v/>
      </c>
      <c r="X84" s="37">
        <f>IF(Trans_cr_A!P84="","",Trans_cr_A!P84/GDP!S80/10)</f>
        <v>4.8772838551733012E-2</v>
      </c>
      <c r="Y84" s="37">
        <f>IF(Trans_cr_A!P84="", "", (Trans_cr_A!P84-Trans_deb!P84)/GDP!S80/10)</f>
        <v>-8.2657799058525114</v>
      </c>
      <c r="Z84" s="16"/>
      <c r="AA84" s="14" t="str">
        <f t="shared" si="2"/>
        <v/>
      </c>
      <c r="AB84" s="42">
        <f t="shared" si="3"/>
        <v>0</v>
      </c>
      <c r="AC84" s="16"/>
      <c r="AD84" s="16"/>
      <c r="AE84" s="16"/>
      <c r="AF84" s="16"/>
      <c r="AG84" s="16"/>
      <c r="AH84" s="16"/>
      <c r="AI84" s="16"/>
    </row>
    <row r="85" spans="1:35" ht="14.25" customHeight="1" x14ac:dyDescent="0.25">
      <c r="A85" s="22" t="s">
        <v>104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/>
      <c r="K85" s="19"/>
      <c r="L85" s="19"/>
      <c r="M85" s="19"/>
      <c r="N85" s="19"/>
      <c r="O85" s="19"/>
      <c r="P85" s="19">
        <v>0</v>
      </c>
      <c r="Q85" s="19"/>
      <c r="R85" s="16"/>
      <c r="S85" s="36" t="e">
        <f>IF(P85="","",P85/Trans_cr_A!P85)</f>
        <v>#DIV/0!</v>
      </c>
      <c r="T85" s="37">
        <f>IF(P85="","",P85/GDP!S81/10)</f>
        <v>0</v>
      </c>
      <c r="U85" s="37" t="str">
        <f>IF(Q85="","",Q85/GDP!T81/10)</f>
        <v/>
      </c>
      <c r="V85" s="39">
        <f>IF(P85="","",(P85-Freight_D_A!P85)/GDP!S81/10)</f>
        <v>-2.2041930653533144</v>
      </c>
      <c r="W85" s="39" t="str">
        <f>IF(Q85="","",(Q85-Freight_D_A!Q85)/GDP!T81/10)</f>
        <v/>
      </c>
      <c r="X85" s="37">
        <f>IF(Trans_cr_A!P85="","",Trans_cr_A!P85/GDP!S81/10)</f>
        <v>0</v>
      </c>
      <c r="Y85" s="37">
        <f>IF(Trans_cr_A!P85="", "", (Trans_cr_A!P85-Trans_deb!P85)/GDP!S81/10)</f>
        <v>-4.5580240464820987</v>
      </c>
      <c r="Z85" s="16"/>
      <c r="AA85" s="14" t="str">
        <f t="shared" si="2"/>
        <v/>
      </c>
      <c r="AB85" s="42">
        <f t="shared" si="3"/>
        <v>0</v>
      </c>
      <c r="AC85" s="16"/>
      <c r="AD85" s="16"/>
      <c r="AE85" s="16"/>
      <c r="AF85" s="16"/>
      <c r="AG85" s="16"/>
      <c r="AH85" s="16"/>
      <c r="AI85" s="16"/>
    </row>
    <row r="86" spans="1:35" ht="14.25" customHeight="1" x14ac:dyDescent="0.25">
      <c r="A86" s="22" t="s">
        <v>105</v>
      </c>
      <c r="B86" s="21"/>
      <c r="C86" s="21"/>
      <c r="D86" s="21"/>
      <c r="E86" s="21"/>
      <c r="F86" s="21">
        <v>8.9913933818119887</v>
      </c>
      <c r="G86" s="21">
        <v>8.3795545517659598</v>
      </c>
      <c r="H86" s="21">
        <v>3.2426172000000002</v>
      </c>
      <c r="I86" s="21">
        <v>9.1136956520999988</v>
      </c>
      <c r="J86" s="21">
        <v>14.224020054388371</v>
      </c>
      <c r="K86" s="21">
        <v>17.126750220807139</v>
      </c>
      <c r="L86" s="21">
        <v>19.664974204176577</v>
      </c>
      <c r="M86" s="21">
        <v>11.225318781032142</v>
      </c>
      <c r="N86" s="21">
        <v>12.942136413799449</v>
      </c>
      <c r="O86" s="21">
        <v>10.87283990798133</v>
      </c>
      <c r="P86" s="21">
        <v>10.591554811713289</v>
      </c>
      <c r="Q86" s="21">
        <v>11.262572728602489</v>
      </c>
      <c r="R86" s="16"/>
      <c r="S86" s="36">
        <f>IF(P86="","",P86/Trans_cr_A!P86)</f>
        <v>7.2636946657428009E-2</v>
      </c>
      <c r="T86" s="37">
        <f>IF(P86="","",P86/GDP!S82/10)</f>
        <v>4.2500520892874635E-2</v>
      </c>
      <c r="U86" s="37">
        <f>IF(Q86="","",Q86/GDP!T82/10)</f>
        <v>4.7539456876461481E-2</v>
      </c>
      <c r="V86" s="39">
        <f>IF(P86="","",(P86-Freight_D_A!P86)/GDP!S82/10)</f>
        <v>-3.9951312591107202</v>
      </c>
      <c r="W86" s="39">
        <f>IF(Q86="","",(Q86-Freight_D_A!Q86)/GDP!T82/10)</f>
        <v>-3.5866779787438929</v>
      </c>
      <c r="X86" s="37">
        <f>IF(Trans_cr_A!P86="","",Trans_cr_A!P86/GDP!S82/10)</f>
        <v>0.58510885780092803</v>
      </c>
      <c r="Y86" s="37">
        <f>IF(Trans_cr_A!P86="", "", (Trans_cr_A!P86-Trans_deb!P86)/GDP!S82/10)</f>
        <v>-4.1696018162921877</v>
      </c>
      <c r="Z86" s="16"/>
      <c r="AA86" s="14">
        <f t="shared" si="2"/>
        <v>1</v>
      </c>
      <c r="AB86" s="42">
        <f t="shared" si="3"/>
        <v>1</v>
      </c>
      <c r="AC86" s="16"/>
      <c r="AD86" s="16"/>
      <c r="AE86" s="16"/>
      <c r="AF86" s="16"/>
      <c r="AG86" s="16"/>
      <c r="AH86" s="16"/>
      <c r="AI86" s="16"/>
    </row>
    <row r="87" spans="1:35" ht="14.25" customHeight="1" x14ac:dyDescent="0.25">
      <c r="A87" s="22" t="s">
        <v>106</v>
      </c>
      <c r="B87" s="19">
        <v>705.76993541472461</v>
      </c>
      <c r="C87" s="19">
        <v>909.09087726572761</v>
      </c>
      <c r="D87" s="19">
        <v>1258.0028988930169</v>
      </c>
      <c r="E87" s="19">
        <v>1427.1254672016362</v>
      </c>
      <c r="F87" s="19">
        <v>1292.2191197874947</v>
      </c>
      <c r="G87" s="19">
        <v>1475.5040613287961</v>
      </c>
      <c r="H87" s="19">
        <v>1775.7674163194251</v>
      </c>
      <c r="I87" s="19">
        <v>1794.5598679574314</v>
      </c>
      <c r="J87" s="19">
        <v>2031.4280813957366</v>
      </c>
      <c r="K87" s="19">
        <v>2058.5205527130001</v>
      </c>
      <c r="L87" s="19">
        <v>1722.3576787453285</v>
      </c>
      <c r="M87" s="19">
        <v>1656.4523330583761</v>
      </c>
      <c r="N87" s="19">
        <v>1640.1943764246616</v>
      </c>
      <c r="O87" s="19">
        <v>1807.5904875359831</v>
      </c>
      <c r="P87" s="19">
        <v>1872.7023900547304</v>
      </c>
      <c r="Q87" s="19">
        <v>1739.6456893936465</v>
      </c>
      <c r="R87" s="16"/>
      <c r="S87" s="36">
        <f>IF(P87="","",P87/Trans_cr_A!P87)</f>
        <v>0.24693348708842672</v>
      </c>
      <c r="T87" s="37">
        <f>IF(P87="","",P87/GDP!S83/10)</f>
        <v>1.145671018454004</v>
      </c>
      <c r="U87" s="37">
        <f>IF(Q87="","",Q87/GDP!T83/10)</f>
        <v>1.1255325949416068</v>
      </c>
      <c r="V87" s="39">
        <f>IF(P87="","",(P87-Freight_D_A!P87)/GDP!S83/10)</f>
        <v>-0.25954030504431591</v>
      </c>
      <c r="W87" s="39">
        <f>IF(Q87="","",(Q87-Freight_D_A!Q87)/GDP!T83/10)</f>
        <v>-0.24887494591322809</v>
      </c>
      <c r="X87" s="37">
        <f>IF(Trans_cr_A!P87="","",Trans_cr_A!P87/GDP!S83/10)</f>
        <v>4.6395935681406382</v>
      </c>
      <c r="Y87" s="37">
        <f>IF(Trans_cr_A!P87="", "", (Trans_cr_A!P87-Trans_deb!P87)/GDP!S83/10)</f>
        <v>1.2957154198230845</v>
      </c>
      <c r="Z87" s="16"/>
      <c r="AA87" s="14">
        <f t="shared" si="2"/>
        <v>1</v>
      </c>
      <c r="AB87" s="42">
        <f t="shared" si="3"/>
        <v>1</v>
      </c>
      <c r="AC87" s="16"/>
      <c r="AD87" s="16"/>
      <c r="AE87" s="16"/>
      <c r="AF87" s="16"/>
      <c r="AG87" s="16"/>
      <c r="AH87" s="16"/>
      <c r="AI87" s="16"/>
    </row>
    <row r="88" spans="1:35" ht="14.25" customHeight="1" x14ac:dyDescent="0.25">
      <c r="A88" s="22" t="s">
        <v>107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16"/>
      <c r="S88" s="36" t="str">
        <f>IF(P88="","",P88/Trans_cr_A!P88)</f>
        <v/>
      </c>
      <c r="T88" s="37" t="str">
        <f>IF(P88="","",P88/GDP!S84/10)</f>
        <v/>
      </c>
      <c r="U88" s="37" t="str">
        <f>IF(Q88="","",Q88/GDP!T84/10)</f>
        <v/>
      </c>
      <c r="V88" s="39" t="str">
        <f>IF(P88="","",(P88-Freight_D_A!P88)/GDP!S84/10)</f>
        <v/>
      </c>
      <c r="W88" s="39" t="str">
        <f>IF(Q88="","",(Q88-Freight_D_A!Q88)/GDP!T84/10)</f>
        <v/>
      </c>
      <c r="X88" s="37">
        <f>IF(Trans_cr_A!P88="","",Trans_cr_A!P88/GDP!S84/10)</f>
        <v>6.4487784934688914</v>
      </c>
      <c r="Y88" s="37">
        <f>IF(Trans_cr_A!P88="", "", (Trans_cr_A!P88-Trans_deb!P88)/GDP!S84/10)</f>
        <v>3.7094009023409327</v>
      </c>
      <c r="Z88" s="37">
        <f>IF(Trans_cr_A!Q88="", "", (Trans_cr_A!Q88-Trans_deb!Q88)/GDP!T84/10)</f>
        <v>1.0533375357394299</v>
      </c>
      <c r="AA88" s="14" t="str">
        <f t="shared" si="2"/>
        <v/>
      </c>
      <c r="AB88" s="42">
        <f t="shared" si="3"/>
        <v>0</v>
      </c>
      <c r="AC88" s="16"/>
      <c r="AD88" s="16"/>
      <c r="AE88" s="16"/>
      <c r="AF88" s="16"/>
      <c r="AG88" s="16"/>
      <c r="AH88" s="16"/>
      <c r="AI88" s="16"/>
    </row>
    <row r="89" spans="1:35" ht="14.25" customHeight="1" x14ac:dyDescent="0.25">
      <c r="A89" s="22" t="s">
        <v>108</v>
      </c>
      <c r="B89" s="19">
        <v>4244.6382031455123</v>
      </c>
      <c r="C89" s="19">
        <v>5251.2193500009871</v>
      </c>
      <c r="D89" s="19">
        <v>6215.8545751180391</v>
      </c>
      <c r="E89" s="19">
        <v>7909.8478324956905</v>
      </c>
      <c r="F89" s="19">
        <v>1787.1</v>
      </c>
      <c r="G89" s="19">
        <v>0</v>
      </c>
      <c r="H89" s="19">
        <v>0</v>
      </c>
      <c r="I89" s="19">
        <v>10826.378755460619</v>
      </c>
      <c r="J89" s="19">
        <v>14299.475077217154</v>
      </c>
      <c r="K89" s="19">
        <v>15287.717520456777</v>
      </c>
      <c r="L89" s="19">
        <v>11712.306074401415</v>
      </c>
      <c r="M89" s="19">
        <v>12052.666929740444</v>
      </c>
      <c r="N89" s="19">
        <v>13699.237705558333</v>
      </c>
      <c r="O89" s="19">
        <v>15190.607464763276</v>
      </c>
      <c r="P89" s="19">
        <v>15550.219290965659</v>
      </c>
      <c r="Q89" s="19">
        <v>15173.359092429935</v>
      </c>
      <c r="R89" s="16"/>
      <c r="S89" s="36">
        <f>IF(P89="","",P89/Trans_cr_A!P89)</f>
        <v>0.73609038087786893</v>
      </c>
      <c r="T89" s="37">
        <f>IF(P89="","",P89/GDP!S85/10)</f>
        <v>0.54172511029317749</v>
      </c>
      <c r="U89" s="37">
        <f>IF(Q89="","",Q89/GDP!T85/10)</f>
        <v>0.56015679044104649</v>
      </c>
      <c r="V89" s="39">
        <f>IF(P89="","",(P89-Freight_D_A!P89)/GDP!S85/10)</f>
        <v>5.4216037416543236E-3</v>
      </c>
      <c r="W89" s="39">
        <f>IF(Q89="","",(Q89-Freight_D_A!Q89)/GDP!T85/10)</f>
        <v>4.3491116761001848E-2</v>
      </c>
      <c r="X89" s="37">
        <f>IF(Trans_cr_A!P89="","",Trans_cr_A!P89/GDP!S85/10)</f>
        <v>0.73594917739192645</v>
      </c>
      <c r="Y89" s="37">
        <f>IF(Trans_cr_A!P89="", "", (Trans_cr_A!P89-Trans_deb!P89)/GDP!S85/10)</f>
        <v>-9.8726259076766062E-2</v>
      </c>
      <c r="Z89" s="16"/>
      <c r="AA89" s="14">
        <f t="shared" si="2"/>
        <v>1</v>
      </c>
      <c r="AB89" s="42">
        <f t="shared" si="3"/>
        <v>1</v>
      </c>
      <c r="AC89" s="16"/>
      <c r="AD89" s="16"/>
      <c r="AE89" s="16"/>
      <c r="AF89" s="16"/>
      <c r="AG89" s="16"/>
      <c r="AH89" s="16"/>
      <c r="AI89" s="16"/>
    </row>
    <row r="90" spans="1:35" ht="14.25" customHeight="1" x14ac:dyDescent="0.25">
      <c r="A90" s="22" t="s">
        <v>109</v>
      </c>
      <c r="B90" s="21">
        <v>1732.7370000000001</v>
      </c>
      <c r="C90" s="21">
        <v>1331.168922515182</v>
      </c>
      <c r="D90" s="21">
        <v>1365.25</v>
      </c>
      <c r="E90" s="21">
        <v>1565.2135457429922</v>
      </c>
      <c r="F90" s="21">
        <v>1498.8488632022547</v>
      </c>
      <c r="G90" s="21">
        <v>1479.1</v>
      </c>
      <c r="H90" s="21">
        <v>1866.3064954192153</v>
      </c>
      <c r="I90" s="21">
        <v>1993.385913973613</v>
      </c>
      <c r="J90" s="21">
        <v>1716.6131186309881</v>
      </c>
      <c r="K90" s="21">
        <v>1750.5158992822332</v>
      </c>
      <c r="L90" s="21">
        <v>1405.6722369276699</v>
      </c>
      <c r="M90" s="21">
        <v>1676.477358325601</v>
      </c>
      <c r="N90" s="21">
        <v>1283.2703186951671</v>
      </c>
      <c r="O90" s="21">
        <v>1526.5769265491538</v>
      </c>
      <c r="P90" s="21">
        <v>1773.62843779745</v>
      </c>
      <c r="Q90" s="21">
        <v>1649.5075791372699</v>
      </c>
      <c r="R90" s="16"/>
      <c r="S90" s="36">
        <f>IF(P90="","",P90/Trans_cr_A!P90)</f>
        <v>0.44857442379983165</v>
      </c>
      <c r="T90" s="37">
        <f>IF(P90="","",P90/GDP!S86/10)</f>
        <v>0.15835402644525642</v>
      </c>
      <c r="U90" s="37">
        <f>IF(Q90="","",Q90/GDP!T86/10)</f>
        <v>0.15566679052671378</v>
      </c>
      <c r="V90" s="39">
        <f>IF(P90="","",(P90-Freight_D_A!P90)/GDP!S86/10)</f>
        <v>-0.53194712086415319</v>
      </c>
      <c r="W90" s="39">
        <f>IF(Q90="","",(Q90-Freight_D_A!Q90)/GDP!T86/10)</f>
        <v>-0.44169035992120059</v>
      </c>
      <c r="X90" s="37">
        <f>IF(Trans_cr_A!P90="","",Trans_cr_A!P90/GDP!S86/10)</f>
        <v>0.35301617311092859</v>
      </c>
      <c r="Y90" s="37">
        <f>IF(Trans_cr_A!P90="", "", (Trans_cr_A!P90-Trans_deb!P90)/GDP!S86/10)</f>
        <v>-0.68626497669472653</v>
      </c>
      <c r="Z90" s="16"/>
      <c r="AA90" s="14">
        <f t="shared" si="2"/>
        <v>1</v>
      </c>
      <c r="AB90" s="42">
        <f t="shared" si="3"/>
        <v>1</v>
      </c>
      <c r="AC90" s="16"/>
      <c r="AD90" s="16"/>
      <c r="AE90" s="16"/>
      <c r="AF90" s="16"/>
      <c r="AG90" s="16"/>
      <c r="AH90" s="16"/>
      <c r="AI90" s="16"/>
    </row>
    <row r="91" spans="1:35" ht="14.25" customHeight="1" x14ac:dyDescent="0.25">
      <c r="A91" s="22" t="s">
        <v>111</v>
      </c>
      <c r="B91" s="21">
        <v>152.9</v>
      </c>
      <c r="C91" s="21">
        <v>171.5</v>
      </c>
      <c r="D91" s="21">
        <v>205.2</v>
      </c>
      <c r="E91" s="21">
        <v>342.5</v>
      </c>
      <c r="F91" s="21">
        <v>202.2</v>
      </c>
      <c r="G91" s="21">
        <v>296.5</v>
      </c>
      <c r="H91" s="21">
        <v>412</v>
      </c>
      <c r="I91" s="21">
        <v>617</v>
      </c>
      <c r="J91" s="21"/>
      <c r="K91" s="21"/>
      <c r="L91" s="21"/>
      <c r="M91" s="21"/>
      <c r="N91" s="21"/>
      <c r="O91" s="21"/>
      <c r="P91" s="21"/>
      <c r="Q91" s="21"/>
      <c r="R91" s="16"/>
      <c r="S91" s="36" t="str">
        <f>IF(P91="","",P91/Trans_cr_A!P91)</f>
        <v/>
      </c>
      <c r="T91" s="37" t="str">
        <f>IF(P91="","",P91/GDP!S87/10)</f>
        <v/>
      </c>
      <c r="U91" s="37" t="str">
        <f>IF(Q91="","",Q91/GDP!T87/10)</f>
        <v/>
      </c>
      <c r="V91" s="39" t="str">
        <f>IF(P91="","",(P91-Freight_D_A!P91)/GDP!S87/10)</f>
        <v/>
      </c>
      <c r="W91" s="39" t="str">
        <f>IF(Q91="","",(Q91-Freight_D_A!Q91)/GDP!T87/10)</f>
        <v/>
      </c>
      <c r="X91" s="37">
        <f>IF(Trans_cr_A!P91="","",Trans_cr_A!P91/GDP!S87/10)</f>
        <v>0.28997365510668333</v>
      </c>
      <c r="Y91" s="37">
        <f>IF(Trans_cr_A!P91="", "", (Trans_cr_A!P91-Trans_deb!P91)/GDP!S87/10)</f>
        <v>-2.7377109614537347</v>
      </c>
      <c r="Z91" s="16"/>
      <c r="AA91" s="14" t="str">
        <f t="shared" si="2"/>
        <v/>
      </c>
      <c r="AB91" s="42">
        <f t="shared" si="3"/>
        <v>0</v>
      </c>
      <c r="AC91" s="16"/>
      <c r="AD91" s="16"/>
      <c r="AE91" s="16"/>
      <c r="AF91" s="16"/>
      <c r="AG91" s="16"/>
      <c r="AH91" s="16"/>
      <c r="AI91" s="16"/>
    </row>
    <row r="92" spans="1:35" ht="14.25" customHeight="1" x14ac:dyDescent="0.25">
      <c r="A92" s="22" t="s">
        <v>112</v>
      </c>
      <c r="B92" s="19">
        <v>174.06563769247217</v>
      </c>
      <c r="C92" s="19">
        <v>165.77667680373395</v>
      </c>
      <c r="D92" s="19">
        <v>274.43459737515508</v>
      </c>
      <c r="E92" s="19">
        <v>294.08164816257334</v>
      </c>
      <c r="F92" s="19">
        <v>229.7886945553735</v>
      </c>
      <c r="G92" s="19">
        <v>210.91519235209228</v>
      </c>
      <c r="H92" s="19">
        <v>240.81798733089803</v>
      </c>
      <c r="I92" s="19">
        <v>221.17893410049678</v>
      </c>
      <c r="J92" s="19">
        <v>204.586499077832</v>
      </c>
      <c r="K92" s="19">
        <v>158.69999999999999</v>
      </c>
      <c r="L92" s="19">
        <v>149.80810543069862</v>
      </c>
      <c r="M92" s="19">
        <v>150.53446427407604</v>
      </c>
      <c r="N92" s="19">
        <v>156.9876264267987</v>
      </c>
      <c r="O92" s="19">
        <v>173.59648132783914</v>
      </c>
      <c r="P92" s="19">
        <v>169.07634380411281</v>
      </c>
      <c r="Q92" s="19"/>
      <c r="R92" s="16"/>
      <c r="S92" s="36">
        <f>IF(P92="","",P92/Trans_cr_A!P92)</f>
        <v>1.8782723983581346E-2</v>
      </c>
      <c r="T92" s="37">
        <f>IF(P92="","",P92/GDP!S88/10)</f>
        <v>4.2441078421330644E-2</v>
      </c>
      <c r="U92" s="37" t="str">
        <f>IF(Q92="","",Q92/GDP!T88/10)</f>
        <v/>
      </c>
      <c r="V92" s="39">
        <f>IF(P92="","",(P92-Freight_D_A!P92)/GDP!S88/10)</f>
        <v>-0.75738314202423385</v>
      </c>
      <c r="W92" s="39" t="str">
        <f>IF(Q92="","",(Q92-Freight_D_A!Q92)/GDP!T88/10)</f>
        <v/>
      </c>
      <c r="X92" s="37">
        <f>IF(Trans_cr_A!P92="","",Trans_cr_A!P92/GDP!S88/10)</f>
        <v>2.2595805836485652</v>
      </c>
      <c r="Y92" s="37">
        <f>IF(Trans_cr_A!P92="", "", (Trans_cr_A!P92-Trans_deb!P92)/GDP!S88/10)</f>
        <v>1.3375952715044361</v>
      </c>
      <c r="Z92" s="16"/>
      <c r="AA92" s="14" t="str">
        <f t="shared" si="2"/>
        <v/>
      </c>
      <c r="AB92" s="42">
        <f t="shared" si="3"/>
        <v>0</v>
      </c>
      <c r="AC92" s="16"/>
      <c r="AD92" s="16"/>
      <c r="AE92" s="16"/>
      <c r="AF92" s="16"/>
      <c r="AG92" s="16"/>
      <c r="AH92" s="16"/>
      <c r="AI92" s="16"/>
    </row>
    <row r="93" spans="1:35" ht="14.25" customHeight="1" x14ac:dyDescent="0.25">
      <c r="A93" s="22" t="s">
        <v>113</v>
      </c>
      <c r="B93" s="21">
        <v>2679.8</v>
      </c>
      <c r="C93" s="21">
        <v>2721.2</v>
      </c>
      <c r="D93" s="21">
        <v>3335.8</v>
      </c>
      <c r="E93" s="21">
        <v>3765</v>
      </c>
      <c r="F93" s="21">
        <v>2132.3000000000002</v>
      </c>
      <c r="G93" s="21">
        <v>3055.7</v>
      </c>
      <c r="H93" s="21">
        <v>3158.6</v>
      </c>
      <c r="I93" s="21">
        <v>3206.2</v>
      </c>
      <c r="J93" s="21">
        <v>3059.7</v>
      </c>
      <c r="K93" s="21">
        <v>2906.9</v>
      </c>
      <c r="L93" s="21">
        <v>2612.4</v>
      </c>
      <c r="M93" s="21">
        <v>2197.6</v>
      </c>
      <c r="N93" s="21">
        <v>2631.5</v>
      </c>
      <c r="O93" s="21">
        <v>2860.3</v>
      </c>
      <c r="P93" s="67">
        <v>2841.1</v>
      </c>
      <c r="Q93" s="67">
        <v>3663.6</v>
      </c>
      <c r="R93" s="16"/>
      <c r="S93" s="36">
        <f>IF(P93="","",P93/Trans_cr_A!P93)</f>
        <v>0.65905031431951566</v>
      </c>
      <c r="T93" s="37">
        <f>IF(P93="","",P93/GDP!S89/10)</f>
        <v>0.71990006385372429</v>
      </c>
      <c r="U93" s="37">
        <f>IF(Q93="","",Q93/GDP!T89/10)</f>
        <v>0.90989695484044009</v>
      </c>
      <c r="V93" s="39">
        <f>IF(P93="","",(P93-Freight_D_A!P93)/GDP!S89/10)</f>
        <v>-4.130221055512244E-3</v>
      </c>
      <c r="W93" s="39">
        <f>IF(Q93="","",(Q93-Freight_D_A!Q93)/GDP!T89/10)</f>
        <v>0.24664774152528687</v>
      </c>
      <c r="X93" s="37">
        <f>IF(Trans_cr_A!P93="","",Trans_cr_A!P93/GDP!S89/10)</f>
        <v>1.0923294446753089</v>
      </c>
      <c r="Y93" s="37">
        <f>IF(Trans_cr_A!P93="", "", (Trans_cr_A!P93-Trans_deb!P93)/GDP!S89/10)</f>
        <v>-0.91440053515502284</v>
      </c>
      <c r="Z93" s="16"/>
      <c r="AA93" s="14">
        <f t="shared" si="2"/>
        <v>1</v>
      </c>
      <c r="AB93" s="42">
        <f t="shared" si="3"/>
        <v>1</v>
      </c>
      <c r="AC93" s="16"/>
      <c r="AD93" s="16"/>
      <c r="AE93" s="16"/>
      <c r="AF93" s="16"/>
      <c r="AG93" s="16"/>
      <c r="AH93" s="16"/>
      <c r="AI93" s="16"/>
    </row>
    <row r="94" spans="1:35" ht="14.25" customHeight="1" x14ac:dyDescent="0.25">
      <c r="A94" s="22" t="s">
        <v>114</v>
      </c>
      <c r="B94" s="19">
        <v>4990.6674621272514</v>
      </c>
      <c r="C94" s="19">
        <v>5570.4753603922964</v>
      </c>
      <c r="D94" s="19">
        <v>6473.778656620656</v>
      </c>
      <c r="E94" s="19">
        <v>7211.4016197489018</v>
      </c>
      <c r="F94" s="19">
        <v>4678.6822298644483</v>
      </c>
      <c r="G94" s="19">
        <v>5487.1951463203441</v>
      </c>
      <c r="H94" s="19">
        <v>5320.1505406993992</v>
      </c>
      <c r="I94" s="19">
        <v>4722.7942338399607</v>
      </c>
      <c r="J94" s="19">
        <v>4838.5255019757651</v>
      </c>
      <c r="K94" s="19">
        <v>4560.5460473495068</v>
      </c>
      <c r="L94" s="19">
        <v>3245.2383801488909</v>
      </c>
      <c r="M94" s="19">
        <v>3166.7843087336464</v>
      </c>
      <c r="N94" s="19">
        <v>4292.5843378659965</v>
      </c>
      <c r="O94" s="19">
        <v>4564.5948269688733</v>
      </c>
      <c r="P94" s="68">
        <v>4509.0079771103974</v>
      </c>
      <c r="Q94" s="68">
        <v>4366.7370247614763</v>
      </c>
      <c r="R94" s="16"/>
      <c r="S94" s="36">
        <f>IF(P94="","",P94/Trans_cr_A!P94)</f>
        <v>0.29812160920597591</v>
      </c>
      <c r="T94" s="37">
        <f>IF(P94="","",P94/GDP!S90/10)</f>
        <v>0.22487247659068182</v>
      </c>
      <c r="U94" s="37">
        <f>IF(Q94="","",Q94/GDP!T90/10)</f>
        <v>0.23166451052879541</v>
      </c>
      <c r="V94" s="39">
        <f>IF(P94="","",(P94-Freight_D_A!P94)/GDP!S90/10)</f>
        <v>-0.29662066164065537</v>
      </c>
      <c r="W94" s="39">
        <f>IF(Q94="","",(Q94-Freight_D_A!Q94)/GDP!T90/10)</f>
        <v>-0.27778435414228436</v>
      </c>
      <c r="X94" s="37">
        <f>IF(Trans_cr_A!P94="","",Trans_cr_A!P94/GDP!S90/10)</f>
        <v>0.75429780883583863</v>
      </c>
      <c r="Y94" s="37">
        <f>IF(Trans_cr_A!P94="", "", (Trans_cr_A!P94-Trans_deb!P94)/GDP!S90/10)</f>
        <v>-0.5469414270557359</v>
      </c>
      <c r="Z94" s="16"/>
      <c r="AA94" s="14">
        <f t="shared" si="2"/>
        <v>1</v>
      </c>
      <c r="AB94" s="42">
        <f t="shared" si="3"/>
        <v>1</v>
      </c>
      <c r="AC94" s="16"/>
      <c r="AD94" s="16"/>
      <c r="AE94" s="16"/>
      <c r="AF94" s="16"/>
      <c r="AG94" s="16"/>
      <c r="AH94" s="16"/>
      <c r="AI94" s="16"/>
    </row>
    <row r="95" spans="1:35" ht="14.25" customHeight="1" x14ac:dyDescent="0.25">
      <c r="A95" s="22" t="s">
        <v>115</v>
      </c>
      <c r="B95" s="21">
        <v>14.58</v>
      </c>
      <c r="C95" s="21">
        <v>17.780999999999999</v>
      </c>
      <c r="D95" s="21">
        <v>15.349</v>
      </c>
      <c r="E95" s="21">
        <v>14.557</v>
      </c>
      <c r="F95" s="21">
        <v>4.3570000000000002</v>
      </c>
      <c r="G95" s="21">
        <v>3.7949999999999999</v>
      </c>
      <c r="H95" s="21">
        <v>1.9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67">
        <v>0</v>
      </c>
      <c r="Q95" s="67">
        <v>0</v>
      </c>
      <c r="R95" s="16"/>
      <c r="S95" s="36">
        <f>IF(P95="","",P95/Trans_cr_A!P95)</f>
        <v>0</v>
      </c>
      <c r="T95" s="37">
        <f>IF(P95="","",P95/GDP!S91/10)</f>
        <v>0</v>
      </c>
      <c r="U95" s="37">
        <f>IF(Q95="","",Q95/GDP!T91/10)</f>
        <v>0</v>
      </c>
      <c r="V95" s="39">
        <f>IF(P95="","",(P95-Freight_D_A!P95)/GDP!S91/10)</f>
        <v>-4.4231802786131267</v>
      </c>
      <c r="W95" s="39">
        <f>IF(Q95="","",(Q95-Freight_D_A!Q95)/GDP!T91/10)</f>
        <v>-3.9507021506816535</v>
      </c>
      <c r="X95" s="37">
        <f>IF(Trans_cr_A!P95="","",Trans_cr_A!P95/GDP!S91/10)</f>
        <v>1.4601551491285654</v>
      </c>
      <c r="Y95" s="37">
        <f>IF(Trans_cr_A!P95="", "", (Trans_cr_A!P95-Trans_deb!P95)/GDP!S91/10)</f>
        <v>-4.4465384021976746</v>
      </c>
      <c r="Z95" s="16"/>
      <c r="AA95" s="14">
        <f t="shared" si="2"/>
        <v>1</v>
      </c>
      <c r="AB95" s="42">
        <f t="shared" si="3"/>
        <v>1</v>
      </c>
      <c r="AC95" s="16"/>
      <c r="AD95" s="16"/>
      <c r="AE95" s="16"/>
      <c r="AF95" s="16"/>
      <c r="AG95" s="16"/>
      <c r="AH95" s="16"/>
      <c r="AI95" s="16"/>
    </row>
    <row r="96" spans="1:35" ht="14.25" customHeight="1" x14ac:dyDescent="0.25">
      <c r="A96" s="22" t="s">
        <v>116</v>
      </c>
      <c r="B96" s="19">
        <v>25610.883281703085</v>
      </c>
      <c r="C96" s="19">
        <v>28089.657485323674</v>
      </c>
      <c r="D96" s="19">
        <v>32500.398826257959</v>
      </c>
      <c r="E96" s="19">
        <v>37653.661145199258</v>
      </c>
      <c r="F96" s="19">
        <v>23961.954432892624</v>
      </c>
      <c r="G96" s="19">
        <v>33742.298394813537</v>
      </c>
      <c r="H96" s="19">
        <v>33507.907676556861</v>
      </c>
      <c r="I96" s="19">
        <v>35024.206664089026</v>
      </c>
      <c r="J96" s="19">
        <v>32583.097948188661</v>
      </c>
      <c r="K96" s="19">
        <v>32548.374296042064</v>
      </c>
      <c r="L96" s="19"/>
      <c r="M96" s="19">
        <v>24501.731983884591</v>
      </c>
      <c r="N96" s="19">
        <v>27025.723949141695</v>
      </c>
      <c r="O96" s="19">
        <v>21313.907951984009</v>
      </c>
      <c r="P96" s="68">
        <v>18326.347464932998</v>
      </c>
      <c r="Q96" s="68">
        <v>16440.371467035635</v>
      </c>
      <c r="R96" s="16"/>
      <c r="S96" s="36">
        <f>IF(P96="","",P96/Trans_cr_A!P96)</f>
        <v>0.6994058010704749</v>
      </c>
      <c r="T96" s="37">
        <f>IF(P96="","",P96/GDP!S92/10)</f>
        <v>0.35593572584054861</v>
      </c>
      <c r="U96" s="37">
        <f>IF(Q96="","",Q96/GDP!T92/10)</f>
        <v>0.32563638225035874</v>
      </c>
      <c r="V96" s="39">
        <f>IF(P96="","",(P96-Freight_D_A!P96)/GDP!S92/10)</f>
        <v>-7.6119000475569965E-2</v>
      </c>
      <c r="W96" s="39">
        <f>IF(Q96="","",(Q96-Freight_D_A!Q96)/GDP!T92/10)</f>
        <v>-0.11625164588265505</v>
      </c>
      <c r="X96" s="37">
        <f>IF(Trans_cr_A!P96="","",Trans_cr_A!P96/GDP!S92/10)</f>
        <v>0.50891160081282072</v>
      </c>
      <c r="Y96" s="37">
        <f>IF(Trans_cr_A!P96="", "", (Trans_cr_A!P96-Trans_deb!P96)/GDP!S92/10)</f>
        <v>-0.15585419403277187</v>
      </c>
      <c r="Z96" s="16"/>
      <c r="AA96" s="14">
        <f t="shared" si="2"/>
        <v>1</v>
      </c>
      <c r="AB96" s="42">
        <f t="shared" si="3"/>
        <v>1</v>
      </c>
      <c r="AC96" s="16"/>
      <c r="AD96" s="16"/>
      <c r="AE96" s="16"/>
      <c r="AF96" s="16"/>
      <c r="AG96" s="16"/>
      <c r="AH96" s="16"/>
      <c r="AI96" s="16"/>
    </row>
    <row r="97" spans="1:35" ht="14.25" customHeight="1" x14ac:dyDescent="0.25">
      <c r="A97" s="22" t="s">
        <v>117</v>
      </c>
      <c r="B97" s="21">
        <v>46.121297602256703</v>
      </c>
      <c r="C97" s="21">
        <v>39.774330042313125</v>
      </c>
      <c r="D97" s="21">
        <v>69.675620788029505</v>
      </c>
      <c r="E97" s="21">
        <v>41.707559863462684</v>
      </c>
      <c r="F97" s="21">
        <v>47.464788732394368</v>
      </c>
      <c r="G97" s="21">
        <v>45.5</v>
      </c>
      <c r="H97" s="21">
        <v>43.239436619718312</v>
      </c>
      <c r="I97" s="21">
        <v>31.690140845070424</v>
      </c>
      <c r="J97" s="21">
        <v>39.295774647887328</v>
      </c>
      <c r="K97" s="21">
        <v>84.225352112676049</v>
      </c>
      <c r="L97" s="21">
        <v>31.549295774647888</v>
      </c>
      <c r="M97" s="21">
        <v>49.436619718309863</v>
      </c>
      <c r="N97" s="21">
        <v>42.394366197183103</v>
      </c>
      <c r="O97" s="21">
        <v>37.887323943661976</v>
      </c>
      <c r="P97" s="67">
        <v>36.478873239436616</v>
      </c>
      <c r="Q97" s="67"/>
      <c r="R97" s="16"/>
      <c r="S97" s="36">
        <f>IF(P97="","",P97/Trans_cr_A!P97)</f>
        <v>2.4763361698059084E-2</v>
      </c>
      <c r="T97" s="37">
        <f>IF(P97="","",P97/GDP!S93/10)</f>
        <v>8.1853595205844398E-2</v>
      </c>
      <c r="U97" s="37" t="str">
        <f>IF(Q97="","",Q97/GDP!T93/10)</f>
        <v/>
      </c>
      <c r="V97" s="39">
        <f>IF(P97="","",(P97-Freight_D_A!P97)/GDP!S93/10)</f>
        <v>-3.8215199738574155</v>
      </c>
      <c r="W97" s="39" t="str">
        <f>IF(Q97="","",(Q97-Freight_D_A!Q97)/GDP!T93/10)</f>
        <v/>
      </c>
      <c r="X97" s="37">
        <f>IF(Trans_cr_A!P97="","",Trans_cr_A!P97/GDP!S93/10)</f>
        <v>3.3054314758993306</v>
      </c>
      <c r="Y97" s="37">
        <f>IF(Trans_cr_A!P97="", "", (Trans_cr_A!P97-Trans_deb!P97)/GDP!S93/10)</f>
        <v>-2.5361973031926697</v>
      </c>
      <c r="Z97" s="16"/>
      <c r="AA97" s="14" t="str">
        <f t="shared" si="2"/>
        <v/>
      </c>
      <c r="AB97" s="42">
        <f t="shared" si="3"/>
        <v>0</v>
      </c>
      <c r="AC97" s="16"/>
      <c r="AD97" s="16"/>
      <c r="AE97" s="16"/>
      <c r="AF97" s="16"/>
      <c r="AG97" s="16"/>
      <c r="AH97" s="16"/>
      <c r="AI97" s="16"/>
    </row>
    <row r="98" spans="1:35" ht="14.25" customHeight="1" x14ac:dyDescent="0.25">
      <c r="A98" s="22" t="s">
        <v>118</v>
      </c>
      <c r="B98" s="19">
        <v>757.2360039337259</v>
      </c>
      <c r="C98" s="19">
        <v>1113.7836408734779</v>
      </c>
      <c r="D98" s="19">
        <v>1311.3764591158999</v>
      </c>
      <c r="E98" s="19">
        <v>1751.3153135917951</v>
      </c>
      <c r="F98" s="19">
        <v>1690.1376247593998</v>
      </c>
      <c r="G98" s="19">
        <v>1763.994350456084</v>
      </c>
      <c r="H98" s="19">
        <v>1527.6431652310011</v>
      </c>
      <c r="I98" s="19">
        <v>1903.6298729228988</v>
      </c>
      <c r="J98" s="19">
        <v>2310.9050393768453</v>
      </c>
      <c r="K98" s="19">
        <v>3391.424285532536</v>
      </c>
      <c r="L98" s="19">
        <v>3051.2562927035933</v>
      </c>
      <c r="M98" s="19">
        <v>2851.0889464542597</v>
      </c>
      <c r="N98" s="19">
        <v>2932.2045343028999</v>
      </c>
      <c r="O98" s="19">
        <v>3236.0758684192701</v>
      </c>
      <c r="P98" s="68">
        <v>3134.3908250591348</v>
      </c>
      <c r="Q98" s="68">
        <v>2923.3896138965702</v>
      </c>
      <c r="R98" s="16"/>
      <c r="S98" s="36">
        <f>IF(P98="","",P98/Trans_cr_A!P98)</f>
        <v>0.7887665007626854</v>
      </c>
      <c r="T98" s="37">
        <f>IF(P98="","",P98/GDP!S94/10)</f>
        <v>1.7253495819599238</v>
      </c>
      <c r="U98" s="37">
        <f>IF(Q98="","",Q98/GDP!T94/10)</f>
        <v>1.7739875806450374</v>
      </c>
      <c r="V98" s="39">
        <f>IF(P98="","",(P98-Freight_D_A!P98)/GDP!S94/10)</f>
        <v>0.70296491499068892</v>
      </c>
      <c r="W98" s="39">
        <f>IF(Q98="","",(Q98-Freight_D_A!Q98)/GDP!T94/10)</f>
        <v>0.65376810793325535</v>
      </c>
      <c r="X98" s="37">
        <f>IF(Trans_cr_A!P98="","",Trans_cr_A!P98/GDP!S94/10)</f>
        <v>2.1874022036833769</v>
      </c>
      <c r="Y98" s="37">
        <f>IF(Trans_cr_A!P98="", "", (Trans_cr_A!P98-Trans_deb!P98)/GDP!S94/10)</f>
        <v>0.81016018718088212</v>
      </c>
      <c r="Z98" s="16"/>
      <c r="AA98" s="14">
        <f t="shared" si="2"/>
        <v>1</v>
      </c>
      <c r="AB98" s="42">
        <f t="shared" si="3"/>
        <v>1</v>
      </c>
      <c r="AC98" s="16"/>
      <c r="AD98" s="16"/>
      <c r="AE98" s="16"/>
      <c r="AF98" s="16"/>
      <c r="AG98" s="16"/>
      <c r="AH98" s="16"/>
      <c r="AI98" s="16"/>
    </row>
    <row r="99" spans="1:35" ht="14.25" customHeight="1" x14ac:dyDescent="0.25">
      <c r="A99" s="22" t="s">
        <v>119</v>
      </c>
      <c r="B99" s="21">
        <v>265.19302186838866</v>
      </c>
      <c r="C99" s="21">
        <v>360.33979347900168</v>
      </c>
      <c r="D99" s="21">
        <v>351.28863580094065</v>
      </c>
      <c r="E99" s="21">
        <v>458.83466046668542</v>
      </c>
      <c r="F99" s="21">
        <v>478.1056441968953</v>
      </c>
      <c r="G99" s="21">
        <v>668.63667792581725</v>
      </c>
      <c r="H99" s="21">
        <v>657.4</v>
      </c>
      <c r="I99" s="21">
        <v>850.69833195315266</v>
      </c>
      <c r="J99" s="21">
        <v>953.20068119363737</v>
      </c>
      <c r="K99" s="21">
        <v>832.89522022235485</v>
      </c>
      <c r="L99" s="21">
        <v>673.30277314773139</v>
      </c>
      <c r="M99" s="21">
        <v>515.42353481787768</v>
      </c>
      <c r="N99" s="21">
        <v>616.37794210452341</v>
      </c>
      <c r="O99" s="21">
        <v>837.12756465223913</v>
      </c>
      <c r="P99" s="67">
        <v>1013.7392641048809</v>
      </c>
      <c r="Q99" s="67"/>
      <c r="R99" s="16"/>
      <c r="S99" s="36">
        <f>IF(P99="","",P99/Trans_cr_A!P99)</f>
        <v>0.46078630875611565</v>
      </c>
      <c r="T99" s="37">
        <f>IF(P99="","",P99/GDP!S95/10)</f>
        <v>1.062508399648759</v>
      </c>
      <c r="U99" s="37" t="str">
        <f>IF(Q99="","",Q99/GDP!T95/10)</f>
        <v/>
      </c>
      <c r="V99" s="39">
        <f>IF(P99="","",(P99-Freight_D_A!P99)/GDP!S95/10)</f>
        <v>-0.22929715949429497</v>
      </c>
      <c r="W99" s="39" t="str">
        <f>IF(Q99="","",(Q99-Freight_D_A!Q99)/GDP!T95/10)</f>
        <v/>
      </c>
      <c r="X99" s="37">
        <f>IF(Trans_cr_A!P99="","",Trans_cr_A!P99/GDP!S95/10)</f>
        <v>2.3058593093119049</v>
      </c>
      <c r="Y99" s="37">
        <f>IF(Trans_cr_A!P99="", "", (Trans_cr_A!P99-Trans_deb!P99)/GDP!S95/10)</f>
        <v>0.78747692504631073</v>
      </c>
      <c r="Z99" s="16"/>
      <c r="AA99" s="14" t="str">
        <f t="shared" si="2"/>
        <v/>
      </c>
      <c r="AB99" s="42">
        <f t="shared" si="3"/>
        <v>0</v>
      </c>
      <c r="AC99" s="16"/>
      <c r="AD99" s="16"/>
      <c r="AE99" s="16"/>
      <c r="AF99" s="16"/>
      <c r="AG99" s="16"/>
      <c r="AH99" s="16"/>
      <c r="AI99" s="16"/>
    </row>
    <row r="100" spans="1:35" ht="14.25" customHeight="1" x14ac:dyDescent="0.25">
      <c r="A100" s="22" t="s">
        <v>120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68"/>
      <c r="Q100" s="68"/>
      <c r="R100" s="16"/>
      <c r="S100" s="36" t="str">
        <f>IF(P100="","",P100/Trans_cr_A!P100)</f>
        <v/>
      </c>
      <c r="T100" s="37" t="str">
        <f>IF(P100="","",P100/GDP!S96/10)</f>
        <v/>
      </c>
      <c r="U100" s="37" t="str">
        <f>IF(Q100="","",Q100/GDP!T96/10)</f>
        <v/>
      </c>
      <c r="V100" s="39" t="str">
        <f>IF(P100="","",(P100-Freight_D_A!P100)/GDP!S96/10)</f>
        <v/>
      </c>
      <c r="W100" s="39" t="str">
        <f>IF(Q100="","",(Q100-Freight_D_A!Q100)/GDP!T96/10)</f>
        <v/>
      </c>
      <c r="X100" s="37">
        <f>IF(Trans_cr_A!P100="","",Trans_cr_A!P100/GDP!S96/10)</f>
        <v>1.1505675066101908</v>
      </c>
      <c r="Y100" s="37">
        <f>IF(Trans_cr_A!P100="", "", (Trans_cr_A!P100-Trans_deb!P100)/GDP!S96/10)</f>
        <v>-13.818549854522221</v>
      </c>
      <c r="Z100" s="16"/>
      <c r="AA100" s="14" t="str">
        <f t="shared" si="2"/>
        <v/>
      </c>
      <c r="AB100" s="42">
        <f t="shared" si="3"/>
        <v>0</v>
      </c>
      <c r="AC100" s="16"/>
      <c r="AD100" s="16"/>
      <c r="AE100" s="16"/>
      <c r="AF100" s="16"/>
      <c r="AG100" s="16"/>
      <c r="AH100" s="16"/>
      <c r="AI100" s="16"/>
    </row>
    <row r="101" spans="1:35" ht="14.25" customHeight="1" x14ac:dyDescent="0.25">
      <c r="A101" s="22" t="s">
        <v>121</v>
      </c>
      <c r="B101" s="21">
        <v>18224.099999999999</v>
      </c>
      <c r="C101" s="21">
        <v>19955.7</v>
      </c>
      <c r="D101" s="21">
        <v>27566.5</v>
      </c>
      <c r="E101" s="21">
        <v>37789.599999999999</v>
      </c>
      <c r="F101" s="21">
        <v>23093.5</v>
      </c>
      <c r="G101" s="21">
        <v>32244.6</v>
      </c>
      <c r="H101" s="21">
        <v>28991.599999999999</v>
      </c>
      <c r="I101" s="21">
        <v>31146.2</v>
      </c>
      <c r="J101" s="21">
        <v>27904.400000000001</v>
      </c>
      <c r="K101" s="21">
        <v>28851.9</v>
      </c>
      <c r="L101" s="21">
        <v>26505.200000000001</v>
      </c>
      <c r="M101" s="21">
        <v>19738.2</v>
      </c>
      <c r="N101" s="21">
        <v>17089.099999999999</v>
      </c>
      <c r="O101" s="21">
        <v>18930</v>
      </c>
      <c r="P101" s="67">
        <v>17722</v>
      </c>
      <c r="Q101" s="67">
        <v>19740.900000000001</v>
      </c>
      <c r="R101" s="16"/>
      <c r="S101" s="36">
        <f>IF(P101="","",P101/Trans_cr_A!P101)</f>
        <v>0.65478675647415696</v>
      </c>
      <c r="T101" s="37">
        <f>IF(P101="","",P101/GDP!S97/10)</f>
        <v>1.0761868904623682</v>
      </c>
      <c r="U101" s="37">
        <f>IF(Q101="","",Q101/GDP!T97/10)</f>
        <v>1.2104520899887792</v>
      </c>
      <c r="V101" s="39">
        <f>IF(P101="","",(P101-Freight_D_A!P101)/GDP!S97/10)</f>
        <v>0.23548951261279857</v>
      </c>
      <c r="W101" s="39">
        <f>IF(Q101="","",(Q101-Freight_D_A!Q101)/GDP!T97/10)</f>
        <v>0.47117796022981606</v>
      </c>
      <c r="X101" s="37">
        <f>IF(Trans_cr_A!P101="","",Trans_cr_A!P101/GDP!S97/10)</f>
        <v>1.6435685050463338</v>
      </c>
      <c r="Y101" s="37">
        <f>IF(Trans_cr_A!P101="", "", (Trans_cr_A!P101-Trans_deb!P101)/GDP!S97/10)</f>
        <v>-0.10531717210974405</v>
      </c>
      <c r="Z101" s="16"/>
      <c r="AA101" s="14">
        <f t="shared" si="2"/>
        <v>1</v>
      </c>
      <c r="AB101" s="42">
        <f t="shared" si="3"/>
        <v>1</v>
      </c>
      <c r="AC101" s="16"/>
      <c r="AD101" s="16"/>
      <c r="AE101" s="16"/>
      <c r="AF101" s="16"/>
      <c r="AG101" s="16"/>
      <c r="AH101" s="16"/>
      <c r="AI101" s="16"/>
    </row>
    <row r="102" spans="1:35" ht="14.25" customHeight="1" x14ac:dyDescent="0.25">
      <c r="A102" s="22" t="s">
        <v>122</v>
      </c>
      <c r="B102" s="19">
        <v>0</v>
      </c>
      <c r="C102" s="19">
        <v>0</v>
      </c>
      <c r="D102" s="19">
        <v>1.2962891566415651</v>
      </c>
      <c r="E102" s="19">
        <v>3.0167113014543046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68">
        <v>0</v>
      </c>
      <c r="Q102" s="68">
        <v>3.5089995047575866E-2</v>
      </c>
      <c r="R102" s="16"/>
      <c r="S102" s="36">
        <f>IF(P102="","",P102/Trans_cr_A!P102)</f>
        <v>0</v>
      </c>
      <c r="T102" s="37">
        <f>IF(P102="","",P102/GDP!S98/10)</f>
        <v>0</v>
      </c>
      <c r="U102" s="37">
        <f>IF(Q102="","",Q102/GDP!T98/10)</f>
        <v>4.5050706185101899E-4</v>
      </c>
      <c r="V102" s="39">
        <f>IF(P102="","",(P102-Freight_D_A!P102)/GDP!S98/10)</f>
        <v>0</v>
      </c>
      <c r="W102" s="39">
        <f>IF(Q102="","",(Q102-Freight_D_A!Q102)/GDP!T98/10)</f>
        <v>-0.15706162573963006</v>
      </c>
      <c r="X102" s="37">
        <f>IF(Trans_cr_A!P102="","",Trans_cr_A!P102/GDP!S98/10)</f>
        <v>0.94438674274973289</v>
      </c>
      <c r="Y102" s="37">
        <f>IF(Trans_cr_A!P102="", "", (Trans_cr_A!P102-Trans_deb!P102)/GDP!S98/10)</f>
        <v>-1.1226855397986513</v>
      </c>
      <c r="Z102" s="16"/>
      <c r="AA102" s="14">
        <f t="shared" si="2"/>
        <v>1</v>
      </c>
      <c r="AB102" s="42">
        <f t="shared" si="3"/>
        <v>1</v>
      </c>
      <c r="AC102" s="16"/>
      <c r="AD102" s="16"/>
      <c r="AE102" s="16"/>
      <c r="AF102" s="16"/>
      <c r="AG102" s="16"/>
      <c r="AH102" s="16"/>
      <c r="AI102" s="16"/>
    </row>
    <row r="103" spans="1:35" ht="14.25" customHeight="1" x14ac:dyDescent="0.25">
      <c r="A103" s="22" t="s">
        <v>123</v>
      </c>
      <c r="B103" s="21">
        <v>1903.4246575342468</v>
      </c>
      <c r="C103" s="21">
        <v>2767.6285333162632</v>
      </c>
      <c r="D103" s="21">
        <v>3070.9258796373369</v>
      </c>
      <c r="E103" s="21">
        <v>3755.7271671851054</v>
      </c>
      <c r="F103" s="21">
        <v>2515.1999999999998</v>
      </c>
      <c r="G103" s="21">
        <v>3587.9670248337757</v>
      </c>
      <c r="H103" s="21">
        <v>4203.3134170259837</v>
      </c>
      <c r="I103" s="21">
        <v>3206.130744316843</v>
      </c>
      <c r="J103" s="21">
        <v>585.20867005715036</v>
      </c>
      <c r="K103" s="21">
        <v>1067.0768178698997</v>
      </c>
      <c r="L103" s="21">
        <v>1126.1206671141795</v>
      </c>
      <c r="M103" s="21">
        <v>578.7051694934346</v>
      </c>
      <c r="N103" s="21">
        <v>533.43856953070497</v>
      </c>
      <c r="O103" s="21">
        <v>542.8242075339142</v>
      </c>
      <c r="P103" s="67">
        <v>508.99568566680813</v>
      </c>
      <c r="Q103" s="67">
        <v>542.75915382460323</v>
      </c>
      <c r="R103" s="16"/>
      <c r="S103" s="36">
        <f>IF(P103="","",P103/Trans_cr_A!P103)</f>
        <v>0.43301243369696152</v>
      </c>
      <c r="T103" s="37">
        <f>IF(P103="","",P103/GDP!S99/10)</f>
        <v>0.37808688322053136</v>
      </c>
      <c r="U103" s="37">
        <f>IF(Q103="","",Q103/GDP!T99/10)</f>
        <v>0.50285275887989478</v>
      </c>
      <c r="V103" s="39">
        <f>IF(P103="","",(P103-Freight_D_A!P103)/GDP!S99/10)</f>
        <v>-2.4711102369654001</v>
      </c>
      <c r="W103" s="39">
        <f>IF(Q103="","",(Q103-Freight_D_A!Q103)/GDP!T99/10)</f>
        <v>-2.4344923316718345</v>
      </c>
      <c r="X103" s="37">
        <f>IF(Trans_cr_A!P103="","",Trans_cr_A!P103/GDP!S99/10)</f>
        <v>0.8731547960240118</v>
      </c>
      <c r="Y103" s="37">
        <f>IF(Trans_cr_A!P103="", "", (Trans_cr_A!P103-Trans_deb!P103)/GDP!S99/10)</f>
        <v>-2.1659138598304173</v>
      </c>
      <c r="Z103" s="16"/>
      <c r="AA103" s="14">
        <f t="shared" si="2"/>
        <v>1</v>
      </c>
      <c r="AB103" s="42">
        <f t="shared" si="3"/>
        <v>1</v>
      </c>
      <c r="AC103" s="16"/>
      <c r="AD103" s="16"/>
      <c r="AE103" s="16"/>
      <c r="AF103" s="16"/>
      <c r="AG103" s="16"/>
      <c r="AH103" s="16"/>
      <c r="AI103" s="16"/>
    </row>
    <row r="104" spans="1:35" ht="14.25" customHeight="1" x14ac:dyDescent="0.25">
      <c r="A104" s="22" t="s">
        <v>124</v>
      </c>
      <c r="B104" s="19">
        <v>20.795822703780942</v>
      </c>
      <c r="C104" s="19">
        <v>17.64110277978094</v>
      </c>
      <c r="D104" s="19">
        <v>43.705481184780901</v>
      </c>
      <c r="E104" s="19">
        <v>44.656604872780896</v>
      </c>
      <c r="F104" s="19">
        <v>43.920685895000005</v>
      </c>
      <c r="G104" s="19">
        <v>49.2</v>
      </c>
      <c r="H104" s="19">
        <v>64.922736514999997</v>
      </c>
      <c r="I104" s="19">
        <v>65.833972695</v>
      </c>
      <c r="J104" s="19">
        <v>66.266631665000006</v>
      </c>
      <c r="K104" s="19">
        <v>49.241770835000004</v>
      </c>
      <c r="L104" s="19">
        <v>81.534822980000001</v>
      </c>
      <c r="M104" s="19">
        <v>68.954539980000007</v>
      </c>
      <c r="N104" s="19">
        <v>96.078541220000005</v>
      </c>
      <c r="O104" s="19">
        <v>92.320261404999997</v>
      </c>
      <c r="P104" s="19">
        <v>129.77672176499999</v>
      </c>
      <c r="Q104" s="19"/>
      <c r="R104" s="16"/>
      <c r="S104" s="36">
        <f>IF(P104="","",P104/Trans_cr_A!P104)</f>
        <v>0.48107685351642698</v>
      </c>
      <c r="T104" s="37">
        <f>IF(P104="","",P104/GDP!S100/10)</f>
        <v>1.53491096114725</v>
      </c>
      <c r="U104" s="37" t="str">
        <f>IF(Q104="","",Q104/GDP!T100/10)</f>
        <v/>
      </c>
      <c r="V104" s="39">
        <f>IF(P104="","",(P104-Freight_D_A!P104)/GDP!S100/10)</f>
        <v>-0.34207582575753992</v>
      </c>
      <c r="W104" s="39" t="str">
        <f>IF(Q104="","",(Q104-Freight_D_A!Q104)/GDP!T100/10)</f>
        <v/>
      </c>
      <c r="X104" s="37">
        <f>IF(Trans_cr_A!P104="","",Trans_cr_A!P104/GDP!S100/10)</f>
        <v>3.1905732939089293</v>
      </c>
      <c r="Y104" s="37">
        <f>IF(Trans_cr_A!P104="", "", (Trans_cr_A!P104-Trans_deb!P104)/GDP!S100/10)</f>
        <v>-2.1804722294500296</v>
      </c>
      <c r="Z104" s="16"/>
      <c r="AA104" s="14" t="str">
        <f t="shared" si="2"/>
        <v/>
      </c>
      <c r="AB104" s="42">
        <f t="shared" si="3"/>
        <v>0</v>
      </c>
      <c r="AC104" s="16"/>
      <c r="AD104" s="16"/>
      <c r="AE104" s="16"/>
      <c r="AF104" s="16"/>
      <c r="AG104" s="16"/>
      <c r="AH104" s="16"/>
      <c r="AI104" s="16"/>
    </row>
    <row r="105" spans="1:35" ht="14.25" customHeight="1" x14ac:dyDescent="0.25">
      <c r="A105" s="22" t="s">
        <v>125</v>
      </c>
      <c r="B105" s="21">
        <v>3.08</v>
      </c>
      <c r="C105" s="21">
        <v>4.9314314503562109</v>
      </c>
      <c r="D105" s="21">
        <v>1.8636106913351391</v>
      </c>
      <c r="E105" s="21">
        <v>2.5652387999999999</v>
      </c>
      <c r="F105" s="21">
        <v>2.3763422800000003</v>
      </c>
      <c r="G105" s="21">
        <v>3.26</v>
      </c>
      <c r="H105" s="21">
        <v>4.7080858525</v>
      </c>
      <c r="I105" s="21">
        <v>7.2</v>
      </c>
      <c r="J105" s="21">
        <v>1.70442373</v>
      </c>
      <c r="K105" s="21">
        <v>5.9244340900000001</v>
      </c>
      <c r="L105" s="21">
        <v>5.51984633</v>
      </c>
      <c r="M105" s="21">
        <v>8.6278575499999999</v>
      </c>
      <c r="N105" s="21">
        <v>4.6625794628999992</v>
      </c>
      <c r="O105" s="21">
        <v>3.2292870512065099</v>
      </c>
      <c r="P105" s="21">
        <v>21.95537216</v>
      </c>
      <c r="Q105" s="21"/>
      <c r="R105" s="16"/>
      <c r="S105" s="36">
        <f>IF(P105="","",P105/Trans_cr_A!P105)</f>
        <v>0.13143881357816284</v>
      </c>
      <c r="T105" s="37">
        <f>IF(P105="","",P105/GDP!S101/10)</f>
        <v>0.11674042728771203</v>
      </c>
      <c r="U105" s="37" t="str">
        <f>IF(Q105="","",Q105/GDP!T101/10)</f>
        <v/>
      </c>
      <c r="V105" s="39">
        <f>IF(P105="","",(P105-Freight_D_A!P105)/GDP!S101/10)</f>
        <v>-0.12638053650236614</v>
      </c>
      <c r="W105" s="39" t="str">
        <f>IF(Q105="","",(Q105-Freight_D_A!Q105)/GDP!T101/10)</f>
        <v/>
      </c>
      <c r="X105" s="37">
        <f>IF(Trans_cr_A!P105="","",Trans_cr_A!P105/GDP!S101/10)</f>
        <v>0.88817316673578994</v>
      </c>
      <c r="Y105" s="37">
        <f>IF(Trans_cr_A!P105="", "", (Trans_cr_A!P105-Trans_deb!P105)/GDP!S101/10)</f>
        <v>0.11544158933189763</v>
      </c>
      <c r="Z105" s="16"/>
      <c r="AA105" s="14" t="str">
        <f t="shared" si="2"/>
        <v/>
      </c>
      <c r="AB105" s="42">
        <f t="shared" si="3"/>
        <v>0</v>
      </c>
      <c r="AC105" s="16"/>
      <c r="AD105" s="16"/>
      <c r="AE105" s="16"/>
      <c r="AF105" s="16"/>
      <c r="AG105" s="16"/>
      <c r="AH105" s="16"/>
      <c r="AI105" s="16"/>
    </row>
    <row r="106" spans="1:35" ht="14.25" customHeight="1" x14ac:dyDescent="0.25">
      <c r="A106" s="22" t="s">
        <v>126</v>
      </c>
      <c r="B106" s="54">
        <v>680.51737898832653</v>
      </c>
      <c r="C106" s="54">
        <v>816.13923529411647</v>
      </c>
      <c r="D106" s="54">
        <v>1047.0452219607876</v>
      </c>
      <c r="E106" s="54">
        <v>1279.5572578124998</v>
      </c>
      <c r="F106" s="54">
        <v>1030.7442097656242</v>
      </c>
      <c r="G106" s="54">
        <v>918.72165000000177</v>
      </c>
      <c r="H106" s="54">
        <v>1202.6493385214033</v>
      </c>
      <c r="I106" s="54">
        <v>1234.6819136718752</v>
      </c>
      <c r="J106" s="54">
        <v>1209.9155337254936</v>
      </c>
      <c r="K106" s="54">
        <v>1453.3798580392106</v>
      </c>
      <c r="L106" s="54">
        <v>1189.3978187499995</v>
      </c>
      <c r="M106" s="54">
        <v>1183.2794276264619</v>
      </c>
      <c r="N106" s="54">
        <v>1307.0411211764729</v>
      </c>
      <c r="O106" s="54">
        <v>1282.516597647058</v>
      </c>
      <c r="P106" s="54">
        <v>1240.3777568627431</v>
      </c>
      <c r="Q106" s="54">
        <v>1073.6643424124543</v>
      </c>
      <c r="R106" s="16"/>
      <c r="S106" s="36">
        <f>IF(P106="","",P106/Trans_cr_A!P106)</f>
        <v>0.52001361788815004</v>
      </c>
      <c r="T106" s="37">
        <f>IF(P106="","",P106/GDP!S102/10)</f>
        <v>3.6418501919103412</v>
      </c>
      <c r="U106" s="37">
        <f>IF(Q106="","",Q106/GDP!T102/10)</f>
        <v>3.2070743246683024</v>
      </c>
      <c r="V106" s="39">
        <f>IF(P106="","",(P106-Freight_D_A!P106)/GDP!S102/10)</f>
        <v>1.9195311480827069</v>
      </c>
      <c r="W106" s="39">
        <f>IF(Q106="","",(Q106-Freight_D_A!Q106)/GDP!T102/10)</f>
        <v>1.3988302905468126</v>
      </c>
      <c r="X106" s="37">
        <f>IF(Trans_cr_A!P106="","",Trans_cr_A!P106/GDP!S102/10)</f>
        <v>7.0033746552646408</v>
      </c>
      <c r="Y106" s="37">
        <f>IF(Trans_cr_A!P106="", "", (Trans_cr_A!P106-Trans_deb!P106)/GDP!S102/10)</f>
        <v>3.8653153321350127</v>
      </c>
      <c r="Z106" s="16"/>
      <c r="AA106" s="14">
        <f t="shared" si="2"/>
        <v>1</v>
      </c>
      <c r="AB106" s="42">
        <f t="shared" si="3"/>
        <v>1</v>
      </c>
      <c r="AC106" s="16"/>
      <c r="AD106" s="16"/>
      <c r="AE106" s="16"/>
      <c r="AF106" s="16"/>
      <c r="AG106" s="16"/>
      <c r="AH106" s="16"/>
      <c r="AI106" s="16"/>
    </row>
    <row r="107" spans="1:35" ht="14.25" customHeight="1" x14ac:dyDescent="0.25">
      <c r="A107" s="22" t="s">
        <v>127</v>
      </c>
      <c r="B107" s="21">
        <v>0</v>
      </c>
      <c r="C107" s="21">
        <v>0</v>
      </c>
      <c r="D107" s="21">
        <v>0</v>
      </c>
      <c r="E107" s="21">
        <v>0</v>
      </c>
      <c r="F107" s="21">
        <v>0</v>
      </c>
      <c r="G107" s="21">
        <v>263.57565367510347</v>
      </c>
      <c r="H107" s="21">
        <v>560.44777762000001</v>
      </c>
      <c r="I107" s="21">
        <v>305.91045912999999</v>
      </c>
      <c r="J107" s="21">
        <v>303.91013122000004</v>
      </c>
      <c r="K107" s="21">
        <v>442.22185495999997</v>
      </c>
      <c r="L107" s="21">
        <v>291.43751493000002</v>
      </c>
      <c r="M107" s="21">
        <v>165.08426571000001</v>
      </c>
      <c r="N107" s="21">
        <v>151.82719900000001</v>
      </c>
      <c r="O107" s="21">
        <v>217.83786936102499</v>
      </c>
      <c r="P107" s="21">
        <v>135.86036050399389</v>
      </c>
      <c r="Q107" s="21"/>
      <c r="R107" s="16"/>
      <c r="S107" s="36">
        <f>IF(P107="","",P107/Trans_cr_A!P107)</f>
        <v>0.18490586745289678</v>
      </c>
      <c r="T107" s="37">
        <f>IF(P107="","",P107/GDP!S103/10)</f>
        <v>0.25842722457580819</v>
      </c>
      <c r="U107" s="37" t="str">
        <f>IF(Q107="","",Q107/GDP!T103/10)</f>
        <v/>
      </c>
      <c r="V107" s="39">
        <f>IF(P107="","",(P107-Freight_D_A!P107)/GDP!S103/10)</f>
        <v>-2.3567493475762875</v>
      </c>
      <c r="W107" s="39" t="str">
        <f>IF(Q107="","",(Q107-Freight_D_A!Q107)/GDP!T103/10)</f>
        <v/>
      </c>
      <c r="X107" s="37">
        <f>IF(Trans_cr_A!P107="","",Trans_cr_A!P107/GDP!S103/10)</f>
        <v>1.3976150575191475</v>
      </c>
      <c r="Y107" s="37">
        <f>IF(Trans_cr_A!P107="", "", (Trans_cr_A!P107-Trans_deb!P107)/GDP!S103/10)</f>
        <v>-2.1453167526639554</v>
      </c>
      <c r="Z107" s="16"/>
      <c r="AA107" s="14" t="str">
        <f t="shared" si="2"/>
        <v/>
      </c>
      <c r="AB107" s="42">
        <f t="shared" si="3"/>
        <v>0</v>
      </c>
      <c r="AC107" s="16"/>
      <c r="AD107" s="16"/>
      <c r="AE107" s="16"/>
      <c r="AF107" s="16"/>
      <c r="AG107" s="16"/>
      <c r="AH107" s="16"/>
      <c r="AI107" s="16"/>
    </row>
    <row r="108" spans="1:35" ht="14.25" customHeight="1" x14ac:dyDescent="0.25">
      <c r="A108" s="22" t="s">
        <v>128</v>
      </c>
      <c r="B108" s="19">
        <v>0</v>
      </c>
      <c r="C108" s="19">
        <v>0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/>
      <c r="M108" s="19"/>
      <c r="N108" s="19"/>
      <c r="O108" s="19"/>
      <c r="P108" s="19"/>
      <c r="Q108" s="19"/>
      <c r="R108" s="16"/>
      <c r="S108" s="36" t="str">
        <f>IF(P108="","",P108/Trans_cr_A!P108)</f>
        <v/>
      </c>
      <c r="T108" s="37" t="str">
        <f>IF(P108="","",P108/GDP!S104/10)</f>
        <v/>
      </c>
      <c r="U108" s="37" t="str">
        <f>IF(Q108="","",Q108/GDP!T104/10)</f>
        <v/>
      </c>
      <c r="V108" s="39" t="str">
        <f>IF(P108="","",(P108-Freight_D_A!P108)/GDP!S104/10)</f>
        <v/>
      </c>
      <c r="W108" s="39" t="str">
        <f>IF(Q108="","",(Q108-Freight_D_A!Q108)/GDP!T104/10)</f>
        <v/>
      </c>
      <c r="X108" s="37">
        <f>IF(Trans_cr_A!P108="","",Trans_cr_A!P108/GDP!S104/10)</f>
        <v>2.5917023986014431E-2</v>
      </c>
      <c r="Y108" s="37">
        <f>IF(Trans_cr_A!P108="", "", (Trans_cr_A!P108-Trans_deb!P108)/GDP!S104/10)</f>
        <v>-2.4003933027974504</v>
      </c>
      <c r="Z108" s="16"/>
      <c r="AA108" s="14" t="str">
        <f t="shared" si="2"/>
        <v/>
      </c>
      <c r="AB108" s="42">
        <f t="shared" si="3"/>
        <v>0</v>
      </c>
      <c r="AC108" s="16"/>
      <c r="AD108" s="16"/>
      <c r="AE108" s="16"/>
      <c r="AF108" s="16"/>
      <c r="AG108" s="16"/>
      <c r="AH108" s="16"/>
      <c r="AI108" s="16"/>
    </row>
    <row r="109" spans="1:35" ht="14.25" customHeight="1" x14ac:dyDescent="0.25">
      <c r="A109" s="22" t="s">
        <v>129</v>
      </c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16"/>
      <c r="S109" s="36" t="str">
        <f>IF(P109="","",P109/Trans_cr_A!P109)</f>
        <v/>
      </c>
      <c r="T109" s="37" t="str">
        <f>IF(P109="","",P109/GDP!S105/10)</f>
        <v/>
      </c>
      <c r="U109" s="37" t="str">
        <f>IF(Q109="","",Q109/GDP!T105/10)</f>
        <v/>
      </c>
      <c r="V109" s="39" t="str">
        <f>IF(P109="","",(P109-Freight_D_A!P109)/GDP!S105/10)</f>
        <v/>
      </c>
      <c r="W109" s="39" t="str">
        <f>IF(Q109="","",(Q109-Freight_D_A!Q109)/GDP!T105/10)</f>
        <v/>
      </c>
      <c r="X109" s="37" t="str">
        <f>IF(Trans_cr_A!P109="","",Trans_cr_A!P109/GDP!S105/10)</f>
        <v/>
      </c>
      <c r="Y109" s="37" t="str">
        <f>IF(Trans_cr_A!P109="", "", (Trans_cr_A!P109-Trans_deb!P109)/GDP!S105/10)</f>
        <v/>
      </c>
      <c r="Z109" s="16"/>
      <c r="AA109" s="14" t="str">
        <f t="shared" si="2"/>
        <v/>
      </c>
      <c r="AB109" s="42">
        <f t="shared" si="3"/>
        <v>0</v>
      </c>
      <c r="AC109" s="16"/>
      <c r="AD109" s="16"/>
      <c r="AE109" s="16"/>
      <c r="AF109" s="16"/>
      <c r="AG109" s="16"/>
      <c r="AH109" s="16"/>
      <c r="AI109" s="16"/>
    </row>
    <row r="110" spans="1:35" ht="14.25" customHeight="1" x14ac:dyDescent="0.25">
      <c r="A110" s="22" t="s">
        <v>130</v>
      </c>
      <c r="B110" s="19">
        <v>65</v>
      </c>
      <c r="C110" s="19">
        <v>74</v>
      </c>
      <c r="D110" s="19">
        <v>0</v>
      </c>
      <c r="E110" s="19">
        <v>92.6</v>
      </c>
      <c r="F110" s="19">
        <v>153</v>
      </c>
      <c r="G110" s="19">
        <v>153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/>
      <c r="Q110" s="19"/>
      <c r="R110" s="16"/>
      <c r="S110" s="36" t="str">
        <f>IF(P110="","",P110/Trans_cr_A!P110)</f>
        <v/>
      </c>
      <c r="T110" s="37" t="str">
        <f>IF(P110="","",P110/GDP!S106/10)</f>
        <v/>
      </c>
      <c r="U110" s="37" t="str">
        <f>IF(Q110="","",Q110/GDP!T106/10)</f>
        <v/>
      </c>
      <c r="V110" s="39" t="str">
        <f>IF(P110="","",(P110-Freight_D_A!P110)/GDP!S106/10)</f>
        <v/>
      </c>
      <c r="W110" s="39" t="str">
        <f>IF(Q110="","",(Q110-Freight_D_A!Q110)/GDP!T106/10)</f>
        <v/>
      </c>
      <c r="X110" s="37" t="str">
        <f>IF(Trans_cr_A!P110="","",Trans_cr_A!P110/GDP!S106/10)</f>
        <v/>
      </c>
      <c r="Y110" s="37" t="str">
        <f>IF(Trans_cr_A!P110="", "", (Trans_cr_A!P110-Trans_deb!P110)/GDP!S106/10)</f>
        <v/>
      </c>
      <c r="Z110" s="16"/>
      <c r="AA110" s="14" t="str">
        <f t="shared" si="2"/>
        <v/>
      </c>
      <c r="AB110" s="42">
        <f t="shared" si="3"/>
        <v>0</v>
      </c>
      <c r="AC110" s="16"/>
      <c r="AD110" s="16"/>
      <c r="AE110" s="16"/>
      <c r="AF110" s="16"/>
      <c r="AG110" s="16"/>
      <c r="AH110" s="16"/>
      <c r="AI110" s="16"/>
    </row>
    <row r="111" spans="1:35" ht="14.25" customHeight="1" x14ac:dyDescent="0.25">
      <c r="A111" s="22" t="s">
        <v>131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54">
        <v>2650.9303200431277</v>
      </c>
      <c r="L111" s="54">
        <v>2162.1743407343738</v>
      </c>
      <c r="M111" s="54">
        <v>2404.4038726809399</v>
      </c>
      <c r="N111" s="54">
        <v>3049.3822900823579</v>
      </c>
      <c r="O111" s="54">
        <v>3799.3904680313694</v>
      </c>
      <c r="P111" s="54">
        <v>4691.4937756862673</v>
      </c>
      <c r="Q111" s="54">
        <v>4942.728019906629</v>
      </c>
      <c r="R111" s="16"/>
      <c r="S111" s="36">
        <f>IF(P111="","",P111/Trans_cr_A!P111)</f>
        <v>0.59844215932559286</v>
      </c>
      <c r="T111" s="37">
        <f>IF(P111="","",P111/GDP!S107/10)</f>
        <v>8.5872893227285108</v>
      </c>
      <c r="U111" s="37">
        <f>IF(Q111="","",Q111/GDP!T107/10)</f>
        <v>8.8757506462911735</v>
      </c>
      <c r="V111" s="39">
        <f>IF(P111="","",(P111-Freight_D_A!P111)/GDP!S107/10)</f>
        <v>4.9880782662780403</v>
      </c>
      <c r="W111" s="39">
        <f>IF(Q111="","",(Q111-Freight_D_A!Q111)/GDP!T107/10)</f>
        <v>5.3336874578320623</v>
      </c>
      <c r="X111" s="37">
        <f>IF(Trans_cr_A!P111="","",Trans_cr_A!P111/GDP!S107/10)</f>
        <v>14.349405684261702</v>
      </c>
      <c r="Y111" s="37">
        <f>IF(Trans_cr_A!P111="", "", (Trans_cr_A!P111-Trans_deb!P111)/GDP!S107/10)</f>
        <v>7.3628640705170296</v>
      </c>
      <c r="Z111" s="16"/>
      <c r="AA111" s="14">
        <f t="shared" si="2"/>
        <v>1</v>
      </c>
      <c r="AB111" s="42">
        <f t="shared" si="3"/>
        <v>1</v>
      </c>
      <c r="AC111" s="16"/>
      <c r="AD111" s="16"/>
      <c r="AE111" s="16"/>
      <c r="AF111" s="16"/>
      <c r="AG111" s="16"/>
      <c r="AH111" s="16"/>
      <c r="AI111" s="16"/>
    </row>
    <row r="112" spans="1:35" ht="14.25" customHeight="1" x14ac:dyDescent="0.25">
      <c r="A112" s="22" t="s">
        <v>132</v>
      </c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6"/>
      <c r="S112" s="36" t="str">
        <f>IF(P112="","",P112/Trans_cr_A!P112)</f>
        <v/>
      </c>
      <c r="T112" s="37" t="str">
        <f>IF(P112="","",P112/GDP!S108/10)</f>
        <v/>
      </c>
      <c r="U112" s="37" t="str">
        <f>IF(Q112="","",Q112/GDP!T108/10)</f>
        <v/>
      </c>
      <c r="V112" s="39" t="str">
        <f>IF(P112="","",(P112-Freight_D_A!P112)/GDP!S108/10)</f>
        <v/>
      </c>
      <c r="W112" s="39" t="str">
        <f>IF(Q112="","",(Q112-Freight_D_A!Q112)/GDP!T108/10)</f>
        <v/>
      </c>
      <c r="X112" s="37">
        <f>IF(Trans_cr_A!P112="","",Trans_cr_A!P112/GDP!S108/10)</f>
        <v>7.3471068174226533</v>
      </c>
      <c r="Y112" s="37">
        <f>IF(Trans_cr_A!P112="", "", (Trans_cr_A!P112-Trans_deb!P112)/GDP!S108/10)</f>
        <v>1.7603689735605932</v>
      </c>
      <c r="Z112" s="16"/>
      <c r="AA112" s="14" t="str">
        <f t="shared" si="2"/>
        <v/>
      </c>
      <c r="AB112" s="42">
        <f t="shared" si="3"/>
        <v>0</v>
      </c>
      <c r="AC112" s="16"/>
      <c r="AD112" s="16"/>
      <c r="AE112" s="16"/>
      <c r="AF112" s="16"/>
      <c r="AG112" s="16"/>
      <c r="AH112" s="16"/>
      <c r="AI112" s="16"/>
    </row>
    <row r="113" spans="1:35" ht="14.25" customHeight="1" x14ac:dyDescent="0.25">
      <c r="A113" s="22" t="s">
        <v>133</v>
      </c>
      <c r="B113" s="21">
        <v>16.3</v>
      </c>
      <c r="C113" s="21">
        <v>10.699662207905106</v>
      </c>
      <c r="D113" s="21">
        <v>26.70411829121182</v>
      </c>
      <c r="E113" s="21">
        <v>58.3803605950609</v>
      </c>
      <c r="F113" s="21">
        <v>25.320375929206563</v>
      </c>
      <c r="G113" s="21">
        <v>19.963840158051486</v>
      </c>
      <c r="H113" s="21">
        <v>21.903643229980144</v>
      </c>
      <c r="I113" s="21">
        <v>17.478731556343369</v>
      </c>
      <c r="J113" s="21">
        <v>19.863293046601697</v>
      </c>
      <c r="K113" s="21">
        <v>35.552942888618674</v>
      </c>
      <c r="L113" s="21">
        <v>43.871744403710352</v>
      </c>
      <c r="M113" s="21">
        <v>47.572791897861585</v>
      </c>
      <c r="N113" s="21">
        <v>48.979535642650838</v>
      </c>
      <c r="O113" s="21">
        <v>49.692726930648277</v>
      </c>
      <c r="P113" s="21">
        <v>38.920071525300003</v>
      </c>
      <c r="Q113" s="21"/>
      <c r="R113" s="16"/>
      <c r="S113" s="36">
        <f>IF(P113="","",P113/Trans_cr_A!P113)</f>
        <v>9.1762546071604251E-2</v>
      </c>
      <c r="T113" s="37">
        <f>IF(P113="","",P113/GDP!S109/10)</f>
        <v>0.26806303137475035</v>
      </c>
      <c r="U113" s="37" t="str">
        <f>IF(Q113="","",Q113/GDP!T109/10)</f>
        <v/>
      </c>
      <c r="V113" s="39">
        <f>IF(P113="","",(P113-Freight_D_A!P113)/GDP!S109/10)</f>
        <v>-2.0123081482141307</v>
      </c>
      <c r="W113" s="39" t="str">
        <f>IF(Q113="","",(Q113-Freight_D_A!Q113)/GDP!T109/10)</f>
        <v/>
      </c>
      <c r="X113" s="37">
        <f>IF(Trans_cr_A!P113="","",Trans_cr_A!P113/GDP!S109/10)</f>
        <v>2.9212684570192193</v>
      </c>
      <c r="Y113" s="37">
        <f>IF(Trans_cr_A!P113="", "", (Trans_cr_A!P113-Trans_deb!P113)/GDP!S109/10)</f>
        <v>-0.59097939172917147</v>
      </c>
      <c r="Z113" s="16"/>
      <c r="AA113" s="14" t="str">
        <f t="shared" si="2"/>
        <v/>
      </c>
      <c r="AB113" s="42">
        <f t="shared" si="3"/>
        <v>0</v>
      </c>
      <c r="AC113" s="16"/>
      <c r="AD113" s="16"/>
      <c r="AE113" s="16"/>
      <c r="AF113" s="16"/>
      <c r="AG113" s="16"/>
      <c r="AH113" s="16"/>
      <c r="AI113" s="16"/>
    </row>
    <row r="114" spans="1:35" ht="14.25" customHeight="1" x14ac:dyDescent="0.25">
      <c r="A114" s="22" t="s">
        <v>134</v>
      </c>
      <c r="B114" s="19">
        <v>7.6211238194695907</v>
      </c>
      <c r="C114" s="19">
        <v>8.2259021255114071</v>
      </c>
      <c r="D114" s="19">
        <v>12.012217994748404</v>
      </c>
      <c r="E114" s="19">
        <v>9.3544293288104825</v>
      </c>
      <c r="F114" s="19">
        <v>10.062454988725069</v>
      </c>
      <c r="G114" s="19">
        <v>10.917785662424992</v>
      </c>
      <c r="H114" s="19">
        <v>4.4750336033271578</v>
      </c>
      <c r="I114" s="19">
        <v>6.9543221110099998</v>
      </c>
      <c r="J114" s="19">
        <v>6.7109180213497552</v>
      </c>
      <c r="K114" s="19">
        <v>7.0277927963276667</v>
      </c>
      <c r="L114" s="19">
        <v>7.6480829851585304</v>
      </c>
      <c r="M114" s="19">
        <v>6.5512168908499095</v>
      </c>
      <c r="N114" s="19">
        <v>8.0542166730195195</v>
      </c>
      <c r="O114" s="19">
        <v>9.6690830431321508</v>
      </c>
      <c r="P114" s="19">
        <v>11.6261983094277</v>
      </c>
      <c r="Q114" s="19"/>
      <c r="R114" s="16"/>
      <c r="S114" s="36">
        <f>IF(P114="","",P114/Trans_cr_A!P114)</f>
        <v>0.38338616872298004</v>
      </c>
      <c r="T114" s="37">
        <f>IF(P114="","",P114/GDP!S110/10)</f>
        <v>0.15171862598757274</v>
      </c>
      <c r="U114" s="37" t="str">
        <f>IF(Q114="","",Q114/GDP!T110/10)</f>
        <v/>
      </c>
      <c r="V114" s="39">
        <f>IF(P114="","",(P114-Freight_D_A!P114)/GDP!S110/10)</f>
        <v>-0.40823912932338635</v>
      </c>
      <c r="W114" s="39" t="str">
        <f>IF(Q114="","",(Q114-Freight_D_A!Q114)/GDP!T110/10)</f>
        <v/>
      </c>
      <c r="X114" s="37">
        <f>IF(Trans_cr_A!P114="","",Trans_cr_A!P114/GDP!S110/10)</f>
        <v>0.39573317548969461</v>
      </c>
      <c r="Y114" s="37">
        <f>IF(Trans_cr_A!P114="", "", (Trans_cr_A!P114-Trans_deb!P114)/GDP!S110/10)</f>
        <v>-0.83626225015546252</v>
      </c>
      <c r="Z114" s="16"/>
      <c r="AA114" s="14" t="str">
        <f t="shared" si="2"/>
        <v/>
      </c>
      <c r="AB114" s="42">
        <f t="shared" si="3"/>
        <v>0</v>
      </c>
      <c r="AC114" s="16"/>
      <c r="AD114" s="16"/>
      <c r="AE114" s="16"/>
      <c r="AF114" s="16"/>
      <c r="AG114" s="16"/>
      <c r="AH114" s="16"/>
      <c r="AI114" s="16"/>
    </row>
    <row r="115" spans="1:35" ht="14.25" customHeight="1" x14ac:dyDescent="0.25">
      <c r="A115" s="22" t="s">
        <v>135</v>
      </c>
      <c r="B115" s="21">
        <v>2010.8993507437897</v>
      </c>
      <c r="C115" s="21">
        <v>1731.9247986156843</v>
      </c>
      <c r="D115" s="21">
        <v>2445.1656162125851</v>
      </c>
      <c r="E115" s="21">
        <v>2522.7330406713586</v>
      </c>
      <c r="F115" s="21">
        <v>2042.9008724962011</v>
      </c>
      <c r="G115" s="21">
        <v>2111</v>
      </c>
      <c r="H115" s="21">
        <v>1894.3169795236588</v>
      </c>
      <c r="I115" s="21">
        <v>1467.2546908087152</v>
      </c>
      <c r="J115" s="21">
        <v>1293.8262859901727</v>
      </c>
      <c r="K115" s="21">
        <v>1176.4155194806508</v>
      </c>
      <c r="L115" s="21">
        <v>1058.5059283126759</v>
      </c>
      <c r="M115" s="21">
        <v>993.55080922020727</v>
      </c>
      <c r="N115" s="21">
        <v>734.95982986852516</v>
      </c>
      <c r="O115" s="21">
        <v>824.75927352604458</v>
      </c>
      <c r="P115" s="21">
        <v>782.18712997533555</v>
      </c>
      <c r="Q115" s="21">
        <v>934.72306889449646</v>
      </c>
      <c r="R115" s="16"/>
      <c r="S115" s="36">
        <f>IF(P115="","",P115/Trans_cr_A!P115)</f>
        <v>0.14927345973313186</v>
      </c>
      <c r="T115" s="37">
        <f>IF(P115="","",P115/GDP!S111/10)</f>
        <v>0.21448353368267745</v>
      </c>
      <c r="U115" s="37">
        <f>IF(Q115="","",Q115/GDP!T111/10)</f>
        <v>0.27631965285580307</v>
      </c>
      <c r="V115" s="39">
        <f>IF(P115="","",(P115-Freight_D_A!P115)/GDP!S111/10)</f>
        <v>-2.1956818359487569</v>
      </c>
      <c r="W115" s="39">
        <f>IF(Q115="","",(Q115-Freight_D_A!Q115)/GDP!T111/10)</f>
        <v>-2.1447306308234251</v>
      </c>
      <c r="X115" s="37">
        <f>IF(Trans_cr_A!P115="","",Trans_cr_A!P115/GDP!S111/10)</f>
        <v>1.436849752569056</v>
      </c>
      <c r="Y115" s="37">
        <f>IF(Trans_cr_A!P115="", "", (Trans_cr_A!P115-Trans_deb!P115)/GDP!S111/10)</f>
        <v>-1.7156001277593547</v>
      </c>
      <c r="Z115" s="16"/>
      <c r="AA115" s="14">
        <f t="shared" si="2"/>
        <v>1</v>
      </c>
      <c r="AB115" s="42">
        <f t="shared" si="3"/>
        <v>1</v>
      </c>
      <c r="AC115" s="16"/>
      <c r="AD115" s="16"/>
      <c r="AE115" s="16"/>
      <c r="AF115" s="16"/>
      <c r="AG115" s="16"/>
      <c r="AH115" s="16"/>
      <c r="AI115" s="16"/>
    </row>
    <row r="116" spans="1:35" ht="14.25" customHeight="1" x14ac:dyDescent="0.25">
      <c r="A116" s="22" t="s">
        <v>136</v>
      </c>
      <c r="B116" s="19">
        <v>4.9975199999999997</v>
      </c>
      <c r="C116" s="19">
        <v>5.85</v>
      </c>
      <c r="D116" s="19">
        <v>7.3125</v>
      </c>
      <c r="E116" s="19">
        <v>9.7499756249999994</v>
      </c>
      <c r="F116" s="19">
        <v>6.8249829374999997</v>
      </c>
      <c r="G116" s="19">
        <v>8.8724778187499993</v>
      </c>
      <c r="H116" s="19">
        <v>12.2</v>
      </c>
      <c r="I116" s="19">
        <v>15.472246759064401</v>
      </c>
      <c r="J116" s="19">
        <v>15.9454902524299</v>
      </c>
      <c r="K116" s="19">
        <v>13.869317361013001</v>
      </c>
      <c r="L116" s="19">
        <v>13.800872159279798</v>
      </c>
      <c r="M116" s="19">
        <v>13.363756667439301</v>
      </c>
      <c r="N116" s="19">
        <v>19.093379211885001</v>
      </c>
      <c r="O116" s="19">
        <v>17.3934992525074</v>
      </c>
      <c r="P116" s="19">
        <v>15.133768678023699</v>
      </c>
      <c r="Q116" s="19">
        <v>15.588754525808302</v>
      </c>
      <c r="R116" s="16"/>
      <c r="S116" s="36">
        <f>IF(P116="","",P116/Trans_cr_A!P116)</f>
        <v>0.10081498934181017</v>
      </c>
      <c r="T116" s="37">
        <f>IF(P116="","",P116/GDP!S112/10)</f>
        <v>0.26871038135695491</v>
      </c>
      <c r="U116" s="37">
        <f>IF(Q116="","",Q116/GDP!T112/10)</f>
        <v>0.4151465918990227</v>
      </c>
      <c r="V116" s="39">
        <f>IF(P116="","",(P116-Freight_D_A!P116)/GDP!S112/10)</f>
        <v>-4.9337607999553859</v>
      </c>
      <c r="W116" s="39">
        <f>IF(Q116="","",(Q116-Freight_D_A!Q116)/GDP!T112/10)</f>
        <v>-4.7134228345257982</v>
      </c>
      <c r="X116" s="37">
        <f>IF(Trans_cr_A!P116="","",Trans_cr_A!P116/GDP!S112/10)</f>
        <v>2.6653812405405359</v>
      </c>
      <c r="Y116" s="37">
        <f>IF(Trans_cr_A!P116="", "", (Trans_cr_A!P116-Trans_deb!P116)/GDP!S112/10)</f>
        <v>-4.1285238133432527</v>
      </c>
      <c r="Z116" s="16"/>
      <c r="AA116" s="14">
        <f t="shared" si="2"/>
        <v>1</v>
      </c>
      <c r="AB116" s="42">
        <f t="shared" si="3"/>
        <v>1</v>
      </c>
      <c r="AC116" s="16"/>
      <c r="AD116" s="16"/>
      <c r="AE116" s="16"/>
      <c r="AF116" s="16"/>
      <c r="AG116" s="16"/>
      <c r="AH116" s="16"/>
      <c r="AI116" s="16"/>
    </row>
    <row r="117" spans="1:35" ht="14.25" customHeight="1" x14ac:dyDescent="0.25">
      <c r="A117" s="22" t="s">
        <v>137</v>
      </c>
      <c r="B117" s="21">
        <v>25.3</v>
      </c>
      <c r="C117" s="21">
        <v>32.358615489195053</v>
      </c>
      <c r="D117" s="21">
        <v>14.522183161586645</v>
      </c>
      <c r="E117" s="21">
        <v>16.81534530131945</v>
      </c>
      <c r="F117" s="21">
        <v>10.58904101600749</v>
      </c>
      <c r="G117" s="21">
        <v>0.38362369285130904</v>
      </c>
      <c r="H117" s="21">
        <v>0.67391997539836379</v>
      </c>
      <c r="I117" s="21">
        <v>0</v>
      </c>
      <c r="J117" s="21"/>
      <c r="K117" s="21">
        <v>0.51171591501018765</v>
      </c>
      <c r="L117" s="21">
        <v>9.6935070995677979</v>
      </c>
      <c r="M117" s="21">
        <v>10.49226690340789</v>
      </c>
      <c r="N117" s="21">
        <v>17.858009488884079</v>
      </c>
      <c r="O117" s="21">
        <v>22.363867630912875</v>
      </c>
      <c r="P117" s="21"/>
      <c r="Q117" s="21"/>
      <c r="R117" s="16"/>
      <c r="S117" s="36" t="str">
        <f>IF(P117="","",P117/Trans_cr_A!P117)</f>
        <v/>
      </c>
      <c r="T117" s="37" t="str">
        <f>IF(P117="","",P117/GDP!S113/10)</f>
        <v/>
      </c>
      <c r="U117" s="37" t="str">
        <f>IF(Q117="","",Q117/GDP!T113/10)</f>
        <v/>
      </c>
      <c r="V117" s="39" t="str">
        <f>IF(P117="","",(P117-Freight_D_A!P117)/GDP!S113/10)</f>
        <v/>
      </c>
      <c r="W117" s="39" t="str">
        <f>IF(Q117="","",(Q117-Freight_D_A!Q117)/GDP!T113/10)</f>
        <v/>
      </c>
      <c r="X117" s="37" t="str">
        <f>IF(Trans_cr_A!P117="","",Trans_cr_A!P117/GDP!S113/10)</f>
        <v/>
      </c>
      <c r="Y117" s="37" t="str">
        <f>IF(Trans_cr_A!P117="", "", (Trans_cr_A!P117-Trans_deb!P117)/GDP!S113/10)</f>
        <v/>
      </c>
      <c r="Z117" s="16"/>
      <c r="AA117" s="14" t="str">
        <f t="shared" si="2"/>
        <v/>
      </c>
      <c r="AB117" s="42">
        <f t="shared" si="3"/>
        <v>0</v>
      </c>
      <c r="AC117" s="16"/>
      <c r="AD117" s="16"/>
      <c r="AE117" s="16"/>
      <c r="AF117" s="16"/>
      <c r="AG117" s="16"/>
      <c r="AH117" s="16"/>
      <c r="AI117" s="16"/>
    </row>
    <row r="118" spans="1:35" ht="14.25" customHeight="1" x14ac:dyDescent="0.25">
      <c r="A118" s="22" t="s">
        <v>138</v>
      </c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6"/>
      <c r="S118" s="36" t="str">
        <f>IF(P118="","",P118/Trans_cr_A!P118)</f>
        <v/>
      </c>
      <c r="T118" s="37" t="str">
        <f>IF(P118="","",P118/GDP!S114/10)</f>
        <v/>
      </c>
      <c r="U118" s="37" t="str">
        <f>IF(Q118="","",Q118/GDP!T114/10)</f>
        <v/>
      </c>
      <c r="V118" s="39" t="str">
        <f>IF(P118="","",(P118-Freight_D_A!P118)/GDP!S114/10)</f>
        <v/>
      </c>
      <c r="W118" s="39" t="str">
        <f>IF(Q118="","",(Q118-Freight_D_A!Q118)/GDP!T114/10)</f>
        <v/>
      </c>
      <c r="X118" s="37">
        <f>IF(Trans_cr_A!P118="","",Trans_cr_A!P118/GDP!S114/10)</f>
        <v>7.9801446259041002</v>
      </c>
      <c r="Y118" s="37">
        <f>IF(Trans_cr_A!P118="", "", (Trans_cr_A!P118-Trans_deb!P118)/GDP!S114/10)</f>
        <v>3.0976421683370559</v>
      </c>
      <c r="Z118" s="16"/>
      <c r="AA118" s="14" t="str">
        <f t="shared" si="2"/>
        <v/>
      </c>
      <c r="AB118" s="42">
        <f t="shared" si="3"/>
        <v>0</v>
      </c>
      <c r="AC118" s="16"/>
      <c r="AD118" s="16"/>
      <c r="AE118" s="16"/>
      <c r="AF118" s="16"/>
      <c r="AG118" s="16"/>
      <c r="AH118" s="16"/>
      <c r="AI118" s="16"/>
    </row>
    <row r="119" spans="1:35" ht="14.25" customHeight="1" x14ac:dyDescent="0.25">
      <c r="A119" s="22" t="s">
        <v>139</v>
      </c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>
        <v>0</v>
      </c>
      <c r="M119" s="21">
        <v>0</v>
      </c>
      <c r="N119" s="21">
        <v>0</v>
      </c>
      <c r="O119" s="21">
        <v>0</v>
      </c>
      <c r="P119" s="21"/>
      <c r="Q119" s="21"/>
      <c r="R119" s="16"/>
      <c r="S119" s="36" t="str">
        <f>IF(P119="","",P119/Trans_cr_A!P119)</f>
        <v/>
      </c>
      <c r="T119" s="37" t="str">
        <f>IF(P119="","",P119/GDP!S115/10)</f>
        <v/>
      </c>
      <c r="U119" s="37" t="str">
        <f>IF(Q119="","",Q119/GDP!T115/10)</f>
        <v/>
      </c>
      <c r="V119" s="39" t="str">
        <f>IF(P119="","",(P119-Freight_D_A!P119)/GDP!S115/10)</f>
        <v/>
      </c>
      <c r="W119" s="39" t="str">
        <f>IF(Q119="","",(Q119-Freight_D_A!Q119)/GDP!T115/10)</f>
        <v/>
      </c>
      <c r="X119" s="37" t="str">
        <f>IF(Trans_cr_A!P119="","",Trans_cr_A!P119/GDP!S115/10)</f>
        <v/>
      </c>
      <c r="Y119" s="37" t="str">
        <f>IF(Trans_cr_A!P119="", "", (Trans_cr_A!P119-Trans_deb!P119)/GDP!S115/10)</f>
        <v/>
      </c>
      <c r="Z119" s="16"/>
      <c r="AA119" s="14" t="str">
        <f t="shared" si="2"/>
        <v/>
      </c>
      <c r="AB119" s="42">
        <f t="shared" si="3"/>
        <v>0</v>
      </c>
      <c r="AC119" s="16"/>
      <c r="AD119" s="16"/>
      <c r="AE119" s="16"/>
      <c r="AF119" s="16"/>
      <c r="AG119" s="16"/>
      <c r="AH119" s="16"/>
      <c r="AI119" s="16"/>
    </row>
    <row r="120" spans="1:35" ht="14.25" customHeight="1" x14ac:dyDescent="0.25">
      <c r="A120" s="22" t="s">
        <v>140</v>
      </c>
      <c r="B120" s="19"/>
      <c r="C120" s="19"/>
      <c r="D120" s="19"/>
      <c r="E120" s="19"/>
      <c r="F120" s="19"/>
      <c r="G120" s="19"/>
      <c r="H120" s="19"/>
      <c r="I120" s="19">
        <v>0</v>
      </c>
      <c r="J120" s="19">
        <v>19.721155872143139</v>
      </c>
      <c r="K120" s="19">
        <v>24.172110977886984</v>
      </c>
      <c r="L120" s="19">
        <v>20.235737220881877</v>
      </c>
      <c r="M120" s="19">
        <v>20.426707876641458</v>
      </c>
      <c r="N120" s="19">
        <v>0</v>
      </c>
      <c r="O120" s="19">
        <v>0</v>
      </c>
      <c r="P120" s="19">
        <v>3.5956948435468115</v>
      </c>
      <c r="Q120" s="19"/>
      <c r="R120" s="16"/>
      <c r="S120" s="36">
        <f>IF(P120="","",P120/Trans_cr_A!P120)</f>
        <v>5.013346747444835E-2</v>
      </c>
      <c r="T120" s="37">
        <f>IF(P120="","",P120/GDP!S116/10)</f>
        <v>4.5342936236403675E-2</v>
      </c>
      <c r="U120" s="37" t="str">
        <f>IF(Q120="","",Q120/GDP!T116/10)</f>
        <v/>
      </c>
      <c r="V120" s="39">
        <f>IF(P120="","",(P120-Freight_D_A!P120)/GDP!S116/10)</f>
        <v>-3.255422154076375</v>
      </c>
      <c r="W120" s="39" t="str">
        <f>IF(Q120="","",(Q120-Freight_D_A!Q120)/GDP!T116/10)</f>
        <v/>
      </c>
      <c r="X120" s="37">
        <f>IF(Trans_cr_A!P120="","",Trans_cr_A!P120/GDP!S116/10)</f>
        <v>0.9044444464072573</v>
      </c>
      <c r="Y120" s="37">
        <f>IF(Trans_cr_A!P120="", "", (Trans_cr_A!P120-Trans_deb!P120)/GDP!S116/10)</f>
        <v>-3.0655699336989093</v>
      </c>
      <c r="Z120" s="16"/>
      <c r="AA120" s="14" t="str">
        <f t="shared" si="2"/>
        <v/>
      </c>
      <c r="AB120" s="42">
        <f t="shared" si="3"/>
        <v>0</v>
      </c>
      <c r="AC120" s="16"/>
      <c r="AD120" s="16"/>
      <c r="AE120" s="16"/>
      <c r="AF120" s="16"/>
      <c r="AG120" s="16"/>
      <c r="AH120" s="16"/>
      <c r="AI120" s="16"/>
    </row>
    <row r="121" spans="1:35" ht="14.25" customHeight="1" x14ac:dyDescent="0.25">
      <c r="A121" s="22" t="s">
        <v>141</v>
      </c>
      <c r="B121" s="21">
        <v>28.986575079934724</v>
      </c>
      <c r="C121" s="21">
        <v>26.990555629236177</v>
      </c>
      <c r="D121" s="21">
        <v>24.236551348175311</v>
      </c>
      <c r="E121" s="21">
        <v>27.650455587959922</v>
      </c>
      <c r="F121" s="21">
        <v>21.48236141409205</v>
      </c>
      <c r="G121" s="21">
        <v>24.328309977294094</v>
      </c>
      <c r="H121" s="21">
        <v>25.699288022434981</v>
      </c>
      <c r="I121" s="21">
        <v>20.847808231293371</v>
      </c>
      <c r="J121" s="21">
        <v>19.899999999999999</v>
      </c>
      <c r="K121" s="21">
        <v>23.232385040153225</v>
      </c>
      <c r="L121" s="21">
        <v>20.035096581561337</v>
      </c>
      <c r="M121" s="21">
        <v>20.872575670228645</v>
      </c>
      <c r="N121" s="21">
        <v>24.694083996066013</v>
      </c>
      <c r="O121" s="21">
        <v>27.638734246055147</v>
      </c>
      <c r="P121" s="21">
        <v>28.409900989327078</v>
      </c>
      <c r="Q121" s="21"/>
      <c r="R121" s="16"/>
      <c r="S121" s="36">
        <f>IF(P121="","",P121/Trans_cr_A!P121)</f>
        <v>7.1929715022087226E-2</v>
      </c>
      <c r="T121" s="37">
        <f>IF(P121="","",P121/GDP!S117/10)</f>
        <v>0.20223448881924172</v>
      </c>
      <c r="U121" s="37" t="str">
        <f>IF(Q121="","",Q121/GDP!T117/10)</f>
        <v/>
      </c>
      <c r="V121" s="39">
        <f>IF(P121="","",(P121-Freight_D_A!P121)/GDP!S117/10)</f>
        <v>-2.0725320688495703</v>
      </c>
      <c r="W121" s="39" t="str">
        <f>IF(Q121="","",(Q121-Freight_D_A!Q121)/GDP!T117/10)</f>
        <v/>
      </c>
      <c r="X121" s="37">
        <f>IF(Trans_cr_A!P121="","",Trans_cr_A!P121/GDP!S117/10)</f>
        <v>2.8115569310561321</v>
      </c>
      <c r="Y121" s="37">
        <f>IF(Trans_cr_A!P121="", "", (Trans_cr_A!P121-Trans_deb!P121)/GDP!S117/10)</f>
        <v>-1.5402499909895875</v>
      </c>
      <c r="Z121" s="16"/>
      <c r="AA121" s="14" t="str">
        <f t="shared" si="2"/>
        <v/>
      </c>
      <c r="AB121" s="42">
        <f t="shared" si="3"/>
        <v>0</v>
      </c>
      <c r="AC121" s="16"/>
      <c r="AD121" s="16"/>
      <c r="AE121" s="16"/>
      <c r="AF121" s="16"/>
      <c r="AG121" s="16"/>
      <c r="AH121" s="16"/>
      <c r="AI121" s="16"/>
    </row>
    <row r="122" spans="1:35" ht="14.25" customHeight="1" x14ac:dyDescent="0.25">
      <c r="A122" s="22" t="s">
        <v>142</v>
      </c>
      <c r="B122" s="19">
        <v>0</v>
      </c>
      <c r="C122" s="19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210.6369</v>
      </c>
      <c r="N122" s="19">
        <v>298.10185999999999</v>
      </c>
      <c r="O122" s="19">
        <v>414.74172199999998</v>
      </c>
      <c r="P122" s="19">
        <v>1155.885622</v>
      </c>
      <c r="Q122" s="19">
        <v>1182.289415</v>
      </c>
      <c r="R122" s="16"/>
      <c r="S122" s="36">
        <f>IF(P122="","",P122/Trans_cr_A!P122)</f>
        <v>0.39363211027131267</v>
      </c>
      <c r="T122" s="37">
        <f>IF(P122="","",P122/GDP!S118/10)</f>
        <v>9.1095669532733861E-2</v>
      </c>
      <c r="U122" s="37">
        <f>IF(Q122="","",Q122/GDP!T118/10)</f>
        <v>0.10986186208370501</v>
      </c>
      <c r="V122" s="39">
        <f>IF(P122="","",(P122-Freight_D_A!P122)/GDP!S118/10)</f>
        <v>-0.84207211983891184</v>
      </c>
      <c r="W122" s="39">
        <f>IF(Q122="","",(Q122-Freight_D_A!Q122)/GDP!T118/10)</f>
        <v>-0.81958955081028839</v>
      </c>
      <c r="X122" s="37">
        <f>IF(Trans_cr_A!P122="","",Trans_cr_A!P122/GDP!S118/10)</f>
        <v>0.23142337008519392</v>
      </c>
      <c r="Y122" s="37">
        <f>IF(Trans_cr_A!P122="", "", (Trans_cr_A!P122-Trans_deb!P122)/GDP!S118/10)</f>
        <v>-0.93302431903977556</v>
      </c>
      <c r="Z122" s="16"/>
      <c r="AA122" s="14">
        <f t="shared" si="2"/>
        <v>1</v>
      </c>
      <c r="AB122" s="42">
        <f t="shared" si="3"/>
        <v>1</v>
      </c>
      <c r="AC122" s="16"/>
      <c r="AD122" s="16"/>
      <c r="AE122" s="16"/>
      <c r="AF122" s="16"/>
      <c r="AG122" s="16"/>
      <c r="AH122" s="16"/>
      <c r="AI122" s="16"/>
    </row>
    <row r="123" spans="1:35" ht="14.25" customHeight="1" x14ac:dyDescent="0.25">
      <c r="A123" s="22" t="s">
        <v>143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16"/>
      <c r="S123" s="36" t="str">
        <f>IF(P123="","",P123/Trans_cr_A!P123)</f>
        <v/>
      </c>
      <c r="T123" s="37" t="str">
        <f>IF(P123="","",P123/GDP!S119/10)</f>
        <v/>
      </c>
      <c r="U123" s="37" t="str">
        <f>IF(Q123="","",Q123/GDP!T119/10)</f>
        <v/>
      </c>
      <c r="V123" s="39" t="str">
        <f>IF(P123="","",(P123-Freight_D_A!P123)/GDP!S119/10)</f>
        <v/>
      </c>
      <c r="W123" s="39" t="str">
        <f>IF(Q123="","",(Q123-Freight_D_A!Q123)/GDP!T119/10)</f>
        <v/>
      </c>
      <c r="X123" s="37" t="str">
        <f>IF(Trans_cr_A!P123="","",Trans_cr_A!P123/GDP!S119/10)</f>
        <v/>
      </c>
      <c r="Y123" s="37" t="str">
        <f>IF(Trans_cr_A!P123="", "", (Trans_cr_A!P123-Trans_deb!P123)/GDP!S119/10)</f>
        <v/>
      </c>
      <c r="Z123" s="16"/>
      <c r="AA123" s="14" t="str">
        <f t="shared" si="2"/>
        <v/>
      </c>
      <c r="AB123" s="42">
        <f t="shared" si="3"/>
        <v>0</v>
      </c>
      <c r="AC123" s="16"/>
      <c r="AD123" s="16"/>
      <c r="AE123" s="16"/>
      <c r="AF123" s="16"/>
      <c r="AG123" s="16"/>
      <c r="AH123" s="16"/>
      <c r="AI123" s="16"/>
    </row>
    <row r="124" spans="1:35" ht="14.25" customHeight="1" x14ac:dyDescent="0.25">
      <c r="A124" s="22" t="s">
        <v>144</v>
      </c>
      <c r="B124" s="19">
        <v>127.72</v>
      </c>
      <c r="C124" s="19">
        <v>156.59</v>
      </c>
      <c r="D124" s="19">
        <v>192.87</v>
      </c>
      <c r="E124" s="19">
        <v>259.23</v>
      </c>
      <c r="F124" s="19">
        <v>167.8</v>
      </c>
      <c r="G124" s="19">
        <v>163.92</v>
      </c>
      <c r="H124" s="19">
        <v>244.08</v>
      </c>
      <c r="I124" s="19">
        <v>247.73</v>
      </c>
      <c r="J124" s="19">
        <v>269.73</v>
      </c>
      <c r="K124" s="19">
        <v>247.85</v>
      </c>
      <c r="L124" s="19">
        <v>200.54</v>
      </c>
      <c r="M124" s="19">
        <v>211.27</v>
      </c>
      <c r="N124" s="19">
        <v>236.52</v>
      </c>
      <c r="O124" s="19">
        <v>254.42</v>
      </c>
      <c r="P124" s="19">
        <v>215.59</v>
      </c>
      <c r="Q124" s="19">
        <v>172.8</v>
      </c>
      <c r="R124" s="16"/>
      <c r="S124" s="36">
        <f>IF(P124="","",P124/Trans_cr_A!P124)</f>
        <v>0.53253137041794296</v>
      </c>
      <c r="T124" s="37">
        <f>IF(P124="","",P124/GDP!S120/10)</f>
        <v>1.8031950485112076</v>
      </c>
      <c r="U124" s="37">
        <f>IF(Q124="","",Q124/GDP!T120/10)</f>
        <v>1.502608695652174</v>
      </c>
      <c r="V124" s="39">
        <f>IF(P124="","",(P124-Freight_D_A!P124)/GDP!S120/10)</f>
        <v>-0.28011040481766486</v>
      </c>
      <c r="W124" s="39">
        <f>IF(Q124="","",(Q124-Freight_D_A!Q124)/GDP!T120/10)</f>
        <v>-0.5631304347826086</v>
      </c>
      <c r="X124" s="37">
        <f>IF(Trans_cr_A!P124="","",Trans_cr_A!P124/GDP!S120/10)</f>
        <v>3.3860823017731683</v>
      </c>
      <c r="Y124" s="37">
        <f>IF(Trans_cr_A!P124="", "", (Trans_cr_A!P124-Trans_deb!P124)/GDP!S120/10)</f>
        <v>-0.10404817664770824</v>
      </c>
      <c r="Z124" s="16"/>
      <c r="AA124" s="14">
        <f t="shared" si="2"/>
        <v>1</v>
      </c>
      <c r="AB124" s="42">
        <f t="shared" si="3"/>
        <v>1</v>
      </c>
      <c r="AC124" s="16"/>
      <c r="AD124" s="16"/>
      <c r="AE124" s="16"/>
      <c r="AF124" s="16"/>
      <c r="AG124" s="16"/>
      <c r="AH124" s="16"/>
      <c r="AI124" s="16"/>
    </row>
    <row r="125" spans="1:35" ht="14.25" customHeight="1" x14ac:dyDescent="0.25">
      <c r="A125" s="22" t="s">
        <v>145</v>
      </c>
      <c r="B125" s="21">
        <v>77.858199999999997</v>
      </c>
      <c r="C125" s="21">
        <v>97.575789999999998</v>
      </c>
      <c r="D125" s="21">
        <v>86.014300000000006</v>
      </c>
      <c r="E125" s="21">
        <v>67.547960000000003</v>
      </c>
      <c r="F125" s="21">
        <v>63.03866</v>
      </c>
      <c r="G125" s="21">
        <v>66.852278499999997</v>
      </c>
      <c r="H125" s="21">
        <v>101.4241090973545</v>
      </c>
      <c r="I125" s="21">
        <v>87.07801735249619</v>
      </c>
      <c r="J125" s="21">
        <v>97.413912720916812</v>
      </c>
      <c r="K125" s="21">
        <v>80.891444255617898</v>
      </c>
      <c r="L125" s="21">
        <v>111.5195019759407</v>
      </c>
      <c r="M125" s="21">
        <v>101.4006561833165</v>
      </c>
      <c r="N125" s="21">
        <v>131.02341884029019</v>
      </c>
      <c r="O125" s="21">
        <v>177.6500142871663</v>
      </c>
      <c r="P125" s="21">
        <v>171.2469826238661</v>
      </c>
      <c r="Q125" s="21">
        <v>280.86449814022802</v>
      </c>
      <c r="R125" s="16"/>
      <c r="S125" s="36">
        <f>IF(P125="","",P125/Trans_cr_A!P125)</f>
        <v>0.44012617253973019</v>
      </c>
      <c r="T125" s="37">
        <f>IF(P125="","",P125/GDP!S121/10)</f>
        <v>1.2234549019351726</v>
      </c>
      <c r="U125" s="37">
        <f>IF(Q125="","",Q125/GDP!T121/10)</f>
        <v>2.1379652747219913</v>
      </c>
      <c r="V125" s="39">
        <f>IF(P125="","",(P125-Freight_D_A!P125)/GDP!S121/10)</f>
        <v>-4.6359775854455094</v>
      </c>
      <c r="W125" s="39">
        <f>IF(Q125="","",(Q125-Freight_D_A!Q125)/GDP!T121/10)</f>
        <v>-1.8427623206875388</v>
      </c>
      <c r="X125" s="37">
        <f>IF(Trans_cr_A!P125="","",Trans_cr_A!P125/GDP!S121/10)</f>
        <v>2.7797822039877245</v>
      </c>
      <c r="Y125" s="37">
        <f>IF(Trans_cr_A!P125="", "", (Trans_cr_A!P125-Trans_deb!P125)/GDP!S121/10)</f>
        <v>-4.2463327341539854</v>
      </c>
      <c r="Z125" s="16"/>
      <c r="AA125" s="14">
        <f t="shared" si="2"/>
        <v>1</v>
      </c>
      <c r="AB125" s="42">
        <f t="shared" si="3"/>
        <v>1</v>
      </c>
      <c r="AC125" s="16"/>
      <c r="AD125" s="16"/>
      <c r="AE125" s="16"/>
      <c r="AF125" s="16"/>
      <c r="AG125" s="16"/>
      <c r="AH125" s="16"/>
      <c r="AI125" s="16"/>
    </row>
    <row r="126" spans="1:35" ht="14.25" customHeight="1" x14ac:dyDescent="0.25">
      <c r="A126" s="22" t="s">
        <v>146</v>
      </c>
      <c r="B126" s="19"/>
      <c r="C126" s="19"/>
      <c r="D126" s="19">
        <v>13.900283574665472</v>
      </c>
      <c r="E126" s="19">
        <v>18.029315995032775</v>
      </c>
      <c r="F126" s="19">
        <v>26.562596969249689</v>
      </c>
      <c r="G126" s="19">
        <v>35.9</v>
      </c>
      <c r="H126" s="19">
        <v>46.133768142491448</v>
      </c>
      <c r="I126" s="19">
        <v>53.450221925969323</v>
      </c>
      <c r="J126" s="19">
        <v>53.308165725832225</v>
      </c>
      <c r="K126" s="19">
        <v>60.546473115995255</v>
      </c>
      <c r="L126" s="19">
        <v>73.027187057975794</v>
      </c>
      <c r="M126" s="19">
        <v>100.66030724462084</v>
      </c>
      <c r="N126" s="19">
        <v>117.89041455245028</v>
      </c>
      <c r="O126" s="19">
        <v>169.48780290755593</v>
      </c>
      <c r="P126" s="19">
        <v>188.98710957692481</v>
      </c>
      <c r="Q126" s="19">
        <v>171.66601955977202</v>
      </c>
      <c r="R126" s="16"/>
      <c r="S126" s="36">
        <f>IF(P126="","",P126/Trans_cr_A!P126)</f>
        <v>0.47880211353464608</v>
      </c>
      <c r="T126" s="37">
        <f>IF(P126="","",P126/GDP!S122/10)</f>
        <v>3.4094733822284828</v>
      </c>
      <c r="U126" s="37">
        <f>IF(Q126="","",Q126/GDP!T122/10)</f>
        <v>3.5838417444628816</v>
      </c>
      <c r="V126" s="39">
        <f>IF(P126="","",(P126-Freight_D_A!P126)/GDP!S122/10)</f>
        <v>-0.66458135437264421</v>
      </c>
      <c r="W126" s="39">
        <f>IF(Q126="","",(Q126-Freight_D_A!Q126)/GDP!T122/10)</f>
        <v>-2.7125513285985094E-2</v>
      </c>
      <c r="X126" s="37">
        <f>IF(Trans_cr_A!P126="","",Trans_cr_A!P126/GDP!S122/10)</f>
        <v>7.120840292576891</v>
      </c>
      <c r="Y126" s="37">
        <f>IF(Trans_cr_A!P126="", "", (Trans_cr_A!P126-Trans_deb!P126)/GDP!S122/10)</f>
        <v>1.1552105664466796</v>
      </c>
      <c r="Z126" s="16"/>
      <c r="AA126" s="14">
        <f t="shared" si="2"/>
        <v>1</v>
      </c>
      <c r="AB126" s="42">
        <f t="shared" si="3"/>
        <v>1</v>
      </c>
      <c r="AC126" s="16"/>
      <c r="AD126" s="16"/>
      <c r="AE126" s="16"/>
      <c r="AF126" s="16"/>
      <c r="AG126" s="16"/>
      <c r="AH126" s="16"/>
      <c r="AI126" s="16"/>
    </row>
    <row r="127" spans="1:35" ht="14.25" customHeight="1" x14ac:dyDescent="0.25">
      <c r="A127" s="22" t="s">
        <v>147</v>
      </c>
      <c r="B127" s="21"/>
      <c r="C127" s="21"/>
      <c r="D127" s="21"/>
      <c r="E127" s="21"/>
      <c r="F127" s="21"/>
      <c r="G127" s="21"/>
      <c r="H127" s="21"/>
      <c r="I127" s="21"/>
      <c r="J127" s="21"/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/>
      <c r="Q127" s="21"/>
      <c r="R127" s="16"/>
      <c r="S127" s="36" t="str">
        <f>IF(P127="","",P127/Trans_cr_A!P127)</f>
        <v/>
      </c>
      <c r="T127" s="37" t="str">
        <f>IF(P127="","",P127/GDP!S123/10)</f>
        <v/>
      </c>
      <c r="U127" s="37" t="str">
        <f>IF(Q127="","",Q127/GDP!T123/10)</f>
        <v/>
      </c>
      <c r="V127" s="39" t="str">
        <f>IF(P127="","",(P127-Freight_D_A!P127)/GDP!S123/10)</f>
        <v/>
      </c>
      <c r="W127" s="39" t="str">
        <f>IF(Q127="","",(Q127-Freight_D_A!Q127)/GDP!T123/10)</f>
        <v/>
      </c>
      <c r="X127" s="37">
        <f>IF(Trans_cr_A!P127="","",Trans_cr_A!P127/GDP!S123/10)</f>
        <v>2.335870566931471</v>
      </c>
      <c r="Y127" s="37">
        <f>IF(Trans_cr_A!P127="", "", (Trans_cr_A!P127-Trans_deb!P127)/GDP!S123/10)</f>
        <v>-3.6472350991733071</v>
      </c>
      <c r="Z127" s="16"/>
      <c r="AA127" s="14" t="str">
        <f t="shared" si="2"/>
        <v/>
      </c>
      <c r="AB127" s="42">
        <f t="shared" si="3"/>
        <v>0</v>
      </c>
      <c r="AC127" s="16"/>
      <c r="AD127" s="16"/>
      <c r="AE127" s="16"/>
      <c r="AF127" s="16"/>
      <c r="AG127" s="16"/>
      <c r="AH127" s="16"/>
      <c r="AI127" s="16"/>
    </row>
    <row r="128" spans="1:35" ht="14.25" customHeight="1" x14ac:dyDescent="0.25">
      <c r="A128" s="22" t="s">
        <v>148</v>
      </c>
      <c r="B128" s="19">
        <v>484.74583539147505</v>
      </c>
      <c r="C128" s="19">
        <v>572.39392909238222</v>
      </c>
      <c r="D128" s="19">
        <v>691.65920638229056</v>
      </c>
      <c r="E128" s="19">
        <v>835.73104613562782</v>
      </c>
      <c r="F128" s="19">
        <v>744.88626903638897</v>
      </c>
      <c r="G128" s="19">
        <v>678.68871390005302</v>
      </c>
      <c r="H128" s="19">
        <v>943.94086529128356</v>
      </c>
      <c r="I128" s="19">
        <v>954.99858583720982</v>
      </c>
      <c r="J128" s="19">
        <v>952.32753201885703</v>
      </c>
      <c r="K128" s="19">
        <v>1395.2</v>
      </c>
      <c r="L128" s="19">
        <v>1211.47814124211</v>
      </c>
      <c r="M128" s="19">
        <v>1195.9610133353642</v>
      </c>
      <c r="N128" s="19">
        <v>1525.344033976698</v>
      </c>
      <c r="O128" s="19">
        <v>1773.4415749005911</v>
      </c>
      <c r="P128" s="19">
        <v>1810.2617105305485</v>
      </c>
      <c r="Q128" s="19">
        <v>1708.8269634798298</v>
      </c>
      <c r="R128" s="16"/>
      <c r="S128" s="36">
        <f>IF(P128="","",P128/Trans_cr_A!P128)</f>
        <v>0.50470670627633585</v>
      </c>
      <c r="T128" s="37">
        <f>IF(P128="","",P128/GDP!S124/10)</f>
        <v>1.5123196218331916</v>
      </c>
      <c r="U128" s="37">
        <f>IF(Q128="","",Q128/GDP!T124/10)</f>
        <v>1.5049379676258761</v>
      </c>
      <c r="V128" s="39">
        <f>IF(P128="","",(P128-Freight_D_A!P128)/GDP!S124/10)</f>
        <v>-0.87859311357145364</v>
      </c>
      <c r="W128" s="39">
        <f>IF(Q128="","",(Q128-Freight_D_A!Q128)/GDP!T124/10)</f>
        <v>-0.59458257734106656</v>
      </c>
      <c r="X128" s="37">
        <f>IF(Trans_cr_A!P128="","",Trans_cr_A!P128/GDP!S124/10)</f>
        <v>2.996432587533659</v>
      </c>
      <c r="Y128" s="37">
        <f>IF(Trans_cr_A!P128="", "", (Trans_cr_A!P128-Trans_deb!P128)/GDP!S124/10)</f>
        <v>-0.199978533688908</v>
      </c>
      <c r="Z128" s="16"/>
      <c r="AA128" s="14">
        <f t="shared" si="2"/>
        <v>1</v>
      </c>
      <c r="AB128" s="42">
        <f t="shared" si="3"/>
        <v>1</v>
      </c>
      <c r="AC128" s="16"/>
      <c r="AD128" s="16"/>
      <c r="AE128" s="16"/>
      <c r="AF128" s="16"/>
      <c r="AG128" s="16"/>
      <c r="AH128" s="16"/>
      <c r="AI128" s="16"/>
    </row>
    <row r="129" spans="1:35" ht="14.25" customHeight="1" x14ac:dyDescent="0.25">
      <c r="A129" s="22" t="s">
        <v>149</v>
      </c>
      <c r="B129" s="21">
        <v>57.763981999999999</v>
      </c>
      <c r="C129" s="21">
        <v>69.061006000000006</v>
      </c>
      <c r="D129" s="21">
        <v>46.164927689999999</v>
      </c>
      <c r="E129" s="21">
        <v>39.82646948</v>
      </c>
      <c r="F129" s="21">
        <v>45.419702117358298</v>
      </c>
      <c r="G129" s="21">
        <v>15.768343266</v>
      </c>
      <c r="H129" s="21">
        <v>55.628400488718803</v>
      </c>
      <c r="I129" s="21">
        <v>84.209593686263105</v>
      </c>
      <c r="J129" s="21">
        <v>78.291554513084094</v>
      </c>
      <c r="K129" s="21">
        <v>94.9081884317158</v>
      </c>
      <c r="L129" s="21">
        <v>127.83562647698142</v>
      </c>
      <c r="M129" s="21">
        <v>98.483162769788592</v>
      </c>
      <c r="N129" s="21">
        <v>214.46938890324836</v>
      </c>
      <c r="O129" s="21">
        <v>179.65866468782329</v>
      </c>
      <c r="P129" s="21">
        <v>213.9566468550336</v>
      </c>
      <c r="Q129" s="21">
        <v>148.6071229704452</v>
      </c>
      <c r="R129" s="16"/>
      <c r="S129" s="36">
        <f>IF(P129="","",P129/Trans_cr_A!P129)</f>
        <v>0.35589787863479638</v>
      </c>
      <c r="T129" s="37">
        <f>IF(P129="","",P129/GDP!S125/10)</f>
        <v>1.4080727005925211</v>
      </c>
      <c r="U129" s="37">
        <f>IF(Q129="","",Q129/GDP!T125/10)</f>
        <v>1.0330700241254447</v>
      </c>
      <c r="V129" s="39">
        <f>IF(P129="","",(P129-Freight_D_A!P129)/GDP!S125/10)</f>
        <v>-2.5914669961371732</v>
      </c>
      <c r="W129" s="39">
        <f>IF(Q129="","",(Q129-Freight_D_A!Q129)/GDP!T125/10)</f>
        <v>-2.6474512881882366</v>
      </c>
      <c r="X129" s="37">
        <f>IF(Trans_cr_A!P129="","",Trans_cr_A!P129/GDP!S125/10)</f>
        <v>3.9563953176506876</v>
      </c>
      <c r="Y129" s="37">
        <f>IF(Trans_cr_A!P129="", "", (Trans_cr_A!P129-Trans_deb!P129)/GDP!S125/10)</f>
        <v>-0.16182591002040098</v>
      </c>
      <c r="Z129" s="16"/>
      <c r="AA129" s="14">
        <f t="shared" si="2"/>
        <v>1</v>
      </c>
      <c r="AB129" s="42">
        <f t="shared" si="3"/>
        <v>1</v>
      </c>
      <c r="AC129" s="16"/>
      <c r="AD129" s="16"/>
      <c r="AE129" s="16"/>
      <c r="AF129" s="16"/>
      <c r="AG129" s="16"/>
      <c r="AH129" s="16"/>
      <c r="AI129" s="16"/>
    </row>
    <row r="130" spans="1:35" ht="14.25" customHeight="1" x14ac:dyDescent="0.25">
      <c r="A130" s="22" t="s">
        <v>150</v>
      </c>
      <c r="B130" s="19">
        <v>44.789453612152414</v>
      </c>
      <c r="C130" s="19">
        <v>47.767391763434482</v>
      </c>
      <c r="D130" s="19">
        <v>36.77197581099378</v>
      </c>
      <c r="E130" s="19">
        <v>26.854086556195668</v>
      </c>
      <c r="F130" s="19">
        <v>34.311136641567352</v>
      </c>
      <c r="G130" s="19">
        <v>24.371078187940842</v>
      </c>
      <c r="H130" s="19">
        <v>78.744840605340485</v>
      </c>
      <c r="I130" s="19">
        <v>44.407000945770399</v>
      </c>
      <c r="J130" s="19">
        <v>18.399999999999999</v>
      </c>
      <c r="K130" s="19">
        <v>8.5680065771267326</v>
      </c>
      <c r="L130" s="19">
        <v>11.804358779380976</v>
      </c>
      <c r="M130" s="19">
        <v>13.075741525350995</v>
      </c>
      <c r="N130" s="19">
        <v>12.356019918012896</v>
      </c>
      <c r="O130" s="19">
        <v>16.381518254034383</v>
      </c>
      <c r="P130" s="19">
        <v>24.823458858634858</v>
      </c>
      <c r="Q130" s="19"/>
      <c r="R130" s="16"/>
      <c r="S130" s="36">
        <f>IF(P130="","",P130/Trans_cr_A!P130)</f>
        <v>6.5214337806328182E-2</v>
      </c>
      <c r="T130" s="37">
        <f>IF(P130="","",P130/GDP!S126/10)</f>
        <v>3.6079559981737244E-2</v>
      </c>
      <c r="U130" s="37" t="str">
        <f>IF(Q130="","",Q130/GDP!T126/10)</f>
        <v/>
      </c>
      <c r="V130" s="39">
        <f>IF(P130="","",(P130-Freight_D_A!P130)/GDP!S126/10)</f>
        <v>-2.1182642655112223</v>
      </c>
      <c r="W130" s="39" t="str">
        <f>IF(Q130="","",(Q130-Freight_D_A!Q130)/GDP!T126/10)</f>
        <v/>
      </c>
      <c r="X130" s="37">
        <f>IF(Trans_cr_A!P130="","",Trans_cr_A!P130/GDP!S126/10)</f>
        <v>0.55324582285701285</v>
      </c>
      <c r="Y130" s="37">
        <f>IF(Trans_cr_A!P130="", "", (Trans_cr_A!P130-Trans_deb!P130)/GDP!S126/10)</f>
        <v>-1.7819496855254755</v>
      </c>
      <c r="Z130" s="16"/>
      <c r="AA130" s="14" t="str">
        <f t="shared" si="2"/>
        <v/>
      </c>
      <c r="AB130" s="42">
        <f t="shared" si="3"/>
        <v>0</v>
      </c>
      <c r="AC130" s="16"/>
      <c r="AD130" s="16"/>
      <c r="AE130" s="16"/>
      <c r="AF130" s="16"/>
      <c r="AG130" s="16"/>
      <c r="AH130" s="16"/>
      <c r="AI130" s="16"/>
    </row>
    <row r="131" spans="1:35" ht="14.25" customHeight="1" x14ac:dyDescent="0.25">
      <c r="A131" s="22" t="s">
        <v>151</v>
      </c>
      <c r="B131" s="21">
        <v>0</v>
      </c>
      <c r="C131" s="21">
        <v>0</v>
      </c>
      <c r="D131" s="21">
        <v>0</v>
      </c>
      <c r="E131" s="21">
        <v>0</v>
      </c>
      <c r="F131" s="21">
        <v>0</v>
      </c>
      <c r="G131" s="21">
        <v>8.006650804057827</v>
      </c>
      <c r="H131" s="21">
        <v>9.1733018356087168</v>
      </c>
      <c r="I131" s="21">
        <v>8.6164080517875394</v>
      </c>
      <c r="J131" s="21">
        <v>6.5488859678390545</v>
      </c>
      <c r="K131" s="21">
        <v>6.2024297454374375</v>
      </c>
      <c r="L131" s="21">
        <v>4.4554800195677782</v>
      </c>
      <c r="M131" s="21">
        <v>4.2990561396047013</v>
      </c>
      <c r="N131" s="21">
        <v>4.6066615750091122</v>
      </c>
      <c r="O131" s="21">
        <v>4.6334476879055515</v>
      </c>
      <c r="P131" s="21">
        <v>3.920864755982453</v>
      </c>
      <c r="Q131" s="21">
        <v>1.1103456250417247</v>
      </c>
      <c r="R131" s="16"/>
      <c r="S131" s="36">
        <f>IF(P131="","",P131/Trans_cr_A!P131)</f>
        <v>3.6102769433353082E-2</v>
      </c>
      <c r="T131" s="37">
        <f>IF(P131="","",P131/GDP!S127/10)</f>
        <v>3.1264370911270656E-2</v>
      </c>
      <c r="U131" s="37">
        <f>IF(Q131="","",Q131/GDP!T127/10)</f>
        <v>1.05106552919512E-2</v>
      </c>
      <c r="V131" s="39">
        <f>IF(P131="","",(P131-Freight_D_A!P131)/GDP!S127/10)</f>
        <v>-0.93530507724823475</v>
      </c>
      <c r="W131" s="39">
        <f>IF(Q131="","",(Q131-Freight_D_A!Q131)/GDP!T127/10)</f>
        <v>-0.89115380149022305</v>
      </c>
      <c r="X131" s="37">
        <f>IF(Trans_cr_A!P131="","",Trans_cr_A!P131/GDP!S127/10)</f>
        <v>0.86598262133285164</v>
      </c>
      <c r="Y131" s="37">
        <f>IF(Trans_cr_A!P131="", "", (Trans_cr_A!P131-Trans_deb!P131)/GDP!S127/10)</f>
        <v>-0.21472798708855159</v>
      </c>
      <c r="Z131" s="16"/>
      <c r="AA131" s="14">
        <f t="shared" si="2"/>
        <v>1</v>
      </c>
      <c r="AB131" s="42">
        <f t="shared" si="3"/>
        <v>1</v>
      </c>
      <c r="AC131" s="16"/>
      <c r="AD131" s="16"/>
      <c r="AE131" s="16"/>
      <c r="AF131" s="16"/>
      <c r="AG131" s="16"/>
      <c r="AH131" s="16"/>
      <c r="AI131" s="16"/>
    </row>
    <row r="132" spans="1:35" ht="14.25" customHeight="1" x14ac:dyDescent="0.25">
      <c r="A132" s="22" t="s">
        <v>152</v>
      </c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6"/>
      <c r="S132" s="36" t="str">
        <f>IF(P132="","",P132/Trans_cr_A!P132)</f>
        <v/>
      </c>
      <c r="T132" s="37" t="str">
        <f>IF(P132="","",P132/GDP!S128/10)</f>
        <v/>
      </c>
      <c r="U132" s="37" t="str">
        <f>IF(Q132="","",Q132/GDP!T128/10)</f>
        <v/>
      </c>
      <c r="V132" s="39" t="str">
        <f>IF(P132="","",(P132-Freight_D_A!P132)/GDP!S128/10)</f>
        <v/>
      </c>
      <c r="W132" s="39" t="str">
        <f>IF(Q132="","",(Q132-Freight_D_A!Q132)/GDP!T128/10)</f>
        <v/>
      </c>
      <c r="X132" s="37" t="str">
        <f>IF(Trans_cr_A!P132="","",Trans_cr_A!P132/GDP!S128/10)</f>
        <v/>
      </c>
      <c r="Y132" s="37" t="str">
        <f>IF(Trans_cr_A!P132="", "", (Trans_cr_A!P132-Trans_deb!P132)/GDP!S128/10)</f>
        <v/>
      </c>
      <c r="Z132" s="16"/>
      <c r="AA132" s="14" t="str">
        <f t="shared" si="2"/>
        <v/>
      </c>
      <c r="AB132" s="42">
        <f t="shared" si="3"/>
        <v>0</v>
      </c>
      <c r="AC132" s="16"/>
      <c r="AD132" s="16"/>
      <c r="AE132" s="16"/>
      <c r="AF132" s="16"/>
      <c r="AG132" s="16"/>
      <c r="AH132" s="16"/>
      <c r="AI132" s="16"/>
    </row>
    <row r="133" spans="1:35" ht="14.25" customHeight="1" x14ac:dyDescent="0.25">
      <c r="A133" s="22" t="s">
        <v>153</v>
      </c>
      <c r="B133" s="21">
        <v>0</v>
      </c>
      <c r="C133" s="21">
        <v>0</v>
      </c>
      <c r="D133" s="21"/>
      <c r="E133" s="21"/>
      <c r="F133" s="21"/>
      <c r="G133" s="21"/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0.73222640757808721</v>
      </c>
      <c r="Q133" s="21">
        <v>1.4632249336001575</v>
      </c>
      <c r="R133" s="16"/>
      <c r="S133" s="36">
        <f>IF(P133="","",P133/Trans_cr_A!P133)</f>
        <v>6.5713961329199825E-3</v>
      </c>
      <c r="T133" s="37">
        <f>IF(P133="","",P133/GDP!S129/10)</f>
        <v>2.1418270324336363E-3</v>
      </c>
      <c r="U133" s="37">
        <f>IF(Q133="","",Q133/GDP!T129/10)</f>
        <v>4.2455387599018056E-3</v>
      </c>
      <c r="V133" s="39">
        <f>IF(P133="","",(P133-Freight_D_A!P133)/GDP!S129/10)</f>
        <v>-1.1904206201754735</v>
      </c>
      <c r="W133" s="39">
        <f>IF(Q133="","",(Q133-Freight_D_A!Q133)/GDP!T129/10)</f>
        <v>-1.0462436419067542</v>
      </c>
      <c r="X133" s="37">
        <f>IF(Trans_cr_A!P133="","",Trans_cr_A!P133/GDP!S129/10)</f>
        <v>0.32593180948321876</v>
      </c>
      <c r="Y133" s="37">
        <f>IF(Trans_cr_A!P133="", "", (Trans_cr_A!P133-Trans_deb!P133)/GDP!S129/10)</f>
        <v>-1.5099832107350661</v>
      </c>
      <c r="Z133" s="16"/>
      <c r="AA133" s="14">
        <f t="shared" si="2"/>
        <v>1</v>
      </c>
      <c r="AB133" s="42">
        <f t="shared" si="3"/>
        <v>1</v>
      </c>
      <c r="AC133" s="16"/>
      <c r="AD133" s="16"/>
      <c r="AE133" s="16"/>
      <c r="AF133" s="16"/>
      <c r="AG133" s="16"/>
      <c r="AH133" s="16"/>
      <c r="AI133" s="16"/>
    </row>
    <row r="134" spans="1:35" ht="14.25" customHeight="1" x14ac:dyDescent="0.25">
      <c r="A134" s="22" t="s">
        <v>154</v>
      </c>
      <c r="B134" s="19">
        <v>1.0223463687150838</v>
      </c>
      <c r="C134" s="19">
        <v>1.0391061452513966</v>
      </c>
      <c r="D134" s="19">
        <v>1.787709497206704</v>
      </c>
      <c r="E134" s="19">
        <v>3.1005586592178771</v>
      </c>
      <c r="F134" s="19">
        <v>3.4525139664804469</v>
      </c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6"/>
      <c r="S134" s="36" t="str">
        <f>IF(P134="","",P134/Trans_cr_A!P134)</f>
        <v/>
      </c>
      <c r="T134" s="37" t="str">
        <f>IF(P134="","",P134/GDP!S130/10)</f>
        <v/>
      </c>
      <c r="U134" s="37" t="str">
        <f>IF(Q134="","",Q134/GDP!T130/10)</f>
        <v/>
      </c>
      <c r="V134" s="39" t="str">
        <f>IF(P134="","",(P134-Freight_D_A!P134)/GDP!S130/10)</f>
        <v/>
      </c>
      <c r="W134" s="39" t="str">
        <f>IF(Q134="","",(Q134-Freight_D_A!Q134)/GDP!T130/10)</f>
        <v/>
      </c>
      <c r="X134" s="37" t="str">
        <f>IF(Trans_cr_A!P134="","",Trans_cr_A!P134/GDP!S130/10)</f>
        <v/>
      </c>
      <c r="Y134" s="37" t="str">
        <f>IF(Trans_cr_A!P134="", "", (Trans_cr_A!P134-Trans_deb!P134)/GDP!S130/10)</f>
        <v/>
      </c>
      <c r="Z134" s="16"/>
      <c r="AA134" s="14" t="str">
        <f t="shared" si="2"/>
        <v/>
      </c>
      <c r="AB134" s="42">
        <f t="shared" si="3"/>
        <v>0</v>
      </c>
      <c r="AC134" s="16"/>
      <c r="AD134" s="16"/>
      <c r="AE134" s="16"/>
      <c r="AF134" s="16"/>
      <c r="AG134" s="16"/>
      <c r="AH134" s="16"/>
      <c r="AI134" s="16"/>
    </row>
    <row r="135" spans="1:35" ht="14.25" customHeight="1" x14ac:dyDescent="0.25">
      <c r="A135" s="22" t="s">
        <v>155</v>
      </c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16"/>
      <c r="S135" s="36" t="str">
        <f>IF(P135="","",P135/Trans_cr_A!P135)</f>
        <v/>
      </c>
      <c r="T135" s="37" t="str">
        <f>IF(P135="","",P135/GDP!S131/10)</f>
        <v/>
      </c>
      <c r="U135" s="37" t="str">
        <f>IF(Q135="","",Q135/GDP!T131/10)</f>
        <v/>
      </c>
      <c r="V135" s="39" t="str">
        <f>IF(P135="","",(P135-Freight_D_A!P135)/GDP!S131/10)</f>
        <v/>
      </c>
      <c r="W135" s="39" t="str">
        <f>IF(Q135="","",(Q135-Freight_D_A!Q135)/GDP!T131/10)</f>
        <v/>
      </c>
      <c r="X135" s="37">
        <f>IF(Trans_cr_A!P135="","",Trans_cr_A!P135/GDP!S131/10)</f>
        <v>4.5141652328779456</v>
      </c>
      <c r="Y135" s="37">
        <f>IF(Trans_cr_A!P135="", "", (Trans_cr_A!P135-Trans_deb!P135)/GDP!S131/10)</f>
        <v>1.2397191852903264</v>
      </c>
      <c r="Z135" s="16"/>
      <c r="AA135" s="14" t="str">
        <f t="shared" ref="AA135:AA198" si="4">IF(Q135="", "", 1)</f>
        <v/>
      </c>
      <c r="AB135" s="42">
        <f t="shared" ref="AB135:AB198" si="5">IF(Q135="",0, 1)</f>
        <v>0</v>
      </c>
      <c r="AC135" s="16"/>
      <c r="AD135" s="16"/>
      <c r="AE135" s="16"/>
      <c r="AF135" s="16"/>
      <c r="AG135" s="16"/>
      <c r="AH135" s="16"/>
      <c r="AI135" s="16"/>
    </row>
    <row r="136" spans="1:35" ht="14.25" customHeight="1" x14ac:dyDescent="0.25">
      <c r="A136" s="22" t="s">
        <v>156</v>
      </c>
      <c r="B136" s="19">
        <v>65.5322599833775</v>
      </c>
      <c r="C136" s="19">
        <v>77.715804114742696</v>
      </c>
      <c r="D136" s="19">
        <v>138.36771399331514</v>
      </c>
      <c r="E136" s="19">
        <v>24.9</v>
      </c>
      <c r="F136" s="19">
        <v>22.12904851142747</v>
      </c>
      <c r="G136" s="19">
        <v>27.952331625956774</v>
      </c>
      <c r="H136" s="19">
        <v>22.422150525814761</v>
      </c>
      <c r="I136" s="19">
        <v>30.917080010174733</v>
      </c>
      <c r="J136" s="19">
        <v>34.194377477842416</v>
      </c>
      <c r="K136" s="19">
        <v>30.528944489285397</v>
      </c>
      <c r="L136" s="19">
        <v>25.959778564662415</v>
      </c>
      <c r="M136" s="19">
        <v>25.275053157768845</v>
      </c>
      <c r="N136" s="19"/>
      <c r="O136" s="19"/>
      <c r="P136" s="19"/>
      <c r="Q136" s="19"/>
      <c r="R136" s="16"/>
      <c r="S136" s="36" t="str">
        <f>IF(P136="","",P136/Trans_cr_A!P136)</f>
        <v/>
      </c>
      <c r="T136" s="37" t="str">
        <f>IF(P136="","",P136/GDP!S132/10)</f>
        <v/>
      </c>
      <c r="U136" s="37" t="str">
        <f>IF(Q136="","",Q136/GDP!T132/10)</f>
        <v/>
      </c>
      <c r="V136" s="39" t="str">
        <f>IF(P136="","",(P136-Freight_D_A!P136)/GDP!S132/10)</f>
        <v/>
      </c>
      <c r="W136" s="39" t="str">
        <f>IF(Q136="","",(Q136-Freight_D_A!Q136)/GDP!T132/10)</f>
        <v/>
      </c>
      <c r="X136" s="37" t="str">
        <f>IF(Trans_cr_A!P136="","",Trans_cr_A!P136/GDP!S132/10)</f>
        <v/>
      </c>
      <c r="Y136" s="37" t="str">
        <f>IF(Trans_cr_A!P136="", "", (Trans_cr_A!P136-Trans_deb!P136)/GDP!S132/10)</f>
        <v/>
      </c>
      <c r="Z136" s="16"/>
      <c r="AA136" s="14" t="str">
        <f t="shared" si="4"/>
        <v/>
      </c>
      <c r="AB136" s="42">
        <f t="shared" si="5"/>
        <v>0</v>
      </c>
      <c r="AC136" s="16"/>
      <c r="AD136" s="16"/>
      <c r="AE136" s="16"/>
      <c r="AF136" s="16"/>
      <c r="AG136" s="16"/>
      <c r="AH136" s="16"/>
      <c r="AI136" s="16"/>
    </row>
    <row r="137" spans="1:35" ht="14.25" customHeight="1" x14ac:dyDescent="0.25">
      <c r="A137" s="22" t="s">
        <v>157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16"/>
      <c r="S137" s="36" t="str">
        <f>IF(P137="","",P137/Trans_cr_A!P137)</f>
        <v/>
      </c>
      <c r="T137" s="37" t="str">
        <f>IF(P137="","",P137/GDP!S133/10)</f>
        <v/>
      </c>
      <c r="U137" s="37" t="str">
        <f>IF(Q137="","",Q137/GDP!T133/10)</f>
        <v/>
      </c>
      <c r="V137" s="39" t="str">
        <f>IF(P137="","",(P137-Freight_D_A!P137)/GDP!S133/10)</f>
        <v/>
      </c>
      <c r="W137" s="39" t="str">
        <f>IF(Q137="","",(Q137-Freight_D_A!Q137)/GDP!T133/10)</f>
        <v/>
      </c>
      <c r="X137" s="37">
        <f>IF(Trans_cr_A!P137="","",Trans_cr_A!P137/GDP!S133/10)</f>
        <v>1.0854145552090069</v>
      </c>
      <c r="Y137" s="37">
        <f>IF(Trans_cr_A!P137="", "", (Trans_cr_A!P137-Trans_deb!P137)/GDP!S133/10)</f>
        <v>-0.49175507836856774</v>
      </c>
      <c r="Z137" s="16"/>
      <c r="AA137" s="14" t="str">
        <f t="shared" si="4"/>
        <v/>
      </c>
      <c r="AB137" s="42">
        <f t="shared" si="5"/>
        <v>0</v>
      </c>
      <c r="AC137" s="16"/>
      <c r="AD137" s="16"/>
      <c r="AE137" s="16"/>
      <c r="AF137" s="16"/>
      <c r="AG137" s="16"/>
      <c r="AH137" s="16"/>
      <c r="AI137" s="16"/>
    </row>
    <row r="138" spans="1:35" ht="14.25" customHeight="1" x14ac:dyDescent="0.25">
      <c r="A138" s="22" t="s">
        <v>158</v>
      </c>
      <c r="B138" s="19">
        <v>11.3</v>
      </c>
      <c r="C138" s="19">
        <v>12.8</v>
      </c>
      <c r="D138" s="19">
        <v>14.5</v>
      </c>
      <c r="E138" s="19">
        <v>15.7</v>
      </c>
      <c r="F138" s="19">
        <v>15</v>
      </c>
      <c r="G138" s="19">
        <v>12.9</v>
      </c>
      <c r="H138" s="19">
        <v>14.3</v>
      </c>
      <c r="I138" s="19">
        <v>17.3</v>
      </c>
      <c r="J138" s="19">
        <v>19.2</v>
      </c>
      <c r="K138" s="19">
        <v>18</v>
      </c>
      <c r="L138" s="19">
        <v>17.600000000000001</v>
      </c>
      <c r="M138" s="19">
        <v>17.2</v>
      </c>
      <c r="N138" s="19">
        <v>18.399999999999999</v>
      </c>
      <c r="O138" s="19">
        <v>19.8</v>
      </c>
      <c r="P138" s="19">
        <v>21.5</v>
      </c>
      <c r="Q138" s="19">
        <v>22.4</v>
      </c>
      <c r="R138" s="16"/>
      <c r="S138" s="36">
        <f>IF(P138="","",P138/Trans_cr_A!P138)</f>
        <v>0.35714285714285715</v>
      </c>
      <c r="T138" s="37">
        <f>IF(P138="","",P138/GDP!S134/10)</f>
        <v>0.17151974471479856</v>
      </c>
      <c r="U138" s="37">
        <f>IF(Q138="","",Q138/GDP!T134/10)</f>
        <v>0.18442285526099125</v>
      </c>
      <c r="V138" s="39">
        <f>IF(P138="","",(P138-Freight_D_A!P138)/GDP!S134/10)</f>
        <v>-1.8978859194256081</v>
      </c>
      <c r="W138" s="39">
        <f>IF(Q138="","",(Q138-Freight_D_A!Q138)/GDP!T134/10)</f>
        <v>-2.1603820187716121</v>
      </c>
      <c r="X138" s="37">
        <f>IF(Trans_cr_A!P138="","",Trans_cr_A!P138/GDP!S134/10)</f>
        <v>0.48025528520143601</v>
      </c>
      <c r="Y138" s="37">
        <f>IF(Trans_cr_A!P138="", "", (Trans_cr_A!P138-Trans_deb!P138)/GDP!S134/10)</f>
        <v>-2.6637415237335462</v>
      </c>
      <c r="Z138" s="16"/>
      <c r="AA138" s="14">
        <f t="shared" si="4"/>
        <v>1</v>
      </c>
      <c r="AB138" s="42">
        <f t="shared" si="5"/>
        <v>1</v>
      </c>
      <c r="AC138" s="16"/>
      <c r="AD138" s="16"/>
      <c r="AE138" s="16"/>
      <c r="AF138" s="16"/>
      <c r="AG138" s="16"/>
      <c r="AH138" s="16"/>
      <c r="AI138" s="16"/>
    </row>
    <row r="139" spans="1:35" ht="14.25" customHeight="1" x14ac:dyDescent="0.25">
      <c r="A139" s="22" t="s">
        <v>159</v>
      </c>
      <c r="B139" s="21">
        <v>5.7846403510280364</v>
      </c>
      <c r="C139" s="21">
        <v>4.1728427858748578</v>
      </c>
      <c r="D139" s="21">
        <v>6.1988946567426657</v>
      </c>
      <c r="E139" s="21">
        <v>4.529147561311186</v>
      </c>
      <c r="F139" s="21">
        <v>5.0500387250279006</v>
      </c>
      <c r="G139" s="21">
        <v>0</v>
      </c>
      <c r="H139" s="21"/>
      <c r="I139" s="21"/>
      <c r="J139" s="21">
        <v>2.0145793840443988</v>
      </c>
      <c r="K139" s="21">
        <v>5.800420220036516</v>
      </c>
      <c r="L139" s="21">
        <v>1.1099239109089847</v>
      </c>
      <c r="M139" s="21">
        <v>2.3761165338439332</v>
      </c>
      <c r="N139" s="21">
        <v>2.7697947214796841</v>
      </c>
      <c r="O139" s="21">
        <v>2.764982973208395</v>
      </c>
      <c r="P139" s="21">
        <v>1.2408027561280841</v>
      </c>
      <c r="Q139" s="21"/>
      <c r="R139" s="16"/>
      <c r="S139" s="36">
        <f>IF(P139="","",P139/Trans_cr_A!P139)</f>
        <v>7.6629644815798995E-2</v>
      </c>
      <c r="T139" s="37">
        <f>IF(P139="","",P139/GDP!S135/10)</f>
        <v>9.6096867729870191E-3</v>
      </c>
      <c r="U139" s="37" t="str">
        <f>IF(Q139="","",Q139/GDP!T135/10)</f>
        <v/>
      </c>
      <c r="V139" s="39">
        <f>IF(P139="","",(P139-Freight_D_A!P139)/GDP!S135/10)</f>
        <v>-4.7314608045280151</v>
      </c>
      <c r="W139" s="39" t="str">
        <f>IF(Q139="","",(Q139-Freight_D_A!Q139)/GDP!T135/10)</f>
        <v/>
      </c>
      <c r="X139" s="37">
        <f>IF(Trans_cr_A!P139="","",Trans_cr_A!P139/GDP!S135/10)</f>
        <v>0.12540429746329396</v>
      </c>
      <c r="Y139" s="37">
        <f>IF(Trans_cr_A!P139="", "", (Trans_cr_A!P139-Trans_deb!P139)/GDP!S135/10)</f>
        <v>-4.9853841540504584</v>
      </c>
      <c r="Z139" s="16"/>
      <c r="AA139" s="14" t="str">
        <f t="shared" si="4"/>
        <v/>
      </c>
      <c r="AB139" s="42">
        <f t="shared" si="5"/>
        <v>0</v>
      </c>
      <c r="AC139" s="16"/>
      <c r="AD139" s="16"/>
      <c r="AE139" s="16"/>
      <c r="AF139" s="16"/>
      <c r="AG139" s="16"/>
      <c r="AH139" s="16"/>
      <c r="AI139" s="16"/>
    </row>
    <row r="140" spans="1:35" ht="14.25" customHeight="1" x14ac:dyDescent="0.25">
      <c r="A140" s="22" t="s">
        <v>160</v>
      </c>
      <c r="B140" s="19">
        <v>72.254566137579758</v>
      </c>
      <c r="C140" s="19">
        <v>372.32694276793825</v>
      </c>
      <c r="D140" s="19">
        <v>375.42604070365729</v>
      </c>
      <c r="E140" s="19">
        <v>415.6817832583626</v>
      </c>
      <c r="F140" s="19">
        <v>566.99147837184307</v>
      </c>
      <c r="G140" s="19">
        <v>1421.3505327806449</v>
      </c>
      <c r="H140" s="19">
        <v>1049.1886716061417</v>
      </c>
      <c r="I140" s="19">
        <v>861.61151103671114</v>
      </c>
      <c r="J140" s="19">
        <v>549.88103219193192</v>
      </c>
      <c r="K140" s="19">
        <v>346.1</v>
      </c>
      <c r="L140" s="19">
        <v>450.71</v>
      </c>
      <c r="M140" s="19">
        <v>369.07871101000001</v>
      </c>
      <c r="N140" s="19">
        <v>235.721</v>
      </c>
      <c r="O140" s="19">
        <v>195.30100191999998</v>
      </c>
      <c r="P140" s="19">
        <v>557.54154470000003</v>
      </c>
      <c r="Q140" s="19">
        <v>765.12984461999997</v>
      </c>
      <c r="R140" s="16"/>
      <c r="S140" s="36">
        <f>IF(P140="","",P140/Trans_cr_A!P140)</f>
        <v>0.28326551610158296</v>
      </c>
      <c r="T140" s="37">
        <f>IF(P140="","",P140/GDP!S136/10)</f>
        <v>0.12441791142997412</v>
      </c>
      <c r="U140" s="37">
        <f>IF(Q140="","",Q140/GDP!T136/10)</f>
        <v>0.17817626084769561</v>
      </c>
      <c r="V140" s="39">
        <f>IF(P140="","",(P140-Freight_D_A!P140)/GDP!S136/10)</f>
        <v>-0.66202579197390232</v>
      </c>
      <c r="W140" s="39">
        <f>IF(Q140="","",(Q140-Freight_D_A!Q140)/GDP!T136/10)</f>
        <v>-0.81020822775616708</v>
      </c>
      <c r="X140" s="37">
        <f>IF(Trans_cr_A!P140="","",Trans_cr_A!P140/GDP!S136/10)</f>
        <v>0.4392271715324364</v>
      </c>
      <c r="Y140" s="37">
        <f>IF(Trans_cr_A!P140="", "", (Trans_cr_A!P140-Trans_deb!P140)/GDP!S136/10)</f>
        <v>-1.0896168725552966</v>
      </c>
      <c r="Z140" s="16"/>
      <c r="AA140" s="14">
        <f t="shared" si="4"/>
        <v>1</v>
      </c>
      <c r="AB140" s="42">
        <f t="shared" si="5"/>
        <v>1</v>
      </c>
      <c r="AC140" s="16"/>
      <c r="AD140" s="16"/>
      <c r="AE140" s="16"/>
      <c r="AF140" s="16"/>
      <c r="AG140" s="16"/>
      <c r="AH140" s="16"/>
      <c r="AI140" s="16"/>
    </row>
    <row r="141" spans="1:35" ht="14.25" customHeight="1" x14ac:dyDescent="0.25">
      <c r="A141" s="22" t="s">
        <v>161</v>
      </c>
      <c r="B141" s="21">
        <v>93.274288365999993</v>
      </c>
      <c r="C141" s="21">
        <v>115.56253101</v>
      </c>
      <c r="D141" s="21">
        <v>167.38774879300001</v>
      </c>
      <c r="E141" s="21">
        <v>233.98078378700001</v>
      </c>
      <c r="F141" s="21">
        <v>189.91886246499999</v>
      </c>
      <c r="G141" s="21">
        <v>230.5494205</v>
      </c>
      <c r="H141" s="21">
        <v>318.40078010000002</v>
      </c>
      <c r="I141" s="21">
        <v>279.40429999999998</v>
      </c>
      <c r="J141" s="21">
        <v>308.68110000000001</v>
      </c>
      <c r="K141" s="21">
        <v>343.15193702207796</v>
      </c>
      <c r="L141" s="21">
        <v>281.61329999999998</v>
      </c>
      <c r="M141" s="21">
        <v>283.2235</v>
      </c>
      <c r="N141" s="21">
        <v>316.42739999999998</v>
      </c>
      <c r="O141" s="21">
        <v>368.67859734124062</v>
      </c>
      <c r="P141" s="21">
        <v>362.55773806999997</v>
      </c>
      <c r="Q141" s="21">
        <v>343.06920000000002</v>
      </c>
      <c r="R141" s="16"/>
      <c r="S141" s="36">
        <f>IF(P141="","",P141/Trans_cr_A!P141)</f>
        <v>0.79516957283652168</v>
      </c>
      <c r="T141" s="37">
        <f>IF(P141="","",P141/GDP!S137/10)</f>
        <v>2.8889062794422307</v>
      </c>
      <c r="U141" s="37">
        <f>IF(Q141="","",Q141/GDP!T137/10)</f>
        <v>2.7919042968750003</v>
      </c>
      <c r="V141" s="39">
        <f>IF(P141="","",(P141-Freight_D_A!P141)/GDP!S137/10)</f>
        <v>0.78385818382470096</v>
      </c>
      <c r="W141" s="39">
        <f>IF(Q141="","",(Q141-Freight_D_A!Q141)/GDP!T137/10)</f>
        <v>0.86405788574218767</v>
      </c>
      <c r="X141" s="37">
        <f>IF(Trans_cr_A!P141="","",Trans_cr_A!P141/GDP!S137/10)</f>
        <v>3.6330694459760955</v>
      </c>
      <c r="Y141" s="37">
        <f>IF(Trans_cr_A!P141="", "", (Trans_cr_A!P141-Trans_deb!P141)/GDP!S137/10)</f>
        <v>0.419733621075698</v>
      </c>
      <c r="Z141" s="16"/>
      <c r="AA141" s="14">
        <f t="shared" si="4"/>
        <v>1</v>
      </c>
      <c r="AB141" s="42">
        <f t="shared" si="5"/>
        <v>1</v>
      </c>
      <c r="AC141" s="16"/>
      <c r="AD141" s="16"/>
      <c r="AE141" s="16"/>
      <c r="AF141" s="16"/>
      <c r="AG141" s="16"/>
      <c r="AH141" s="16"/>
      <c r="AI141" s="16"/>
    </row>
    <row r="142" spans="1:35" ht="14.25" customHeight="1" x14ac:dyDescent="0.25">
      <c r="A142" s="22" t="s">
        <v>162</v>
      </c>
      <c r="B142" s="19">
        <v>10398.463738737701</v>
      </c>
      <c r="C142" s="19">
        <v>11295.13980117139</v>
      </c>
      <c r="D142" s="19">
        <v>12244.422073064945</v>
      </c>
      <c r="E142" s="19">
        <v>13586.315888347546</v>
      </c>
      <c r="F142" s="19">
        <v>12207.261641200002</v>
      </c>
      <c r="G142" s="19">
        <v>13273.491454080106</v>
      </c>
      <c r="H142" s="19">
        <v>14038.886113564351</v>
      </c>
      <c r="I142" s="19">
        <v>15041.3</v>
      </c>
      <c r="J142" s="19">
        <v>13894.823997963293</v>
      </c>
      <c r="K142" s="19">
        <v>14585.142836600657</v>
      </c>
      <c r="L142" s="19">
        <v>11506.872832145169</v>
      </c>
      <c r="M142" s="19">
        <v>10908.145586387063</v>
      </c>
      <c r="N142" s="19">
        <v>12217.506049339565</v>
      </c>
      <c r="O142" s="19">
        <v>11845.235537463861</v>
      </c>
      <c r="P142" s="19">
        <v>11539.878843001794</v>
      </c>
      <c r="Q142" s="19">
        <v>9680.6722820926261</v>
      </c>
      <c r="R142" s="16"/>
      <c r="S142" s="36">
        <f>IF(P142="","",P142/Trans_cr_A!P142)</f>
        <v>0.63845411143384534</v>
      </c>
      <c r="T142" s="37">
        <f>IF(P142="","",P142/GDP!S138/10)</f>
        <v>2.8457692394766574</v>
      </c>
      <c r="U142" s="37">
        <f>IF(Q142="","",Q142/GDP!T138/10)</f>
        <v>2.6741523780051395</v>
      </c>
      <c r="V142" s="39">
        <f>IF(P142="","",(P142-Freight_D_A!P142)/GDP!S138/10)</f>
        <v>2.2722505578465015</v>
      </c>
      <c r="W142" s="39">
        <f>IF(Q142="","",(Q142-Freight_D_A!Q142)/GDP!T138/10)</f>
        <v>2.017815742428315</v>
      </c>
      <c r="X142" s="37">
        <f>IF(Trans_cr_A!P142="","",Trans_cr_A!P142/GDP!S138/10)</f>
        <v>4.4572807794840674</v>
      </c>
      <c r="Y142" s="37">
        <f>IF(Trans_cr_A!P142="", "", (Trans_cr_A!P142-Trans_deb!P142)/GDP!S138/10)</f>
        <v>1.4934375424960584</v>
      </c>
      <c r="Z142" s="16"/>
      <c r="AA142" s="14">
        <f t="shared" si="4"/>
        <v>1</v>
      </c>
      <c r="AB142" s="42">
        <f t="shared" si="5"/>
        <v>1</v>
      </c>
      <c r="AC142" s="16"/>
      <c r="AD142" s="16"/>
      <c r="AE142" s="16"/>
      <c r="AF142" s="16"/>
      <c r="AG142" s="16"/>
      <c r="AH142" s="16"/>
      <c r="AI142" s="16"/>
    </row>
    <row r="143" spans="1:35" ht="14.25" customHeight="1" x14ac:dyDescent="0.25">
      <c r="A143" s="22" t="s">
        <v>163</v>
      </c>
      <c r="B143" s="21">
        <v>101.43042912873861</v>
      </c>
      <c r="C143" s="21">
        <v>111.83355006501951</v>
      </c>
      <c r="D143" s="21">
        <v>130.03901170351105</v>
      </c>
      <c r="E143" s="21">
        <v>161.24837451235368</v>
      </c>
      <c r="F143" s="21">
        <v>158.64759427828346</v>
      </c>
      <c r="G143" s="21">
        <v>158.64759427828346</v>
      </c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16"/>
      <c r="S143" s="36" t="str">
        <f>IF(P143="","",P143/Trans_cr_A!P143)</f>
        <v/>
      </c>
      <c r="T143" s="37" t="str">
        <f>IF(P143="","",P143/GDP!S139/10)</f>
        <v/>
      </c>
      <c r="U143" s="37" t="str">
        <f>IF(Q143="","",Q143/GDP!T139/10)</f>
        <v/>
      </c>
      <c r="V143" s="39" t="str">
        <f>IF(P143="","",(P143-Freight_D_A!P143)/GDP!S139/10)</f>
        <v/>
      </c>
      <c r="W143" s="39" t="str">
        <f>IF(Q143="","",(Q143-Freight_D_A!Q143)/GDP!T139/10)</f>
        <v/>
      </c>
      <c r="X143" s="37">
        <f>IF(Trans_cr_A!P143="","",Trans_cr_A!P143/GDP!S139/10)</f>
        <v>3.2148895562800974</v>
      </c>
      <c r="Y143" s="37">
        <f>IF(Trans_cr_A!P143="", "", (Trans_cr_A!P143-Trans_deb!P143)/GDP!S139/10)</f>
        <v>-2.5123035596790233</v>
      </c>
      <c r="Z143" s="16"/>
      <c r="AA143" s="14" t="str">
        <f t="shared" si="4"/>
        <v/>
      </c>
      <c r="AB143" s="42">
        <f t="shared" si="5"/>
        <v>0</v>
      </c>
      <c r="AC143" s="16"/>
      <c r="AD143" s="16"/>
      <c r="AE143" s="16"/>
      <c r="AF143" s="16"/>
      <c r="AG143" s="16"/>
      <c r="AH143" s="16"/>
      <c r="AI143" s="16"/>
    </row>
    <row r="144" spans="1:35" ht="14.25" customHeight="1" x14ac:dyDescent="0.25">
      <c r="A144" s="22" t="s">
        <v>164</v>
      </c>
      <c r="B144" s="19">
        <v>118</v>
      </c>
      <c r="C144" s="19">
        <v>135</v>
      </c>
      <c r="D144" s="19">
        <v>127</v>
      </c>
      <c r="E144" s="19">
        <v>136</v>
      </c>
      <c r="F144" s="19">
        <v>100</v>
      </c>
      <c r="G144" s="19">
        <v>116</v>
      </c>
      <c r="H144" s="19">
        <v>126</v>
      </c>
      <c r="I144" s="19">
        <v>115</v>
      </c>
      <c r="J144" s="19">
        <v>102</v>
      </c>
      <c r="K144" s="19">
        <v>103</v>
      </c>
      <c r="L144" s="19">
        <v>98</v>
      </c>
      <c r="M144" s="19">
        <v>78.870999999999995</v>
      </c>
      <c r="N144" s="19">
        <v>76.2</v>
      </c>
      <c r="O144" s="19">
        <v>94.71</v>
      </c>
      <c r="P144" s="19">
        <v>115.63</v>
      </c>
      <c r="Q144" s="19">
        <v>84.7</v>
      </c>
      <c r="R144" s="16"/>
      <c r="S144" s="36">
        <f>IF(P144="","",P144/Trans_cr_A!P144)</f>
        <v>0.12975368905347023</v>
      </c>
      <c r="T144" s="37">
        <f>IF(P144="","",P144/GDP!S140/10)</f>
        <v>4.1877630254170378E-2</v>
      </c>
      <c r="U144" s="37">
        <f>IF(Q144="","",Q144/GDP!T140/10)</f>
        <v>3.2229955212919381E-2</v>
      </c>
      <c r="V144" s="39">
        <f>IF(P144="","",(P144-Freight_D_A!P144)/GDP!S140/10)</f>
        <v>-0.67445620287272656</v>
      </c>
      <c r="W144" s="39">
        <f>IF(Q144="","",(Q144-Freight_D_A!Q144)/GDP!T140/10)</f>
        <v>-0.64877682182961127</v>
      </c>
      <c r="X144" s="37">
        <f>IF(Trans_cr_A!P144="","",Trans_cr_A!P144/GDP!S140/10)</f>
        <v>0.32274712618700974</v>
      </c>
      <c r="Y144" s="37">
        <f>IF(Trans_cr_A!P144="", "", (Trans_cr_A!P144-Trans_deb!P144)/GDP!S140/10)</f>
        <v>-0.99485285063415829</v>
      </c>
      <c r="Z144" s="16"/>
      <c r="AA144" s="14">
        <f t="shared" si="4"/>
        <v>1</v>
      </c>
      <c r="AB144" s="42">
        <f t="shared" si="5"/>
        <v>1</v>
      </c>
      <c r="AC144" s="16"/>
      <c r="AD144" s="16"/>
      <c r="AE144" s="16"/>
      <c r="AF144" s="16"/>
      <c r="AG144" s="16"/>
      <c r="AH144" s="16"/>
      <c r="AI144" s="16"/>
    </row>
    <row r="145" spans="1:35" ht="14.25" customHeight="1" x14ac:dyDescent="0.25">
      <c r="A145" s="22" t="s">
        <v>165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16"/>
      <c r="S145" s="36" t="str">
        <f>IF(P145="","",P145/Trans_cr_A!P145)</f>
        <v/>
      </c>
      <c r="T145" s="37" t="str">
        <f>IF(P145="","",P145/GDP!S141/10)</f>
        <v/>
      </c>
      <c r="U145" s="37" t="str">
        <f>IF(Q145="","",Q145/GDP!T141/10)</f>
        <v/>
      </c>
      <c r="V145" s="39" t="str">
        <f>IF(P145="","",(P145-Freight_D_A!P145)/GDP!S141/10)</f>
        <v/>
      </c>
      <c r="W145" s="39" t="str">
        <f>IF(Q145="","",(Q145-Freight_D_A!Q145)/GDP!T141/10)</f>
        <v/>
      </c>
      <c r="X145" s="37">
        <f>IF(Trans_cr_A!P145="","",Trans_cr_A!P145/GDP!S141/10)</f>
        <v>1.7722640801173064</v>
      </c>
      <c r="Y145" s="37">
        <f>IF(Trans_cr_A!P145="", "", (Trans_cr_A!P145-Trans_deb!P145)/GDP!S141/10)</f>
        <v>1.7722640801173064</v>
      </c>
      <c r="Z145" s="16"/>
      <c r="AA145" s="14" t="str">
        <f t="shared" si="4"/>
        <v/>
      </c>
      <c r="AB145" s="42">
        <f t="shared" si="5"/>
        <v>0</v>
      </c>
      <c r="AC145" s="16"/>
      <c r="AD145" s="16"/>
      <c r="AE145" s="16"/>
      <c r="AF145" s="16"/>
      <c r="AG145" s="16"/>
      <c r="AH145" s="16"/>
      <c r="AI145" s="16"/>
    </row>
    <row r="146" spans="1:35" ht="14.25" customHeight="1" x14ac:dyDescent="0.25">
      <c r="A146" s="22" t="s">
        <v>166</v>
      </c>
      <c r="B146" s="19">
        <v>11.5</v>
      </c>
      <c r="C146" s="19">
        <v>13.1</v>
      </c>
      <c r="D146" s="19">
        <v>21.7</v>
      </c>
      <c r="E146" s="19">
        <v>25.9</v>
      </c>
      <c r="F146" s="19">
        <v>22.1</v>
      </c>
      <c r="G146" s="19">
        <v>25.3</v>
      </c>
      <c r="H146" s="19">
        <v>28.2</v>
      </c>
      <c r="I146" s="19"/>
      <c r="J146" s="19">
        <v>38.9</v>
      </c>
      <c r="K146" s="19">
        <v>41.2</v>
      </c>
      <c r="L146" s="19">
        <v>47.1</v>
      </c>
      <c r="M146" s="19">
        <v>52.667900000000003</v>
      </c>
      <c r="N146" s="19">
        <v>55.493499999999997</v>
      </c>
      <c r="O146" s="19">
        <v>67.374700000000004</v>
      </c>
      <c r="P146" s="19">
        <v>75.830618999999999</v>
      </c>
      <c r="Q146" s="19">
        <v>27.301656829999999</v>
      </c>
      <c r="R146" s="16"/>
      <c r="S146" s="36">
        <f>IF(P146="","",P146/Trans_cr_A!P146)</f>
        <v>1.0745842049290178E-2</v>
      </c>
      <c r="T146" s="37">
        <f>IF(P146="","",P146/GDP!S142/10)</f>
        <v>0.11353928699766425</v>
      </c>
      <c r="U146" s="37">
        <f>IF(Q146="","",Q146/GDP!T142/10)</f>
        <v>5.1572890607880915E-2</v>
      </c>
      <c r="V146" s="39">
        <f>IF(P146="","",(P146-Freight_D_A!P146)/GDP!S142/10)</f>
        <v>-1.8567134769719111</v>
      </c>
      <c r="W146" s="39">
        <f>IF(Q146="","",(Q146-Freight_D_A!Q146)/GDP!T142/10)</f>
        <v>-1.7302812463070008</v>
      </c>
      <c r="X146" s="37">
        <f>IF(Trans_cr_A!P146="","",Trans_cr_A!P146/GDP!S142/10)</f>
        <v>10.565880875306942</v>
      </c>
      <c r="Y146" s="37">
        <f>IF(Trans_cr_A!P146="", "", (Trans_cr_A!P146-Trans_deb!P146)/GDP!S142/10)</f>
        <v>7.6617418862669933</v>
      </c>
      <c r="Z146" s="16"/>
      <c r="AA146" s="14">
        <f t="shared" si="4"/>
        <v>1</v>
      </c>
      <c r="AB146" s="42">
        <f t="shared" si="5"/>
        <v>1</v>
      </c>
      <c r="AC146" s="16"/>
      <c r="AD146" s="16"/>
      <c r="AE146" s="16"/>
      <c r="AF146" s="16"/>
      <c r="AG146" s="16"/>
      <c r="AH146" s="16"/>
      <c r="AI146" s="16"/>
    </row>
    <row r="147" spans="1:35" ht="14.25" customHeight="1" x14ac:dyDescent="0.25">
      <c r="A147" s="22" t="s">
        <v>167</v>
      </c>
      <c r="B147" s="21">
        <v>27.86199402728057</v>
      </c>
      <c r="C147" s="21">
        <v>21.354007745736808</v>
      </c>
      <c r="D147" s="21">
        <v>26.863761628421049</v>
      </c>
      <c r="E147" s="21">
        <v>24.398543432275456</v>
      </c>
      <c r="F147" s="21">
        <v>13.753777371174857</v>
      </c>
      <c r="G147" s="21">
        <v>20.721342258316277</v>
      </c>
      <c r="H147" s="21">
        <v>35.852340960229519</v>
      </c>
      <c r="I147" s="21">
        <v>70.454711428940286</v>
      </c>
      <c r="J147" s="21">
        <v>62.112887589842032</v>
      </c>
      <c r="K147" s="21">
        <v>19.748179944345068</v>
      </c>
      <c r="L147" s="21">
        <v>17.161170539857295</v>
      </c>
      <c r="M147" s="21">
        <v>21.01459103786868</v>
      </c>
      <c r="N147" s="21">
        <v>29.479607177373676</v>
      </c>
      <c r="O147" s="21">
        <v>13.797438559864924</v>
      </c>
      <c r="P147" s="21"/>
      <c r="Q147" s="21"/>
      <c r="R147" s="16"/>
      <c r="S147" s="36" t="str">
        <f>IF(P147="","",P147/Trans_cr_A!P147)</f>
        <v/>
      </c>
      <c r="T147" s="37" t="str">
        <f>IF(P147="","",P147/GDP!S143/10)</f>
        <v/>
      </c>
      <c r="U147" s="37" t="str">
        <f>IF(Q147="","",Q147/GDP!T143/10)</f>
        <v/>
      </c>
      <c r="V147" s="39" t="str">
        <f>IF(P147="","",(P147-Freight_D_A!P147)/GDP!S143/10)</f>
        <v/>
      </c>
      <c r="W147" s="39" t="str">
        <f>IF(Q147="","",(Q147-Freight_D_A!Q147)/GDP!T143/10)</f>
        <v/>
      </c>
      <c r="X147" s="37" t="str">
        <f>IF(Trans_cr_A!P147="","",Trans_cr_A!P147/GDP!S143/10)</f>
        <v/>
      </c>
      <c r="Y147" s="37" t="str">
        <f>IF(Trans_cr_A!P147="", "", (Trans_cr_A!P147-Trans_deb!P147)/GDP!S143/10)</f>
        <v/>
      </c>
      <c r="Z147" s="16"/>
      <c r="AA147" s="14" t="str">
        <f t="shared" si="4"/>
        <v/>
      </c>
      <c r="AB147" s="42">
        <f t="shared" si="5"/>
        <v>0</v>
      </c>
      <c r="AC147" s="16"/>
      <c r="AD147" s="16"/>
      <c r="AE147" s="16"/>
      <c r="AF147" s="16"/>
      <c r="AG147" s="16"/>
      <c r="AH147" s="16"/>
      <c r="AI147" s="16"/>
    </row>
    <row r="148" spans="1:35" ht="14.25" customHeight="1" x14ac:dyDescent="0.25">
      <c r="A148" s="22" t="s">
        <v>168</v>
      </c>
      <c r="B148" s="19">
        <v>60.564671037518671</v>
      </c>
      <c r="C148" s="19">
        <v>68.184682087373403</v>
      </c>
      <c r="D148" s="19">
        <v>92.758578335068322</v>
      </c>
      <c r="E148" s="19">
        <v>166.21271751423103</v>
      </c>
      <c r="F148" s="19">
        <v>112.76056878882321</v>
      </c>
      <c r="G148" s="19">
        <v>159.41882688583078</v>
      </c>
      <c r="H148" s="19">
        <v>200.15961393829571</v>
      </c>
      <c r="I148" s="19">
        <v>178.29793589147963</v>
      </c>
      <c r="J148" s="19">
        <v>262.71209870301078</v>
      </c>
      <c r="K148" s="19">
        <v>267.85738224983783</v>
      </c>
      <c r="L148" s="19">
        <v>217.27040856307548</v>
      </c>
      <c r="M148" s="19">
        <v>225.21878690461608</v>
      </c>
      <c r="N148" s="19">
        <v>222.3546716569395</v>
      </c>
      <c r="O148" s="19">
        <v>232.88510609574007</v>
      </c>
      <c r="P148" s="19">
        <v>199.59841331165748</v>
      </c>
      <c r="Q148" s="19">
        <v>225.05975659687971</v>
      </c>
      <c r="R148" s="16"/>
      <c r="S148" s="36">
        <f>IF(P148="","",P148/Trans_cr_A!P148)</f>
        <v>0.64511089950068423</v>
      </c>
      <c r="T148" s="37">
        <f>IF(P148="","",P148/GDP!S144/10)</f>
        <v>0.52326232353298585</v>
      </c>
      <c r="U148" s="37">
        <f>IF(Q148="","",Q148/GDP!T144/10)</f>
        <v>0.62734426925959497</v>
      </c>
      <c r="V148" s="39">
        <f>IF(P148="","",(P148-Freight_D_A!P148)/GDP!S144/10)</f>
        <v>-0.6458887200102561</v>
      </c>
      <c r="W148" s="39">
        <f>IF(Q148="","",(Q148-Freight_D_A!Q148)/GDP!T144/10)</f>
        <v>-0.37075462043649499</v>
      </c>
      <c r="X148" s="37">
        <f>IF(Trans_cr_A!P148="","",Trans_cr_A!P148/GDP!S144/10)</f>
        <v>0.81111995462794195</v>
      </c>
      <c r="Y148" s="37">
        <f>IF(Trans_cr_A!P148="", "", (Trans_cr_A!P148-Trans_deb!P148)/GDP!S144/10)</f>
        <v>-1.1557681868465475</v>
      </c>
      <c r="Z148" s="16"/>
      <c r="AA148" s="14">
        <f t="shared" si="4"/>
        <v>1</v>
      </c>
      <c r="AB148" s="42">
        <f t="shared" si="5"/>
        <v>1</v>
      </c>
      <c r="AC148" s="16"/>
      <c r="AD148" s="16"/>
      <c r="AE148" s="16"/>
      <c r="AF148" s="16"/>
      <c r="AG148" s="16"/>
      <c r="AH148" s="16"/>
      <c r="AI148" s="16"/>
    </row>
    <row r="149" spans="1:35" ht="14.25" customHeight="1" x14ac:dyDescent="0.25">
      <c r="A149" s="22" t="s">
        <v>169</v>
      </c>
      <c r="B149" s="21">
        <v>60.466000000000001</v>
      </c>
      <c r="C149" s="21">
        <v>64.19</v>
      </c>
      <c r="D149" s="21">
        <v>80.191999999999993</v>
      </c>
      <c r="E149" s="21">
        <v>83.864999999999995</v>
      </c>
      <c r="F149" s="21">
        <v>31.891100000000002</v>
      </c>
      <c r="G149" s="21">
        <v>36.864699999999999</v>
      </c>
      <c r="H149" s="21">
        <v>48.871699999999997</v>
      </c>
      <c r="I149" s="21">
        <v>45.808999999999997</v>
      </c>
      <c r="J149" s="21">
        <v>39.338000000000001</v>
      </c>
      <c r="K149" s="21">
        <v>36.682970700000006</v>
      </c>
      <c r="L149" s="21">
        <v>31.042999999999999</v>
      </c>
      <c r="M149" s="21">
        <v>18.03899998</v>
      </c>
      <c r="N149" s="21">
        <v>40.03910235</v>
      </c>
      <c r="O149" s="21">
        <v>51.921880899999998</v>
      </c>
      <c r="P149" s="21">
        <v>42.341274945000002</v>
      </c>
      <c r="Q149" s="21"/>
      <c r="R149" s="16"/>
      <c r="S149" s="36">
        <f>IF(P149="","",P149/Trans_cr_A!P149)</f>
        <v>2.5693190790056709E-2</v>
      </c>
      <c r="T149" s="37">
        <f>IF(P149="","",P149/GDP!S145/10)</f>
        <v>1.8349733015956941E-2</v>
      </c>
      <c r="U149" s="37" t="str">
        <f>IF(Q149="","",Q149/GDP!T145/10)</f>
        <v/>
      </c>
      <c r="V149" s="39">
        <f>IF(P149="","",(P149-Freight_D_A!P149)/GDP!S145/10)</f>
        <v>-0.91231800084284287</v>
      </c>
      <c r="W149" s="39" t="str">
        <f>IF(Q149="","",(Q149-Freight_D_A!Q149)/GDP!T145/10)</f>
        <v/>
      </c>
      <c r="X149" s="37">
        <f>IF(Trans_cr_A!P149="","",Trans_cr_A!P149/GDP!S145/10)</f>
        <v>0.71418661722071142</v>
      </c>
      <c r="Y149" s="37">
        <f>IF(Trans_cr_A!P149="", "", (Trans_cr_A!P149-Trans_deb!P149)/GDP!S145/10)</f>
        <v>-0.65719328317929104</v>
      </c>
      <c r="Z149" s="16"/>
      <c r="AA149" s="14" t="str">
        <f t="shared" si="4"/>
        <v/>
      </c>
      <c r="AB149" s="42">
        <f t="shared" si="5"/>
        <v>0</v>
      </c>
      <c r="AC149" s="16"/>
      <c r="AD149" s="16"/>
      <c r="AE149" s="16"/>
      <c r="AF149" s="16"/>
      <c r="AG149" s="16"/>
      <c r="AH149" s="16"/>
      <c r="AI149" s="16"/>
    </row>
    <row r="150" spans="1:35" ht="14.25" customHeight="1" x14ac:dyDescent="0.25">
      <c r="A150" s="22" t="s">
        <v>170</v>
      </c>
      <c r="B150" s="19">
        <v>251.6</v>
      </c>
      <c r="C150" s="19">
        <v>307.34443122000005</v>
      </c>
      <c r="D150" s="19">
        <v>328.02573144999997</v>
      </c>
      <c r="E150" s="19">
        <v>346.78750644000002</v>
      </c>
      <c r="F150" s="19">
        <v>291.4286616</v>
      </c>
      <c r="G150" s="19">
        <v>367.71714505680501</v>
      </c>
      <c r="H150" s="19">
        <v>382.76471889741401</v>
      </c>
      <c r="I150" s="19">
        <v>463.84288290931102</v>
      </c>
      <c r="J150" s="19">
        <v>520.99009999999998</v>
      </c>
      <c r="K150" s="19">
        <v>585.99797731059596</v>
      </c>
      <c r="L150" s="19">
        <v>509.53135620558203</v>
      </c>
      <c r="M150" s="19">
        <v>427.3442331075554</v>
      </c>
      <c r="N150" s="19">
        <v>686.592940810698</v>
      </c>
      <c r="O150" s="19">
        <v>763.69333157563403</v>
      </c>
      <c r="P150" s="19">
        <v>762.8474484076819</v>
      </c>
      <c r="Q150" s="19">
        <v>547.16208209645106</v>
      </c>
      <c r="R150" s="16"/>
      <c r="S150" s="36">
        <f>IF(P150="","",P150/Trans_cr_A!P150)</f>
        <v>0.26457184784845506</v>
      </c>
      <c r="T150" s="37">
        <f>IF(P150="","",P150/GDP!S146/10)</f>
        <v>0.20245689258288507</v>
      </c>
      <c r="U150" s="37">
        <f>IF(Q150="","",Q150/GDP!T146/10)</f>
        <v>0.15104835209968198</v>
      </c>
      <c r="V150" s="39">
        <f>IF(P150="","",(P150-Freight_D_A!P150)/GDP!S146/10)</f>
        <v>-0.80834049326353008</v>
      </c>
      <c r="W150" s="39">
        <f>IF(Q150="","",(Q150-Freight_D_A!Q150)/GDP!T146/10)</f>
        <v>-0.81065602893735655</v>
      </c>
      <c r="X150" s="37">
        <f>IF(Trans_cr_A!P150="","",Trans_cr_A!P150/GDP!S146/10)</f>
        <v>0.76522462321407314</v>
      </c>
      <c r="Y150" s="37">
        <f>IF(Trans_cr_A!P150="", "", (Trans_cr_A!P150-Trans_deb!P150)/GDP!S146/10)</f>
        <v>-0.60520185692566575</v>
      </c>
      <c r="Z150" s="16"/>
      <c r="AA150" s="14">
        <f t="shared" si="4"/>
        <v>1</v>
      </c>
      <c r="AB150" s="42">
        <f t="shared" si="5"/>
        <v>1</v>
      </c>
      <c r="AC150" s="16"/>
      <c r="AD150" s="16"/>
      <c r="AE150" s="16"/>
      <c r="AF150" s="16"/>
      <c r="AG150" s="16"/>
      <c r="AH150" s="16"/>
      <c r="AI150" s="16"/>
    </row>
    <row r="151" spans="1:35" ht="14.25" customHeight="1" x14ac:dyDescent="0.25">
      <c r="A151" s="22" t="s">
        <v>171</v>
      </c>
      <c r="B151" s="21">
        <v>4022</v>
      </c>
      <c r="C151" s="21">
        <v>5175</v>
      </c>
      <c r="D151" s="21">
        <v>7063</v>
      </c>
      <c r="E151" s="21">
        <v>8068</v>
      </c>
      <c r="F151" s="21">
        <v>6491</v>
      </c>
      <c r="G151" s="21">
        <v>5940</v>
      </c>
      <c r="H151" s="21">
        <v>7221</v>
      </c>
      <c r="I151" s="21">
        <v>7130</v>
      </c>
      <c r="J151" s="21">
        <v>7762</v>
      </c>
      <c r="K151" s="21">
        <v>8426</v>
      </c>
      <c r="L151" s="21">
        <v>7709</v>
      </c>
      <c r="M151" s="21">
        <v>8344</v>
      </c>
      <c r="N151" s="21">
        <v>9655</v>
      </c>
      <c r="O151" s="21">
        <v>11392</v>
      </c>
      <c r="P151" s="21">
        <v>11726</v>
      </c>
      <c r="Q151" s="21">
        <v>12388</v>
      </c>
      <c r="R151" s="16"/>
      <c r="S151" s="36">
        <f>IF(P151="","",P151/Trans_cr_A!P151)</f>
        <v>0.61586134453781516</v>
      </c>
      <c r="T151" s="37">
        <f>IF(P151="","",P151/GDP!S147/10)</f>
        <v>1.9682026009950113</v>
      </c>
      <c r="U151" s="37">
        <f>IF(Q151="","",Q151/GDP!T147/10)</f>
        <v>2.084890100642903</v>
      </c>
      <c r="V151" s="39">
        <f>IF(P151="","",(P151-Freight_D_A!P151)/GDP!S147/10)</f>
        <v>1.0470448426579293</v>
      </c>
      <c r="W151" s="39">
        <f>IF(Q151="","",(Q151-Freight_D_A!Q151)/GDP!T147/10)</f>
        <v>1.101181460163587</v>
      </c>
      <c r="X151" s="37">
        <f>IF(Trans_cr_A!P151="","",Trans_cr_A!P151/GDP!S147/10)</f>
        <v>3.1958534472919169</v>
      </c>
      <c r="Y151" s="37">
        <f>IF(Trans_cr_A!P151="", "", (Trans_cr_A!P151-Trans_deb!P151)/GDP!S147/10)</f>
        <v>1.6684234908656328</v>
      </c>
      <c r="Z151" s="16"/>
      <c r="AA151" s="14">
        <f t="shared" si="4"/>
        <v>1</v>
      </c>
      <c r="AB151" s="42">
        <f t="shared" si="5"/>
        <v>1</v>
      </c>
      <c r="AC151" s="16"/>
      <c r="AD151" s="16"/>
      <c r="AE151" s="16"/>
      <c r="AF151" s="16"/>
      <c r="AG151" s="16"/>
      <c r="AH151" s="16"/>
      <c r="AI151" s="16"/>
    </row>
    <row r="152" spans="1:35" ht="14.25" customHeight="1" x14ac:dyDescent="0.25">
      <c r="A152" s="22" t="s">
        <v>172</v>
      </c>
      <c r="B152" s="19">
        <v>1082.7927758508629</v>
      </c>
      <c r="C152" s="19">
        <v>1420.9499870002758</v>
      </c>
      <c r="D152" s="19">
        <v>1746.1727166043731</v>
      </c>
      <c r="E152" s="19">
        <v>2136.6648496196854</v>
      </c>
      <c r="F152" s="19">
        <v>1777.0712459682654</v>
      </c>
      <c r="G152" s="19">
        <v>1825.597124819624</v>
      </c>
      <c r="H152" s="19">
        <v>2170.7719719764586</v>
      </c>
      <c r="I152" s="19">
        <v>2007.3927440074488</v>
      </c>
      <c r="J152" s="19">
        <v>2207.0544569552826</v>
      </c>
      <c r="K152" s="19">
        <v>2132.4112225852286</v>
      </c>
      <c r="L152" s="19">
        <v>1816.0367081389611</v>
      </c>
      <c r="M152" s="19">
        <v>1861.9693320112881</v>
      </c>
      <c r="N152" s="19">
        <v>2179.6115883480993</v>
      </c>
      <c r="O152" s="19">
        <v>2573.2333184157551</v>
      </c>
      <c r="P152" s="19">
        <v>2574.4141405573637</v>
      </c>
      <c r="Q152" s="19">
        <v>2555.3806555717092</v>
      </c>
      <c r="R152" s="16"/>
      <c r="S152" s="36">
        <f>IF(P152="","",P152/Trans_cr_A!P152)</f>
        <v>0.30472483269432027</v>
      </c>
      <c r="T152" s="37">
        <f>IF(P152="","",P152/GDP!S148/10)</f>
        <v>1.0747459225745348</v>
      </c>
      <c r="U152" s="37">
        <f>IF(Q152="","",Q152/GDP!T148/10)</f>
        <v>1.1045613774796883</v>
      </c>
      <c r="V152" s="39">
        <f>IF(P152="","",(P152-Freight_D_A!P152)/GDP!S148/10)</f>
        <v>0.23835021989662022</v>
      </c>
      <c r="W152" s="39">
        <f>IF(Q152="","",(Q152-Freight_D_A!Q152)/GDP!T148/10)</f>
        <v>0.36525875807899127</v>
      </c>
      <c r="X152" s="37">
        <f>IF(Trans_cr_A!P152="","",Trans_cr_A!P152/GDP!S148/10)</f>
        <v>3.5269390849174691</v>
      </c>
      <c r="Y152" s="37">
        <f>IF(Trans_cr_A!P152="", "", (Trans_cr_A!P152-Trans_deb!P152)/GDP!S148/10)</f>
        <v>1.5349626102733891</v>
      </c>
      <c r="Z152" s="16"/>
      <c r="AA152" s="14">
        <f t="shared" si="4"/>
        <v>1</v>
      </c>
      <c r="AB152" s="42">
        <f t="shared" si="5"/>
        <v>1</v>
      </c>
      <c r="AC152" s="16"/>
      <c r="AD152" s="16"/>
      <c r="AE152" s="16"/>
      <c r="AF152" s="16"/>
      <c r="AG152" s="16"/>
      <c r="AH152" s="16"/>
      <c r="AI152" s="16"/>
    </row>
    <row r="153" spans="1:35" ht="14.25" customHeight="1" x14ac:dyDescent="0.25">
      <c r="A153" s="22" t="s">
        <v>173</v>
      </c>
      <c r="B153" s="21"/>
      <c r="C153" s="21"/>
      <c r="D153" s="21"/>
      <c r="E153" s="21"/>
      <c r="F153" s="21"/>
      <c r="G153" s="21"/>
      <c r="H153" s="21">
        <v>635.16483516483504</v>
      </c>
      <c r="I153" s="21">
        <v>308.24175824175825</v>
      </c>
      <c r="J153" s="21">
        <v>607.41758241758237</v>
      </c>
      <c r="K153" s="21">
        <v>441.75824175824175</v>
      </c>
      <c r="L153" s="21">
        <v>312.91208791208794</v>
      </c>
      <c r="M153" s="21">
        <v>419.23076923076923</v>
      </c>
      <c r="N153" s="21">
        <v>443.68131868131866</v>
      </c>
      <c r="O153" s="21">
        <v>380.2197802197802</v>
      </c>
      <c r="P153" s="21">
        <v>450.82417582417582</v>
      </c>
      <c r="Q153" s="21">
        <v>516.75824175824175</v>
      </c>
      <c r="R153" s="16"/>
      <c r="S153" s="36">
        <f>IF(P153="","",P153/Trans_cr_A!P153)</f>
        <v>4.2281827316997762E-2</v>
      </c>
      <c r="T153" s="37">
        <f>IF(P153="","",P153/GDP!S149/10)</f>
        <v>0.25638609164354453</v>
      </c>
      <c r="U153" s="37">
        <f>IF(Q153="","",Q153/GDP!T149/10)</f>
        <v>0.35372595096053239</v>
      </c>
      <c r="V153" s="39">
        <f>IF(P153="","",(P153-Freight_D_A!P153)/GDP!S149/10)</f>
        <v>-1.1372543333780381</v>
      </c>
      <c r="W153" s="39">
        <f>IF(Q153="","",(Q153-Freight_D_A!Q153)/GDP!T149/10)</f>
        <v>-0.93762764034514334</v>
      </c>
      <c r="X153" s="37">
        <f>IF(Trans_cr_A!P153="","",Trans_cr_A!P153/GDP!S149/10)</f>
        <v>6.0637419882861696</v>
      </c>
      <c r="Y153" s="37">
        <f>IF(Trans_cr_A!P153="", "", (Trans_cr_A!P153-Trans_deb!P153)/GDP!S149/10)</f>
        <v>-1.8750088274309444</v>
      </c>
      <c r="Z153" s="16"/>
      <c r="AA153" s="14">
        <f t="shared" si="4"/>
        <v>1</v>
      </c>
      <c r="AB153" s="42">
        <f t="shared" si="5"/>
        <v>1</v>
      </c>
      <c r="AC153" s="16"/>
      <c r="AD153" s="16"/>
      <c r="AE153" s="16"/>
      <c r="AF153" s="16"/>
      <c r="AG153" s="16"/>
      <c r="AH153" s="16"/>
      <c r="AI153" s="16"/>
    </row>
    <row r="154" spans="1:35" ht="14.25" customHeight="1" x14ac:dyDescent="0.25">
      <c r="A154" s="22" t="s">
        <v>174</v>
      </c>
      <c r="B154" s="19"/>
      <c r="C154" s="19"/>
      <c r="D154" s="19"/>
      <c r="E154" s="19"/>
      <c r="F154" s="19"/>
      <c r="G154" s="19"/>
      <c r="H154" s="19"/>
      <c r="I154" s="19"/>
      <c r="J154" s="19">
        <v>3857.0843760926623</v>
      </c>
      <c r="K154" s="19">
        <v>4867.011010500587</v>
      </c>
      <c r="L154" s="19">
        <v>4787.3049065939094</v>
      </c>
      <c r="M154" s="19">
        <v>5116.5106833259069</v>
      </c>
      <c r="N154" s="19">
        <v>5951.4632253000718</v>
      </c>
      <c r="O154" s="19">
        <v>6868.4736580827212</v>
      </c>
      <c r="P154" s="19">
        <v>7340.778705031129</v>
      </c>
      <c r="Q154" s="19">
        <v>6689.2599623997603</v>
      </c>
      <c r="R154" s="16"/>
      <c r="S154" s="36">
        <f>IF(P154="","",P154/Trans_cr_A!P154)</f>
        <v>0.82311487040031794</v>
      </c>
      <c r="T154" s="37">
        <f>IF(P154="","",P154/GDP!S150/10)</f>
        <v>2.939898157764925</v>
      </c>
      <c r="U154" s="37">
        <f>IF(Q154="","",Q154/GDP!T150/10)</f>
        <v>2.7058580672614658</v>
      </c>
      <c r="V154" s="39">
        <f>IF(P154="","",(P154-Freight_D_A!P154)/GDP!S150/10)</f>
        <v>2.1367944091826434</v>
      </c>
      <c r="W154" s="39">
        <f>IF(Q154="","",(Q154-Freight_D_A!Q154)/GDP!T150/10)</f>
        <v>1.9607359146466199</v>
      </c>
      <c r="X154" s="37">
        <f>IF(Trans_cr_A!P154="","",Trans_cr_A!P154/GDP!S150/10)</f>
        <v>3.5716742139953319</v>
      </c>
      <c r="Y154" s="37">
        <f>IF(Trans_cr_A!P154="", "", (Trans_cr_A!P154-Trans_deb!P154)/GDP!S150/10)</f>
        <v>1.9452734401853018</v>
      </c>
      <c r="Z154" s="16"/>
      <c r="AA154" s="14">
        <f t="shared" si="4"/>
        <v>1</v>
      </c>
      <c r="AB154" s="42">
        <f t="shared" si="5"/>
        <v>1</v>
      </c>
      <c r="AC154" s="16"/>
      <c r="AD154" s="16"/>
      <c r="AE154" s="16"/>
      <c r="AF154" s="16"/>
      <c r="AG154" s="16"/>
      <c r="AH154" s="16"/>
      <c r="AI154" s="16"/>
    </row>
    <row r="155" spans="1:35" ht="14.25" customHeight="1" x14ac:dyDescent="0.25">
      <c r="A155" s="22" t="s">
        <v>175</v>
      </c>
      <c r="B155" s="21">
        <v>4255.82</v>
      </c>
      <c r="C155" s="21">
        <v>4669.32</v>
      </c>
      <c r="D155" s="21">
        <v>5156.08</v>
      </c>
      <c r="E155" s="21">
        <v>6688.29</v>
      </c>
      <c r="F155" s="21">
        <v>5047.95</v>
      </c>
      <c r="G155" s="21">
        <v>5746.31</v>
      </c>
      <c r="H155" s="21">
        <v>6351.69</v>
      </c>
      <c r="I155" s="21">
        <v>6400.55</v>
      </c>
      <c r="J155" s="21">
        <v>6319.89</v>
      </c>
      <c r="K155" s="21">
        <v>6476.54</v>
      </c>
      <c r="L155" s="21">
        <v>5581.93</v>
      </c>
      <c r="M155" s="21">
        <v>5888.69</v>
      </c>
      <c r="N155" s="21">
        <v>7090.37</v>
      </c>
      <c r="O155" s="67">
        <v>7729.47</v>
      </c>
      <c r="P155" s="67">
        <v>7002.3</v>
      </c>
      <c r="Q155" s="67">
        <v>8208.2900000000009</v>
      </c>
      <c r="R155" s="16"/>
      <c r="S155" s="36">
        <f>IF(P155="","",P155/Trans_cr_A!P155)</f>
        <v>0.33982756989049012</v>
      </c>
      <c r="T155" s="37">
        <f>IF(P155="","",P155/GDP!S151/10)</f>
        <v>0.41450896821168531</v>
      </c>
      <c r="U155" s="37">
        <f>IF(Q155="","",Q155/GDP!T151/10)</f>
        <v>0.5570304971565847</v>
      </c>
      <c r="V155" s="39">
        <f>IF(P155="","",(P155-Freight_D_A!P155)/GDP!S151/10)</f>
        <v>-4.0153317942342955E-2</v>
      </c>
      <c r="W155" s="39">
        <f>IF(Q155="","",(Q155-Freight_D_A!Q155)/GDP!T151/10)</f>
        <v>8.5869107886914958E-2</v>
      </c>
      <c r="X155" s="37">
        <f>IF(Trans_cr_A!P155="","",Trans_cr_A!P155/GDP!S151/10)</f>
        <v>1.2197626235718937</v>
      </c>
      <c r="Y155" s="37">
        <f>IF(Trans_cr_A!P155="", "", (Trans_cr_A!P155-Trans_deb!P155)/GDP!S151/10)</f>
        <v>0.30562955070147402</v>
      </c>
      <c r="Z155" s="16"/>
      <c r="AA155" s="14">
        <f t="shared" si="4"/>
        <v>1</v>
      </c>
      <c r="AB155" s="42">
        <f t="shared" si="5"/>
        <v>1</v>
      </c>
      <c r="AC155" s="16"/>
      <c r="AD155" s="16"/>
      <c r="AE155" s="16"/>
      <c r="AF155" s="16"/>
      <c r="AG155" s="16"/>
      <c r="AH155" s="16"/>
      <c r="AI155" s="16"/>
    </row>
    <row r="156" spans="1:35" ht="14.25" customHeight="1" x14ac:dyDescent="0.25">
      <c r="A156" s="22" t="s">
        <v>176</v>
      </c>
      <c r="B156" s="19"/>
      <c r="C156" s="19"/>
      <c r="D156" s="19"/>
      <c r="E156" s="19"/>
      <c r="F156" s="19"/>
      <c r="G156" s="19">
        <v>4.8</v>
      </c>
      <c r="H156" s="19">
        <v>4.2574712040275999</v>
      </c>
      <c r="I156" s="19">
        <v>4.0280585860159599</v>
      </c>
      <c r="J156" s="19">
        <v>4.6643073722278903</v>
      </c>
      <c r="K156" s="19">
        <v>4.9283071694959899</v>
      </c>
      <c r="L156" s="19">
        <v>5.0563272228381102</v>
      </c>
      <c r="M156" s="19">
        <v>6.2672023668075694</v>
      </c>
      <c r="N156" s="19">
        <v>11.090317119018261</v>
      </c>
      <c r="O156" s="19">
        <v>13.866045410589781</v>
      </c>
      <c r="P156" s="19">
        <v>16.350662298218772</v>
      </c>
      <c r="Q156" s="19"/>
      <c r="R156" s="16"/>
      <c r="S156" s="36">
        <f>IF(P156="","",P156/Trans_cr_A!P156)</f>
        <v>7.6819845732643652E-2</v>
      </c>
      <c r="T156" s="37">
        <f>IF(P156="","",P156/GDP!S152/10)</f>
        <v>0.16151992786939418</v>
      </c>
      <c r="U156" s="37" t="str">
        <f>IF(Q156="","",Q156/GDP!T152/10)</f>
        <v/>
      </c>
      <c r="V156" s="39">
        <f>IF(P156="","",(P156-Freight_D_A!P156)/GDP!S152/10)</f>
        <v>-3.2343427167365961</v>
      </c>
      <c r="W156" s="39" t="str">
        <f>IF(Q156="","",(Q156-Freight_D_A!Q156)/GDP!T152/10)</f>
        <v/>
      </c>
      <c r="X156" s="37">
        <f>IF(Trans_cr_A!P156="","",Trans_cr_A!P156/GDP!S152/10)</f>
        <v>2.1025807371643586</v>
      </c>
      <c r="Y156" s="37">
        <f>IF(Trans_cr_A!P156="", "", (Trans_cr_A!P156-Trans_deb!P156)/GDP!S152/10)</f>
        <v>-2.355510695498074</v>
      </c>
      <c r="Z156" s="16"/>
      <c r="AA156" s="14" t="str">
        <f t="shared" si="4"/>
        <v/>
      </c>
      <c r="AB156" s="42">
        <f t="shared" si="5"/>
        <v>0</v>
      </c>
      <c r="AC156" s="16"/>
      <c r="AD156" s="16"/>
      <c r="AE156" s="16"/>
      <c r="AF156" s="16"/>
      <c r="AG156" s="16"/>
      <c r="AH156" s="16"/>
      <c r="AI156" s="16"/>
    </row>
    <row r="157" spans="1:35" ht="14.25" customHeight="1" x14ac:dyDescent="0.25">
      <c r="A157" s="22" t="s">
        <v>177</v>
      </c>
      <c r="B157" s="21">
        <v>0.7</v>
      </c>
      <c r="C157" s="21">
        <v>1.1368300643731992</v>
      </c>
      <c r="D157" s="21">
        <v>1.4737775100768804</v>
      </c>
      <c r="E157" s="21">
        <v>1.6919328460517611</v>
      </c>
      <c r="F157" s="21">
        <v>1.8957278750379083</v>
      </c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16"/>
      <c r="S157" s="36" t="str">
        <f>IF(P157="","",P157/Trans_cr_A!P157)</f>
        <v/>
      </c>
      <c r="T157" s="37" t="str">
        <f>IF(P157="","",P157/GDP!S153/10)</f>
        <v/>
      </c>
      <c r="U157" s="37" t="str">
        <f>IF(Q157="","",Q157/GDP!T153/10)</f>
        <v/>
      </c>
      <c r="V157" s="39" t="str">
        <f>IF(P157="","",(P157-Freight_D_A!P157)/GDP!S153/10)</f>
        <v/>
      </c>
      <c r="W157" s="39" t="str">
        <f>IF(Q157="","",(Q157-Freight_D_A!Q157)/GDP!T153/10)</f>
        <v/>
      </c>
      <c r="X157" s="37">
        <f>IF(Trans_cr_A!P157="","",Trans_cr_A!P157/GDP!S153/10)</f>
        <v>2.1859604702862847</v>
      </c>
      <c r="Y157" s="37">
        <f>IF(Trans_cr_A!P157="", "", (Trans_cr_A!P157-Trans_deb!P157)/GDP!S153/10)</f>
        <v>-2.3092031288459114</v>
      </c>
      <c r="Z157" s="16"/>
      <c r="AA157" s="14" t="str">
        <f t="shared" si="4"/>
        <v/>
      </c>
      <c r="AB157" s="42">
        <f t="shared" si="5"/>
        <v>0</v>
      </c>
      <c r="AC157" s="16"/>
      <c r="AD157" s="16"/>
      <c r="AE157" s="16"/>
      <c r="AF157" s="16"/>
      <c r="AG157" s="16"/>
      <c r="AH157" s="16"/>
      <c r="AI157" s="16"/>
    </row>
    <row r="158" spans="1:35" ht="14.25" customHeight="1" x14ac:dyDescent="0.25">
      <c r="A158" s="22" t="s">
        <v>178</v>
      </c>
      <c r="B158" s="19">
        <v>0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/>
      <c r="K158" s="19"/>
      <c r="L158" s="19"/>
      <c r="M158" s="19"/>
      <c r="N158" s="19"/>
      <c r="O158" s="19"/>
      <c r="P158" s="19"/>
      <c r="Q158" s="19"/>
      <c r="R158" s="16"/>
      <c r="S158" s="36" t="str">
        <f>IF(P158="","",P158/Trans_cr_A!P158)</f>
        <v/>
      </c>
      <c r="T158" s="37" t="str">
        <f>IF(P158="","",P158/GDP!S154/10)</f>
        <v/>
      </c>
      <c r="U158" s="37" t="str">
        <f>IF(Q158="","",Q158/GDP!T154/10)</f>
        <v/>
      </c>
      <c r="V158" s="39" t="str">
        <f>IF(P158="","",(P158-Freight_D_A!P158)/GDP!S154/10)</f>
        <v/>
      </c>
      <c r="W158" s="39" t="str">
        <f>IF(Q158="","",(Q158-Freight_D_A!Q158)/GDP!T154/10)</f>
        <v/>
      </c>
      <c r="X158" s="37">
        <f>IF(Trans_cr_A!P158="","",Trans_cr_A!P158/GDP!S154/10)</f>
        <v>8.6475995874832467E-3</v>
      </c>
      <c r="Y158" s="37">
        <f>IF(Trans_cr_A!P158="", "", (Trans_cr_A!P158-Trans_deb!P158)/GDP!S154/10)</f>
        <v>-4.5539002779343969</v>
      </c>
      <c r="Z158" s="16"/>
      <c r="AA158" s="14" t="str">
        <f t="shared" si="4"/>
        <v/>
      </c>
      <c r="AB158" s="42">
        <f t="shared" si="5"/>
        <v>0</v>
      </c>
      <c r="AC158" s="16"/>
      <c r="AD158" s="16"/>
      <c r="AE158" s="16"/>
      <c r="AF158" s="16"/>
      <c r="AG158" s="16"/>
      <c r="AH158" s="16"/>
      <c r="AI158" s="16"/>
    </row>
    <row r="159" spans="1:35" ht="14.25" customHeight="1" x14ac:dyDescent="0.25">
      <c r="A159" s="22" t="s">
        <v>179</v>
      </c>
      <c r="B159" s="21"/>
      <c r="C159" s="21"/>
      <c r="D159" s="21">
        <v>580.53333333333342</v>
      </c>
      <c r="E159" s="21">
        <v>689.86666666666667</v>
      </c>
      <c r="F159" s="21">
        <v>498.74666666666667</v>
      </c>
      <c r="G159" s="21">
        <v>548.53333333333342</v>
      </c>
      <c r="H159" s="21">
        <v>557.33333333333337</v>
      </c>
      <c r="I159" s="21">
        <v>622.93333333333339</v>
      </c>
      <c r="J159" s="21">
        <v>853.06666666666661</v>
      </c>
      <c r="K159" s="21">
        <v>1103.5733333333333</v>
      </c>
      <c r="L159" s="21">
        <v>909.04</v>
      </c>
      <c r="M159" s="21">
        <v>958.69333333333338</v>
      </c>
      <c r="N159" s="21">
        <v>818.66666666666663</v>
      </c>
      <c r="O159" s="21">
        <v>827.68</v>
      </c>
      <c r="P159" s="21">
        <v>664.34666666666658</v>
      </c>
      <c r="Q159" s="21">
        <v>959.89333333333332</v>
      </c>
      <c r="R159" s="16"/>
      <c r="S159" s="36">
        <f>IF(P159="","",P159/Trans_cr_A!P159)</f>
        <v>0.1401269371298979</v>
      </c>
      <c r="T159" s="37">
        <f>IF(P159="","",P159/GDP!S155/10)</f>
        <v>8.3779863054410403E-2</v>
      </c>
      <c r="U159" s="37">
        <f>IF(Q159="","",Q159/GDP!T155/10)</f>
        <v>0.13684083974489653</v>
      </c>
      <c r="V159" s="39">
        <f>IF(P159="","",(P159-Freight_D_A!P159)/GDP!S155/10)</f>
        <v>-1.7936562601809425</v>
      </c>
      <c r="W159" s="39">
        <f>IF(Q159="","",(Q159-Freight_D_A!Q159)/GDP!T155/10)</f>
        <v>-1.7753470065828707</v>
      </c>
      <c r="X159" s="37">
        <f>IF(Trans_cr_A!P159="","",Trans_cr_A!P159/GDP!S155/10)</f>
        <v>0.59788549418407921</v>
      </c>
      <c r="Y159" s="37">
        <f>IF(Trans_cr_A!P159="", "", (Trans_cr_A!P159-Trans_deb!P159)/GDP!S155/10)</f>
        <v>-1.6310635335395229</v>
      </c>
      <c r="Z159" s="16"/>
      <c r="AA159" s="14">
        <f t="shared" si="4"/>
        <v>1</v>
      </c>
      <c r="AB159" s="42">
        <f t="shared" si="5"/>
        <v>1</v>
      </c>
      <c r="AC159" s="16"/>
      <c r="AD159" s="16"/>
      <c r="AE159" s="16"/>
      <c r="AF159" s="16"/>
      <c r="AG159" s="16"/>
      <c r="AH159" s="16"/>
      <c r="AI159" s="16"/>
    </row>
    <row r="160" spans="1:35" ht="14.25" customHeight="1" x14ac:dyDescent="0.25">
      <c r="A160" s="22" t="s">
        <v>180</v>
      </c>
      <c r="B160" s="19">
        <v>25.3</v>
      </c>
      <c r="C160" s="19">
        <v>22.816644957627666</v>
      </c>
      <c r="D160" s="19">
        <v>29.93938673108271</v>
      </c>
      <c r="E160" s="19">
        <v>35.717485471132278</v>
      </c>
      <c r="F160" s="19">
        <v>30.576655522484717</v>
      </c>
      <c r="G160" s="19">
        <v>33.529087272489008</v>
      </c>
      <c r="H160" s="19">
        <v>39.011254349980049</v>
      </c>
      <c r="I160" s="19">
        <v>49.515181961187757</v>
      </c>
      <c r="J160" s="19">
        <v>58.648961451054163</v>
      </c>
      <c r="K160" s="19">
        <v>55.221661229587177</v>
      </c>
      <c r="L160" s="19">
        <v>48.758507482793263</v>
      </c>
      <c r="M160" s="19">
        <v>51.073933878910715</v>
      </c>
      <c r="N160" s="19">
        <v>57.60804472477534</v>
      </c>
      <c r="O160" s="19">
        <v>67.931300001102883</v>
      </c>
      <c r="P160" s="19"/>
      <c r="Q160" s="19"/>
      <c r="R160" s="16"/>
      <c r="S160" s="36" t="str">
        <f>IF(P160="","",P160/Trans_cr_A!P160)</f>
        <v/>
      </c>
      <c r="T160" s="37" t="str">
        <f>IF(P160="","",P160/GDP!S156/10)</f>
        <v/>
      </c>
      <c r="U160" s="37" t="str">
        <f>IF(Q160="","",Q160/GDP!T156/10)</f>
        <v/>
      </c>
      <c r="V160" s="39" t="str">
        <f>IF(P160="","",(P160-Freight_D_A!P160)/GDP!S156/10)</f>
        <v/>
      </c>
      <c r="W160" s="39" t="str">
        <f>IF(Q160="","",(Q160-Freight_D_A!Q160)/GDP!T156/10)</f>
        <v/>
      </c>
      <c r="X160" s="37" t="str">
        <f>IF(Trans_cr_A!P160="","",Trans_cr_A!P160/GDP!S156/10)</f>
        <v/>
      </c>
      <c r="Y160" s="37" t="str">
        <f>IF(Trans_cr_A!P160="", "", (Trans_cr_A!P160-Trans_deb!P160)/GDP!S156/10)</f>
        <v/>
      </c>
      <c r="Z160" s="16"/>
      <c r="AA160" s="14" t="str">
        <f t="shared" si="4"/>
        <v/>
      </c>
      <c r="AB160" s="42">
        <f t="shared" si="5"/>
        <v>0</v>
      </c>
      <c r="AC160" s="16"/>
      <c r="AD160" s="16"/>
      <c r="AE160" s="16"/>
      <c r="AF160" s="16"/>
      <c r="AG160" s="16"/>
      <c r="AH160" s="16"/>
      <c r="AI160" s="16"/>
    </row>
    <row r="161" spans="1:35" ht="14.25" customHeight="1" x14ac:dyDescent="0.25">
      <c r="A161" s="22" t="s">
        <v>181</v>
      </c>
      <c r="B161" s="21"/>
      <c r="C161" s="21"/>
      <c r="D161" s="21">
        <v>356</v>
      </c>
      <c r="E161" s="21">
        <v>459.6307914665133</v>
      </c>
      <c r="F161" s="21">
        <v>371.85623508969627</v>
      </c>
      <c r="G161" s="21">
        <v>402.40702253449825</v>
      </c>
      <c r="H161" s="21">
        <v>477.11305869987314</v>
      </c>
      <c r="I161" s="21">
        <v>483.83908996506653</v>
      </c>
      <c r="J161" s="21">
        <v>575.62145203027944</v>
      </c>
      <c r="K161" s="21">
        <v>617.03128577975144</v>
      </c>
      <c r="L161" s="21">
        <v>541.97879167640974</v>
      </c>
      <c r="M161" s="21">
        <v>577.22322640164134</v>
      </c>
      <c r="N161" s="21">
        <v>671.48848623090646</v>
      </c>
      <c r="O161" s="21">
        <v>672.88478857386508</v>
      </c>
      <c r="P161" s="21">
        <v>715.01659663723296</v>
      </c>
      <c r="Q161" s="21">
        <v>696.511259081042</v>
      </c>
      <c r="R161" s="16"/>
      <c r="S161" s="36">
        <f>IF(P161="","",P161/Trans_cr_A!P161)</f>
        <v>0.48154835303492433</v>
      </c>
      <c r="T161" s="37">
        <f>IF(P161="","",P161/GDP!S157/10)</f>
        <v>1.3890560400917589</v>
      </c>
      <c r="U161" s="37">
        <f>IF(Q161="","",Q161/GDP!T157/10)</f>
        <v>1.3151647641258346</v>
      </c>
      <c r="V161" s="39">
        <f>IF(P161="","",(P161-Freight_D_A!P161)/GDP!S157/10)</f>
        <v>-0.36278890375649919</v>
      </c>
      <c r="W161" s="39">
        <f>IF(Q161="","",(Q161-Freight_D_A!Q161)/GDP!T157/10)</f>
        <v>-0.32216004604853082</v>
      </c>
      <c r="X161" s="37">
        <f>IF(Trans_cr_A!P161="","",Trans_cr_A!P161/GDP!S157/10)</f>
        <v>2.8845619164458394</v>
      </c>
      <c r="Y161" s="37">
        <f>IF(Trans_cr_A!P161="", "", (Trans_cr_A!P161-Trans_deb!P161)/GDP!S157/10)</f>
        <v>-0.30802208400098474</v>
      </c>
      <c r="Z161" s="16"/>
      <c r="AA161" s="14">
        <f t="shared" si="4"/>
        <v>1</v>
      </c>
      <c r="AB161" s="42">
        <f t="shared" si="5"/>
        <v>1</v>
      </c>
      <c r="AC161" s="16"/>
      <c r="AD161" s="16"/>
      <c r="AE161" s="16"/>
      <c r="AF161" s="16"/>
      <c r="AG161" s="16"/>
      <c r="AH161" s="16"/>
      <c r="AI161" s="16"/>
    </row>
    <row r="162" spans="1:35" ht="14.25" customHeight="1" x14ac:dyDescent="0.25">
      <c r="A162" s="22" t="s">
        <v>182</v>
      </c>
      <c r="B162" s="19">
        <v>25.163886909090898</v>
      </c>
      <c r="C162" s="19">
        <v>30.296669820024871</v>
      </c>
      <c r="D162" s="19">
        <v>4.2</v>
      </c>
      <c r="E162" s="19">
        <v>1.6987783386277788</v>
      </c>
      <c r="F162" s="19">
        <v>2.5194967614862498</v>
      </c>
      <c r="G162" s="19">
        <v>2.1898868778930201</v>
      </c>
      <c r="H162" s="19">
        <v>1.8629644098368081</v>
      </c>
      <c r="I162" s="19">
        <v>45.462448078172201</v>
      </c>
      <c r="J162" s="19">
        <v>39.773686919573301</v>
      </c>
      <c r="K162" s="19">
        <v>55.034750058408299</v>
      </c>
      <c r="L162" s="19">
        <v>59.835306357829104</v>
      </c>
      <c r="M162" s="19">
        <v>44.988561437829098</v>
      </c>
      <c r="N162" s="19">
        <v>53.856246848439</v>
      </c>
      <c r="O162" s="19">
        <v>54.113751539135514</v>
      </c>
      <c r="P162" s="19">
        <v>48.234639374820802</v>
      </c>
      <c r="Q162" s="19">
        <v>46.406335886616525</v>
      </c>
      <c r="R162" s="16"/>
      <c r="S162" s="36">
        <f>IF(P162="","",P162/Trans_cr_A!P162)</f>
        <v>0.29858077111701065</v>
      </c>
      <c r="T162" s="37">
        <f>IF(P162="","",P162/GDP!S158/10)</f>
        <v>3.0528252768873925</v>
      </c>
      <c r="U162" s="37">
        <f>IF(Q162="","",Q162/GDP!T158/10)</f>
        <v>4.1031243047406303</v>
      </c>
      <c r="V162" s="39">
        <f>IF(P162="","",(P162-Freight_D_A!P162)/GDP!S158/10)</f>
        <v>-3.5503311981802406</v>
      </c>
      <c r="W162" s="39">
        <f>IF(Q162="","",(Q162-Freight_D_A!Q162)/GDP!T158/10)</f>
        <v>-2.712548660153923</v>
      </c>
      <c r="X162" s="37">
        <f>IF(Trans_cr_A!P162="","",Trans_cr_A!P162/GDP!S158/10)</f>
        <v>10.224453723079918</v>
      </c>
      <c r="Y162" s="37">
        <f>IF(Trans_cr_A!P162="", "", (Trans_cr_A!P162-Trans_deb!P162)/GDP!S158/10)</f>
        <v>-3.5336953995341451</v>
      </c>
      <c r="Z162" s="16"/>
      <c r="AA162" s="14">
        <f t="shared" si="4"/>
        <v>1</v>
      </c>
      <c r="AB162" s="42">
        <f t="shared" si="5"/>
        <v>1</v>
      </c>
      <c r="AC162" s="16"/>
      <c r="AD162" s="16"/>
      <c r="AE162" s="16"/>
      <c r="AF162" s="16"/>
      <c r="AG162" s="16"/>
      <c r="AH162" s="16"/>
      <c r="AI162" s="16"/>
    </row>
    <row r="163" spans="1:35" ht="14.25" customHeight="1" x14ac:dyDescent="0.25">
      <c r="A163" s="22" t="s">
        <v>183</v>
      </c>
      <c r="B163" s="21">
        <v>0</v>
      </c>
      <c r="C163" s="21">
        <v>0</v>
      </c>
      <c r="D163" s="21">
        <v>0</v>
      </c>
      <c r="E163" s="21">
        <v>0</v>
      </c>
      <c r="F163" s="21"/>
      <c r="G163" s="21">
        <v>1.6510701124326087E-2</v>
      </c>
      <c r="H163" s="21">
        <v>2.2086332346808582E-2</v>
      </c>
      <c r="I163" s="21">
        <v>2.8047023851087795E-2</v>
      </c>
      <c r="J163" s="21">
        <v>5.3423576594021797E-2</v>
      </c>
      <c r="K163" s="21"/>
      <c r="L163" s="21"/>
      <c r="M163" s="21"/>
      <c r="N163" s="21"/>
      <c r="O163" s="21"/>
      <c r="P163" s="21"/>
      <c r="Q163" s="21"/>
      <c r="R163" s="16"/>
      <c r="S163" s="36" t="str">
        <f>IF(P163="","",P163/Trans_cr_A!P163)</f>
        <v/>
      </c>
      <c r="T163" s="37" t="str">
        <f>IF(P163="","",P163/GDP!S159/10)</f>
        <v/>
      </c>
      <c r="U163" s="37" t="str">
        <f>IF(Q163="","",Q163/GDP!T159/10)</f>
        <v/>
      </c>
      <c r="V163" s="39" t="str">
        <f>IF(P163="","",(P163-Freight_D_A!P163)/GDP!S159/10)</f>
        <v/>
      </c>
      <c r="W163" s="39" t="str">
        <f>IF(Q163="","",(Q163-Freight_D_A!Q163)/GDP!T159/10)</f>
        <v/>
      </c>
      <c r="X163" s="37">
        <f>IF(Trans_cr_A!P163="","",Trans_cr_A!P163/GDP!S159/10)</f>
        <v>0.26978598829577527</v>
      </c>
      <c r="Y163" s="37">
        <f>IF(Trans_cr_A!P163="", "", (Trans_cr_A!P163-Trans_deb!P163)/GDP!S159/10)</f>
        <v>-3.8675156730729143</v>
      </c>
      <c r="Z163" s="16"/>
      <c r="AA163" s="14" t="str">
        <f t="shared" si="4"/>
        <v/>
      </c>
      <c r="AB163" s="42">
        <f t="shared" si="5"/>
        <v>0</v>
      </c>
      <c r="AC163" s="16"/>
      <c r="AD163" s="16"/>
      <c r="AE163" s="16"/>
      <c r="AF163" s="16"/>
      <c r="AG163" s="16"/>
      <c r="AH163" s="16"/>
      <c r="AI163" s="16"/>
    </row>
    <row r="164" spans="1:35" ht="14.25" customHeight="1" x14ac:dyDescent="0.25">
      <c r="A164" s="22" t="s">
        <v>184</v>
      </c>
      <c r="B164" s="19">
        <v>12789.072321966358</v>
      </c>
      <c r="C164" s="19">
        <v>15575.228664932481</v>
      </c>
      <c r="D164" s="19">
        <v>20638.68728165868</v>
      </c>
      <c r="E164" s="19">
        <v>27254.906695770496</v>
      </c>
      <c r="F164" s="19">
        <v>22717.267618339491</v>
      </c>
      <c r="G164" s="19">
        <v>30226.877967987068</v>
      </c>
      <c r="H164" s="19">
        <v>32928.521488606559</v>
      </c>
      <c r="I164" s="19">
        <v>34300.325054571651</v>
      </c>
      <c r="J164" s="19">
        <v>36705.346439702706</v>
      </c>
      <c r="K164" s="19">
        <v>40185.628033621404</v>
      </c>
      <c r="L164" s="19">
        <v>36948.77529867438</v>
      </c>
      <c r="M164" s="19">
        <v>31488.91788582104</v>
      </c>
      <c r="N164" s="19">
        <v>37053.424335137679</v>
      </c>
      <c r="O164" s="19">
        <v>48687.627038013976</v>
      </c>
      <c r="P164" s="19">
        <v>50026.597596808897</v>
      </c>
      <c r="Q164" s="19">
        <v>46622.423279720126</v>
      </c>
      <c r="R164" s="16"/>
      <c r="S164" s="36">
        <f>IF(P164="","",P164/Trans_cr_A!P164)</f>
        <v>0.80084350950649763</v>
      </c>
      <c r="T164" s="37">
        <f>IF(P164="","",P164/GDP!S160/10)</f>
        <v>13.362161809025054</v>
      </c>
      <c r="U164" s="37">
        <f>IF(Q164="","",Q164/GDP!T160/10)</f>
        <v>13.713243763539765</v>
      </c>
      <c r="V164" s="39">
        <f>IF(P164="","",(P164-Freight_D_A!P164)/GDP!S160/10)</f>
        <v>1.8947687282159706</v>
      </c>
      <c r="W164" s="39">
        <f>IF(Q164="","",(Q164-Freight_D_A!Q164)/GDP!T160/10)</f>
        <v>2.5249743592259866</v>
      </c>
      <c r="X164" s="37">
        <f>IF(Trans_cr_A!P164="","",Trans_cr_A!P164/GDP!S160/10)</f>
        <v>16.685109700469688</v>
      </c>
      <c r="Y164" s="37">
        <f>IF(Trans_cr_A!P164="", "", (Trans_cr_A!P164-Trans_deb!P164)/GDP!S160/10)</f>
        <v>-0.57175333139716</v>
      </c>
      <c r="Z164" s="16"/>
      <c r="AA164" s="14">
        <f t="shared" si="4"/>
        <v>1</v>
      </c>
      <c r="AB164" s="42">
        <f t="shared" si="5"/>
        <v>1</v>
      </c>
      <c r="AC164" s="16"/>
      <c r="AD164" s="16"/>
      <c r="AE164" s="16"/>
      <c r="AF164" s="16"/>
      <c r="AG164" s="16"/>
      <c r="AH164" s="16"/>
      <c r="AI164" s="16"/>
    </row>
    <row r="165" spans="1:35" ht="14.25" customHeight="1" x14ac:dyDescent="0.25">
      <c r="A165" s="22" t="s">
        <v>185</v>
      </c>
      <c r="B165" s="21"/>
      <c r="C165" s="21"/>
      <c r="D165" s="21"/>
      <c r="E165" s="21"/>
      <c r="F165" s="21"/>
      <c r="G165" s="21"/>
      <c r="H165" s="21">
        <v>0.3</v>
      </c>
      <c r="I165" s="21">
        <v>7.8212290502793297E-2</v>
      </c>
      <c r="J165" s="21">
        <v>0.26256983240223458</v>
      </c>
      <c r="K165" s="21">
        <v>0.45251396648044689</v>
      </c>
      <c r="L165" s="21">
        <v>0.23463687150837986</v>
      </c>
      <c r="M165" s="21">
        <v>0.22905027932960892</v>
      </c>
      <c r="N165" s="21">
        <v>0.31843575418994413</v>
      </c>
      <c r="O165" s="21">
        <v>0.49997722346368711</v>
      </c>
      <c r="P165" s="21">
        <v>1.1009833463687149</v>
      </c>
      <c r="Q165" s="21"/>
      <c r="R165" s="16"/>
      <c r="S165" s="36">
        <f>IF(P165="","",P165/Trans_cr_A!P165)</f>
        <v>1.9135416196587516E-2</v>
      </c>
      <c r="T165" s="37">
        <f>IF(P165="","",P165/GDP!S161/10)</f>
        <v>0.10911628804447127</v>
      </c>
      <c r="U165" s="37" t="str">
        <f>IF(Q165="","",Q165/GDP!T161/10)</f>
        <v/>
      </c>
      <c r="V165" s="39">
        <f>IF(P165="","",(P165-Freight_D_A!P165)/GDP!S161/10)</f>
        <v>-1.7215678873379807</v>
      </c>
      <c r="W165" s="39" t="str">
        <f>IF(Q165="","",(Q165-Freight_D_A!Q165)/GDP!T161/10)</f>
        <v/>
      </c>
      <c r="X165" s="37">
        <f>IF(Trans_cr_A!P165="","",Trans_cr_A!P165/GDP!S161/10)</f>
        <v>5.7023211266201947</v>
      </c>
      <c r="Y165" s="37">
        <f>IF(Trans_cr_A!P165="", "", (Trans_cr_A!P165-Trans_deb!P165)/GDP!S161/10)</f>
        <v>2.1998149946570247</v>
      </c>
      <c r="Z165" s="16"/>
      <c r="AA165" s="14" t="str">
        <f t="shared" si="4"/>
        <v/>
      </c>
      <c r="AB165" s="42">
        <f t="shared" si="5"/>
        <v>0</v>
      </c>
      <c r="AC165" s="16"/>
      <c r="AD165" s="16"/>
      <c r="AE165" s="16"/>
      <c r="AF165" s="16"/>
      <c r="AG165" s="16"/>
      <c r="AH165" s="16"/>
      <c r="AI165" s="16"/>
    </row>
    <row r="166" spans="1:35" ht="14.25" customHeight="1" x14ac:dyDescent="0.25">
      <c r="A166" s="22" t="s">
        <v>186</v>
      </c>
      <c r="B166" s="19"/>
      <c r="C166" s="19"/>
      <c r="D166" s="19"/>
      <c r="E166" s="19"/>
      <c r="F166" s="19"/>
      <c r="G166" s="19"/>
      <c r="H166" s="19"/>
      <c r="I166" s="19"/>
      <c r="J166" s="19">
        <v>0</v>
      </c>
      <c r="K166" s="19">
        <v>2596.8141306439238</v>
      </c>
      <c r="L166" s="19">
        <v>2189.5514109966684</v>
      </c>
      <c r="M166" s="19">
        <v>2560.5833579537439</v>
      </c>
      <c r="N166" s="19">
        <v>2768.9859605580773</v>
      </c>
      <c r="O166" s="19">
        <v>3115.2697197099415</v>
      </c>
      <c r="P166" s="19">
        <v>3100.3504313768176</v>
      </c>
      <c r="Q166" s="19">
        <v>3117.6599560550512</v>
      </c>
      <c r="R166" s="16"/>
      <c r="S166" s="36">
        <f>IF(P166="","",P166/Trans_cr_A!P166)</f>
        <v>0.90580045111783059</v>
      </c>
      <c r="T166" s="37">
        <f>IF(P166="","",P166/GDP!S162/10)</f>
        <v>2.9501578930420473</v>
      </c>
      <c r="U166" s="37">
        <f>IF(Q166="","",Q166/GDP!T162/10)</f>
        <v>2.9952155445921251</v>
      </c>
      <c r="V166" s="39">
        <f>IF(P166="","",(P166-Freight_D_A!P166)/GDP!S162/10)</f>
        <v>0.36473086367044644</v>
      </c>
      <c r="W166" s="39">
        <f>IF(Q166="","",(Q166-Freight_D_A!Q166)/GDP!T162/10)</f>
        <v>0.56371954315611095</v>
      </c>
      <c r="X166" s="37">
        <f>IF(Trans_cr_A!P166="","",Trans_cr_A!P166/GDP!S162/10)</f>
        <v>3.2569622695609342</v>
      </c>
      <c r="Y166" s="37">
        <f>IF(Trans_cr_A!P166="", "", (Trans_cr_A!P166-Trans_deb!P166)/GDP!S162/10)</f>
        <v>0.35109837947047734</v>
      </c>
      <c r="Z166" s="16"/>
      <c r="AA166" s="14">
        <f t="shared" si="4"/>
        <v>1</v>
      </c>
      <c r="AB166" s="42">
        <f t="shared" si="5"/>
        <v>1</v>
      </c>
      <c r="AC166" s="16"/>
      <c r="AD166" s="16"/>
      <c r="AE166" s="16"/>
      <c r="AF166" s="16"/>
      <c r="AG166" s="16"/>
      <c r="AH166" s="16"/>
      <c r="AI166" s="16"/>
    </row>
    <row r="167" spans="1:35" ht="14.25" customHeight="1" x14ac:dyDescent="0.25">
      <c r="A167" s="22" t="s">
        <v>187</v>
      </c>
      <c r="B167" s="21">
        <v>795.9</v>
      </c>
      <c r="C167" s="21">
        <v>926.70396139850664</v>
      </c>
      <c r="D167" s="21">
        <v>1181.6257170926135</v>
      </c>
      <c r="E167" s="21">
        <v>1413</v>
      </c>
      <c r="F167" s="21">
        <v>954.96579610535696</v>
      </c>
      <c r="G167" s="21">
        <v>1066.6560590744587</v>
      </c>
      <c r="H167" s="21">
        <v>1155.398748973822</v>
      </c>
      <c r="I167" s="21">
        <v>1034.8709033957591</v>
      </c>
      <c r="J167" s="21">
        <v>1108.4397209711112</v>
      </c>
      <c r="K167" s="21">
        <v>1275.0573150992218</v>
      </c>
      <c r="L167" s="21">
        <v>1149.6432352662091</v>
      </c>
      <c r="M167" s="21">
        <v>1314.6257218173278</v>
      </c>
      <c r="N167" s="21">
        <v>1655.5685251129178</v>
      </c>
      <c r="O167" s="21">
        <v>2016.3464626926775</v>
      </c>
      <c r="P167" s="21">
        <v>2018.876613618266</v>
      </c>
      <c r="Q167" s="21"/>
      <c r="R167" s="16"/>
      <c r="S167" s="36">
        <f>IF(P167="","",P167/Trans_cr_A!P167)</f>
        <v>0.71793594577029851</v>
      </c>
      <c r="T167" s="37">
        <f>IF(P167="","",P167/GDP!S163/10)</f>
        <v>3.7262395969329383</v>
      </c>
      <c r="U167" s="37" t="str">
        <f>IF(Q167="","",Q167/GDP!T163/10)</f>
        <v/>
      </c>
      <c r="V167" s="39">
        <f>IF(P167="","",(P167-Freight_D_A!P167)/GDP!S163/10)</f>
        <v>3.7262395969329383</v>
      </c>
      <c r="W167" s="39" t="str">
        <f>IF(Q167="","",(Q167-Freight_D_A!Q167)/GDP!T163/10)</f>
        <v/>
      </c>
      <c r="X167" s="37">
        <f>IF(Trans_cr_A!P167="","",Trans_cr_A!P167/GDP!S163/10)</f>
        <v>5.1902117715180376</v>
      </c>
      <c r="Y167" s="37">
        <f>IF(Trans_cr_A!P167="", "", (Trans_cr_A!P167-Trans_deb!P167)/GDP!S163/10)</f>
        <v>2.7411980431672496</v>
      </c>
      <c r="Z167" s="16"/>
      <c r="AA167" s="14" t="str">
        <f t="shared" si="4"/>
        <v/>
      </c>
      <c r="AB167" s="42">
        <f t="shared" si="5"/>
        <v>0</v>
      </c>
      <c r="AC167" s="16"/>
      <c r="AD167" s="16"/>
      <c r="AE167" s="16"/>
      <c r="AF167" s="16"/>
      <c r="AG167" s="16"/>
      <c r="AH167" s="16"/>
      <c r="AI167" s="16"/>
    </row>
    <row r="168" spans="1:35" ht="14.25" customHeight="1" x14ac:dyDescent="0.25">
      <c r="A168" s="22" t="s">
        <v>188</v>
      </c>
      <c r="B168" s="19">
        <v>0.73331422479335806</v>
      </c>
      <c r="C168" s="19">
        <v>3.3</v>
      </c>
      <c r="D168" s="19">
        <v>1.9702474720713563</v>
      </c>
      <c r="E168" s="19">
        <v>1.5663316724303102</v>
      </c>
      <c r="F168" s="19">
        <v>2.4975588167727572</v>
      </c>
      <c r="G168" s="19">
        <v>2.4496420584214387</v>
      </c>
      <c r="H168" s="19">
        <v>1.7031493150818608</v>
      </c>
      <c r="I168" s="19">
        <v>1.4922327346216182</v>
      </c>
      <c r="J168" s="19">
        <v>1.0438394984597748</v>
      </c>
      <c r="K168" s="19">
        <v>1.4547953986669988</v>
      </c>
      <c r="L168" s="19">
        <v>2.2901593819554802</v>
      </c>
      <c r="M168" s="19">
        <v>1.2027533480339605</v>
      </c>
      <c r="N168" s="19">
        <v>0.61928646726912961</v>
      </c>
      <c r="O168" s="19">
        <v>0.92325289271500222</v>
      </c>
      <c r="P168" s="19">
        <v>1.1903042529725802</v>
      </c>
      <c r="Q168" s="19">
        <v>0.17173441093422623</v>
      </c>
      <c r="R168" s="16"/>
      <c r="S168" s="36">
        <f>IF(P168="","",P168/Trans_cr_A!P168)</f>
        <v>3.7953319707363507E-2</v>
      </c>
      <c r="T168" s="37">
        <f>IF(P168="","",P168/GDP!S164/10)</f>
        <v>7.5383423240822062E-2</v>
      </c>
      <c r="U168" s="37">
        <f>IF(Q168="","",Q168/GDP!T164/10)</f>
        <v>1.0959439115138879E-2</v>
      </c>
      <c r="V168" s="39">
        <f>IF(P168="","",(P168-Freight_D_A!P168)/GDP!S164/10)</f>
        <v>-2.6290542249790776</v>
      </c>
      <c r="W168" s="39">
        <f>IF(Q168="","",(Q168-Freight_D_A!Q168)/GDP!T164/10)</f>
        <v>-1.9085556253379825</v>
      </c>
      <c r="X168" s="37">
        <f>IF(Trans_cr_A!P168="","",Trans_cr_A!P168/GDP!S164/10)</f>
        <v>1.9862142184678659</v>
      </c>
      <c r="Y168" s="37">
        <f>IF(Trans_cr_A!P168="", "", (Trans_cr_A!P168-Trans_deb!P168)/GDP!S164/10)</f>
        <v>-1.2659687276957863</v>
      </c>
      <c r="Z168" s="16"/>
      <c r="AA168" s="14">
        <f t="shared" si="4"/>
        <v>1</v>
      </c>
      <c r="AB168" s="42">
        <f t="shared" si="5"/>
        <v>1</v>
      </c>
      <c r="AC168" s="16"/>
      <c r="AD168" s="16"/>
      <c r="AE168" s="16"/>
      <c r="AF168" s="16"/>
      <c r="AG168" s="16"/>
      <c r="AH168" s="16"/>
      <c r="AI168" s="16"/>
    </row>
    <row r="169" spans="1:35" ht="14.25" customHeight="1" x14ac:dyDescent="0.25">
      <c r="A169" s="22" t="s">
        <v>189</v>
      </c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16"/>
      <c r="S169" s="36" t="str">
        <f>IF(P169="","",P169/Trans_cr_A!P169)</f>
        <v/>
      </c>
      <c r="T169" s="37" t="str">
        <f>IF(P169="","",P169/GDP!S165/10)</f>
        <v/>
      </c>
      <c r="U169" s="37" t="str">
        <f>IF(Q169="","",Q169/GDP!T165/10)</f>
        <v/>
      </c>
      <c r="V169" s="39" t="str">
        <f>IF(P169="","",(P169-Freight_D_A!P169)/GDP!S165/10)</f>
        <v/>
      </c>
      <c r="W169" s="39" t="str">
        <f>IF(Q169="","",(Q169-Freight_D_A!Q169)/GDP!T165/10)</f>
        <v/>
      </c>
      <c r="X169" s="37" t="str">
        <f>IF(Trans_cr_A!P169="","",Trans_cr_A!P169/GDP!S165/10)</f>
        <v/>
      </c>
      <c r="Y169" s="37" t="str">
        <f>IF(Trans_cr_A!P169="", "", (Trans_cr_A!P169-Trans_deb!P169)/GDP!S165/10)</f>
        <v/>
      </c>
      <c r="Z169" s="16"/>
      <c r="AA169" s="14" t="str">
        <f t="shared" si="4"/>
        <v/>
      </c>
      <c r="AB169" s="42">
        <f t="shared" si="5"/>
        <v>0</v>
      </c>
      <c r="AC169" s="16"/>
      <c r="AD169" s="16"/>
      <c r="AE169" s="16"/>
      <c r="AF169" s="16"/>
      <c r="AG169" s="16"/>
      <c r="AH169" s="16"/>
      <c r="AI169" s="16"/>
    </row>
    <row r="170" spans="1:35" ht="14.25" customHeight="1" x14ac:dyDescent="0.25">
      <c r="A170" s="22" t="s">
        <v>190</v>
      </c>
      <c r="B170" s="19">
        <v>596.37636217543798</v>
      </c>
      <c r="C170" s="19">
        <v>817.55303683605507</v>
      </c>
      <c r="D170" s="19">
        <v>978.97939487537246</v>
      </c>
      <c r="E170" s="19">
        <v>1126.3958512922757</v>
      </c>
      <c r="F170" s="19">
        <v>1027.7654143500708</v>
      </c>
      <c r="G170" s="19">
        <v>1597.4366724161493</v>
      </c>
      <c r="H170" s="19">
        <v>1808.0929891930934</v>
      </c>
      <c r="I170" s="19">
        <v>1633.9634004568204</v>
      </c>
      <c r="J170" s="19">
        <v>1648.79630469316</v>
      </c>
      <c r="K170" s="19">
        <v>1640.9530994072009</v>
      </c>
      <c r="L170" s="19">
        <v>1353.3594808643622</v>
      </c>
      <c r="M170" s="19">
        <v>1087.8416247737032</v>
      </c>
      <c r="N170" s="19">
        <v>1039.7521884325042</v>
      </c>
      <c r="O170" s="19">
        <v>1046.5545503810706</v>
      </c>
      <c r="P170" s="19">
        <v>1096.0288822709638</v>
      </c>
      <c r="Q170" s="19">
        <v>956.49024484811162</v>
      </c>
      <c r="R170" s="16"/>
      <c r="S170" s="36">
        <f>IF(P170="","",P170/Trans_cr_A!P170)</f>
        <v>0.51947787829774406</v>
      </c>
      <c r="T170" s="37">
        <f>IF(P170="","",P170/GDP!S166/10)</f>
        <v>0.31194433029678442</v>
      </c>
      <c r="U170" s="37">
        <f>IF(Q170="","",Q170/GDP!T166/10)</f>
        <v>0.31659911319836609</v>
      </c>
      <c r="V170" s="39">
        <f>IF(P170="","",(P170-Freight_D_A!P170)/GDP!S166/10)</f>
        <v>-0.70247795938688018</v>
      </c>
      <c r="W170" s="39">
        <f>IF(Q170="","",(Q170-Freight_D_A!Q170)/GDP!T166/10)</f>
        <v>-0.73577031432326345</v>
      </c>
      <c r="X170" s="37">
        <f>IF(Trans_cr_A!P170="","",Trans_cr_A!P170/GDP!S166/10)</f>
        <v>0.60049588890865213</v>
      </c>
      <c r="Y170" s="37">
        <f>IF(Trans_cr_A!P170="", "", (Trans_cr_A!P170-Trans_deb!P170)/GDP!S166/10)</f>
        <v>-1.2541291721802899</v>
      </c>
      <c r="Z170" s="16"/>
      <c r="AA170" s="14">
        <f t="shared" si="4"/>
        <v>1</v>
      </c>
      <c r="AB170" s="42">
        <f t="shared" si="5"/>
        <v>1</v>
      </c>
      <c r="AC170" s="16"/>
      <c r="AD170" s="16"/>
      <c r="AE170" s="16"/>
      <c r="AF170" s="16"/>
      <c r="AG170" s="16"/>
      <c r="AH170" s="16"/>
      <c r="AI170" s="16"/>
    </row>
    <row r="171" spans="1:35" ht="14.25" customHeight="1" x14ac:dyDescent="0.25">
      <c r="A171" s="22" t="s">
        <v>191</v>
      </c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16"/>
      <c r="S171" s="36" t="str">
        <f>IF(P171="","",P171/Trans_cr_A!P171)</f>
        <v/>
      </c>
      <c r="T171" s="37" t="str">
        <f>IF(P171="","",P171/GDP!S167/10)</f>
        <v/>
      </c>
      <c r="U171" s="37" t="str">
        <f>IF(Q171="","",Q171/GDP!T167/10)</f>
        <v/>
      </c>
      <c r="V171" s="39" t="str">
        <f>IF(P171="","",(P171-Freight_D_A!P171)/GDP!S167/10)</f>
        <v/>
      </c>
      <c r="W171" s="39" t="str">
        <f>IF(Q171="","",(Q171-Freight_D_A!Q171)/GDP!T167/10)</f>
        <v/>
      </c>
      <c r="X171" s="37" t="str">
        <f>IF(Trans_cr_A!P171="","",Trans_cr_A!P171/GDP!S167/10)</f>
        <v/>
      </c>
      <c r="Y171" s="37" t="str">
        <f>IF(Trans_cr_A!P171="", "", (Trans_cr_A!P171-Trans_deb!P171)/GDP!S167/10)</f>
        <v/>
      </c>
      <c r="Z171" s="16"/>
      <c r="AA171" s="14" t="str">
        <f t="shared" si="4"/>
        <v/>
      </c>
      <c r="AB171" s="42">
        <f t="shared" si="5"/>
        <v>0</v>
      </c>
      <c r="AC171" s="16"/>
      <c r="AD171" s="16"/>
      <c r="AE171" s="16"/>
      <c r="AF171" s="16"/>
      <c r="AG171" s="16"/>
      <c r="AH171" s="16"/>
      <c r="AI171" s="16"/>
    </row>
    <row r="172" spans="1:35" ht="14.25" customHeight="1" x14ac:dyDescent="0.25">
      <c r="A172" s="22" t="s">
        <v>192</v>
      </c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6"/>
      <c r="S172" s="36" t="str">
        <f>IF(P172="","",P172/Trans_cr_A!P172)</f>
        <v/>
      </c>
      <c r="T172" s="37" t="str">
        <f>IF(P172="","",P172/GDP!S168/10)</f>
        <v/>
      </c>
      <c r="U172" s="37" t="str">
        <f>IF(Q172="","",Q172/GDP!T168/10)</f>
        <v/>
      </c>
      <c r="V172" s="39" t="str">
        <f>IF(P172="","",(P172-Freight_D_A!P172)/GDP!S168/10)</f>
        <v/>
      </c>
      <c r="W172" s="39" t="str">
        <f>IF(Q172="","",(Q172-Freight_D_A!Q172)/GDP!T168/10)</f>
        <v/>
      </c>
      <c r="X172" s="37">
        <f>IF(Trans_cr_A!P172="","",Trans_cr_A!P172/GDP!S168/10)</f>
        <v>1.3431504027639156</v>
      </c>
      <c r="Y172" s="37">
        <f>IF(Trans_cr_A!P172="", "", (Trans_cr_A!P172-Trans_deb!P172)/GDP!S168/10)</f>
        <v>0.45396828456229976</v>
      </c>
      <c r="Z172" s="16"/>
      <c r="AA172" s="14" t="str">
        <f t="shared" si="4"/>
        <v/>
      </c>
      <c r="AB172" s="42">
        <f t="shared" si="5"/>
        <v>0</v>
      </c>
      <c r="AC172" s="16"/>
      <c r="AD172" s="16"/>
      <c r="AE172" s="16"/>
      <c r="AF172" s="16"/>
      <c r="AG172" s="16"/>
      <c r="AH172" s="16"/>
      <c r="AI172" s="16"/>
    </row>
    <row r="173" spans="1:35" ht="14.25" customHeight="1" x14ac:dyDescent="0.25">
      <c r="A173" s="22" t="s">
        <v>193</v>
      </c>
      <c r="B173" s="21">
        <v>53.596600000000002</v>
      </c>
      <c r="C173" s="21">
        <v>63</v>
      </c>
      <c r="D173" s="21">
        <v>71.400000000000006</v>
      </c>
      <c r="E173" s="21">
        <v>103.3</v>
      </c>
      <c r="F173" s="21">
        <v>74.3</v>
      </c>
      <c r="G173" s="21">
        <v>107.83</v>
      </c>
      <c r="H173" s="21">
        <v>166.61</v>
      </c>
      <c r="I173" s="21">
        <v>917.1</v>
      </c>
      <c r="J173" s="21">
        <v>992.76009201301395</v>
      </c>
      <c r="K173" s="21">
        <v>1076.3914571085738</v>
      </c>
      <c r="L173" s="21">
        <v>1107.40000314339</v>
      </c>
      <c r="M173" s="21">
        <v>1177.0860139261601</v>
      </c>
      <c r="N173" s="21">
        <v>1181.6999742072981</v>
      </c>
      <c r="O173" s="21">
        <v>1259.5899999999999</v>
      </c>
      <c r="P173" s="21">
        <v>1283.25</v>
      </c>
      <c r="Q173" s="21"/>
      <c r="R173" s="16"/>
      <c r="S173" s="36">
        <f>IF(P173="","",P173/Trans_cr_A!P173)</f>
        <v>0.54857326066046808</v>
      </c>
      <c r="T173" s="37">
        <f>IF(P173="","",P173/GDP!S169/10)</f>
        <v>1.528078782538284</v>
      </c>
      <c r="U173" s="37" t="str">
        <f>IF(Q173="","",Q173/GDP!T169/10)</f>
        <v/>
      </c>
      <c r="V173" s="39">
        <f>IF(P173="","",(P173-Freight_D_A!P173)/GDP!S169/10)</f>
        <v>0.44281835718878754</v>
      </c>
      <c r="W173" s="39" t="str">
        <f>IF(Q173="","",(Q173-Freight_D_A!Q173)/GDP!T169/10)</f>
        <v/>
      </c>
      <c r="X173" s="37">
        <f>IF(Trans_cr_A!P173="","",Trans_cr_A!P173/GDP!S169/10)</f>
        <v>2.7855509776370004</v>
      </c>
      <c r="Y173" s="37">
        <f>IF(Trans_cr_A!P173="", "", (Trans_cr_A!P173-Trans_deb!P173)/GDP!S169/10)</f>
        <v>0.749803519969516</v>
      </c>
      <c r="Z173" s="16"/>
      <c r="AA173" s="14" t="str">
        <f t="shared" si="4"/>
        <v/>
      </c>
      <c r="AB173" s="42">
        <f t="shared" si="5"/>
        <v>0</v>
      </c>
      <c r="AC173" s="16"/>
      <c r="AD173" s="16"/>
      <c r="AE173" s="16"/>
      <c r="AF173" s="16"/>
      <c r="AG173" s="16"/>
      <c r="AH173" s="16"/>
      <c r="AI173" s="16"/>
    </row>
    <row r="174" spans="1:35" ht="14.25" customHeight="1" x14ac:dyDescent="0.25">
      <c r="A174" s="22" t="s">
        <v>194</v>
      </c>
      <c r="B174" s="19"/>
      <c r="C174" s="19"/>
      <c r="D174" s="19"/>
      <c r="E174" s="19"/>
      <c r="F174" s="19"/>
      <c r="G174" s="19"/>
      <c r="H174" s="19"/>
      <c r="I174" s="19"/>
      <c r="J174" s="19"/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/>
      <c r="Q174" s="19"/>
      <c r="R174" s="16"/>
      <c r="S174" s="36" t="str">
        <f>IF(P174="","",P174/Trans_cr_A!P174)</f>
        <v/>
      </c>
      <c r="T174" s="37" t="str">
        <f>IF(P174="","",P174/GDP!S170/10)</f>
        <v/>
      </c>
      <c r="U174" s="37" t="str">
        <f>IF(Q174="","",Q174/GDP!T170/10)</f>
        <v/>
      </c>
      <c r="V174" s="39" t="str">
        <f>IF(P174="","",(P174-Freight_D_A!P174)/GDP!S170/10)</f>
        <v/>
      </c>
      <c r="W174" s="39" t="str">
        <f>IF(Q174="","",(Q174-Freight_D_A!Q174)/GDP!T170/10)</f>
        <v/>
      </c>
      <c r="X174" s="37">
        <f>IF(Trans_cr_A!P174="","",Trans_cr_A!P174/GDP!S170/10)</f>
        <v>1.7437320996573777</v>
      </c>
      <c r="Y174" s="37">
        <f>IF(Trans_cr_A!P174="", "", (Trans_cr_A!P174-Trans_deb!P174)/GDP!S170/10)</f>
        <v>-3.8706355551751614</v>
      </c>
      <c r="Z174" s="16"/>
      <c r="AA174" s="14" t="str">
        <f t="shared" si="4"/>
        <v/>
      </c>
      <c r="AB174" s="42">
        <f t="shared" si="5"/>
        <v>0</v>
      </c>
      <c r="AC174" s="16"/>
      <c r="AD174" s="16"/>
      <c r="AE174" s="16"/>
      <c r="AF174" s="16"/>
      <c r="AG174" s="16"/>
      <c r="AH174" s="16"/>
      <c r="AI174" s="16"/>
    </row>
    <row r="175" spans="1:35" ht="14.25" customHeight="1" x14ac:dyDescent="0.25">
      <c r="A175" s="22" t="s">
        <v>195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>
        <v>0</v>
      </c>
      <c r="L175" s="21">
        <v>0</v>
      </c>
      <c r="M175" s="21">
        <v>0</v>
      </c>
      <c r="N175" s="21">
        <v>0</v>
      </c>
      <c r="O175" s="21">
        <v>0</v>
      </c>
      <c r="P175" s="21"/>
      <c r="Q175" s="21"/>
      <c r="R175" s="16"/>
      <c r="S175" s="36" t="str">
        <f>IF(P175="","",P175/Trans_cr_A!P175)</f>
        <v/>
      </c>
      <c r="T175" s="37" t="str">
        <f>IF(P175="","",P175/GDP!S171/10)</f>
        <v/>
      </c>
      <c r="U175" s="37" t="str">
        <f>IF(Q175="","",Q175/GDP!T171/10)</f>
        <v/>
      </c>
      <c r="V175" s="39" t="str">
        <f>IF(P175="","",(P175-Freight_D_A!P175)/GDP!S171/10)</f>
        <v/>
      </c>
      <c r="W175" s="39" t="str">
        <f>IF(Q175="","",(Q175-Freight_D_A!Q175)/GDP!T171/10)</f>
        <v/>
      </c>
      <c r="X175" s="37">
        <f>IF(Trans_cr_A!P175="","",Trans_cr_A!P175/GDP!S171/10)</f>
        <v>0.68182533809406221</v>
      </c>
      <c r="Y175" s="37">
        <f>IF(Trans_cr_A!P175="", "", (Trans_cr_A!P175-Trans_deb!P175)/GDP!S171/10)</f>
        <v>-3.7052882664126967</v>
      </c>
      <c r="Z175" s="16"/>
      <c r="AA175" s="14" t="str">
        <f t="shared" si="4"/>
        <v/>
      </c>
      <c r="AB175" s="42">
        <f t="shared" si="5"/>
        <v>0</v>
      </c>
      <c r="AC175" s="16"/>
      <c r="AD175" s="16"/>
      <c r="AE175" s="16"/>
      <c r="AF175" s="16"/>
      <c r="AG175" s="16"/>
      <c r="AH175" s="16"/>
      <c r="AI175" s="16"/>
    </row>
    <row r="176" spans="1:35" ht="14.25" customHeight="1" x14ac:dyDescent="0.25">
      <c r="A176" s="22" t="s">
        <v>196</v>
      </c>
      <c r="B176" s="19"/>
      <c r="C176" s="19"/>
      <c r="D176" s="19"/>
      <c r="E176" s="19"/>
      <c r="F176" s="19"/>
      <c r="G176" s="19"/>
      <c r="H176" s="19"/>
      <c r="I176" s="19"/>
      <c r="J176" s="19"/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/>
      <c r="Q176" s="19"/>
      <c r="R176" s="16"/>
      <c r="S176" s="36" t="str">
        <f>IF(P176="","",P176/Trans_cr_A!P176)</f>
        <v/>
      </c>
      <c r="T176" s="37" t="str">
        <f>IF(P176="","",P176/GDP!S172/10)</f>
        <v/>
      </c>
      <c r="U176" s="37" t="str">
        <f>IF(Q176="","",Q176/GDP!T172/10)</f>
        <v/>
      </c>
      <c r="V176" s="39" t="str">
        <f>IF(P176="","",(P176-Freight_D_A!P176)/GDP!S172/10)</f>
        <v/>
      </c>
      <c r="W176" s="39" t="str">
        <f>IF(Q176="","",(Q176-Freight_D_A!Q176)/GDP!T172/10)</f>
        <v/>
      </c>
      <c r="X176" s="37">
        <f>IF(Trans_cr_A!P176="","",Trans_cr_A!P176/GDP!S172/10)</f>
        <v>1.5728130433734198</v>
      </c>
      <c r="Y176" s="37">
        <f>IF(Trans_cr_A!P176="", "", (Trans_cr_A!P176-Trans_deb!P176)/GDP!S172/10)</f>
        <v>-3.9510892568409139</v>
      </c>
      <c r="Z176" s="16"/>
      <c r="AA176" s="14" t="str">
        <f t="shared" si="4"/>
        <v/>
      </c>
      <c r="AB176" s="42">
        <f t="shared" si="5"/>
        <v>0</v>
      </c>
      <c r="AC176" s="16"/>
      <c r="AD176" s="16"/>
      <c r="AE176" s="16"/>
      <c r="AF176" s="16"/>
      <c r="AG176" s="16"/>
      <c r="AH176" s="16"/>
      <c r="AI176" s="16"/>
    </row>
    <row r="177" spans="1:35" ht="14.25" customHeight="1" x14ac:dyDescent="0.25">
      <c r="A177" s="22" t="s">
        <v>197</v>
      </c>
      <c r="B177" s="21">
        <v>0</v>
      </c>
      <c r="C177" s="21">
        <v>0</v>
      </c>
      <c r="D177" s="21">
        <v>0</v>
      </c>
      <c r="E177" s="21">
        <v>0</v>
      </c>
      <c r="F177" s="21">
        <v>0</v>
      </c>
      <c r="G177" s="21"/>
      <c r="H177" s="21"/>
      <c r="I177" s="21"/>
      <c r="J177" s="21"/>
      <c r="K177" s="21"/>
      <c r="L177" s="21"/>
      <c r="M177" s="21"/>
      <c r="N177" s="21"/>
      <c r="O177" s="21">
        <v>0</v>
      </c>
      <c r="P177" s="21">
        <v>0</v>
      </c>
      <c r="Q177" s="21"/>
      <c r="R177" s="16"/>
      <c r="S177" s="36">
        <f>IF(P177="","",P177/Trans_cr_A!P177)</f>
        <v>0</v>
      </c>
      <c r="T177" s="37">
        <f>IF(P177="","",P177/GDP!S173/10)</f>
        <v>0</v>
      </c>
      <c r="U177" s="37" t="str">
        <f>IF(Q177="","",Q177/GDP!T173/10)</f>
        <v/>
      </c>
      <c r="V177" s="39">
        <f>IF(P177="","",(P177-Freight_D_A!P177)/GDP!S173/10)</f>
        <v>0</v>
      </c>
      <c r="W177" s="39" t="str">
        <f>IF(Q177="","",(Q177-Freight_D_A!Q177)/GDP!T173/10)</f>
        <v/>
      </c>
      <c r="X177" s="37">
        <f>IF(Trans_cr_A!P177="","",Trans_cr_A!P177/GDP!S173/10)</f>
        <v>1.1473928811077345</v>
      </c>
      <c r="Y177" s="37">
        <f>IF(Trans_cr_A!P177="", "", (Trans_cr_A!P177-Trans_deb!P177)/GDP!S173/10)</f>
        <v>-1.6208217755724679</v>
      </c>
      <c r="Z177" s="16"/>
      <c r="AA177" s="14" t="str">
        <f t="shared" si="4"/>
        <v/>
      </c>
      <c r="AB177" s="42">
        <f t="shared" si="5"/>
        <v>0</v>
      </c>
      <c r="AC177" s="16"/>
      <c r="AD177" s="16"/>
      <c r="AE177" s="16"/>
      <c r="AF177" s="16"/>
      <c r="AG177" s="16"/>
      <c r="AH177" s="16"/>
      <c r="AI177" s="16"/>
    </row>
    <row r="178" spans="1:35" ht="14.25" customHeight="1" x14ac:dyDescent="0.25">
      <c r="A178" s="22" t="s">
        <v>198</v>
      </c>
      <c r="B178" s="19">
        <v>6.0299999999999994</v>
      </c>
      <c r="C178" s="19">
        <v>7.2</v>
      </c>
      <c r="D178" s="19">
        <v>10.35</v>
      </c>
      <c r="E178" s="19">
        <v>10.17</v>
      </c>
      <c r="F178" s="19">
        <v>10.53</v>
      </c>
      <c r="G178" s="19">
        <v>19.62</v>
      </c>
      <c r="H178" s="19">
        <v>10.850769425440449</v>
      </c>
      <c r="I178" s="19">
        <v>8.5557982020000001</v>
      </c>
      <c r="J178" s="19">
        <v>8.5580215523730896</v>
      </c>
      <c r="K178" s="19">
        <v>9.8539327826351002</v>
      </c>
      <c r="L178" s="19">
        <v>9.8183200553151195</v>
      </c>
      <c r="M178" s="19">
        <v>8.2407487954937206</v>
      </c>
      <c r="N178" s="19">
        <v>9.1999999999999993</v>
      </c>
      <c r="O178" s="19">
        <v>7.7439145692690294</v>
      </c>
      <c r="P178" s="19">
        <v>9.2846945208284204</v>
      </c>
      <c r="Q178" s="19">
        <v>9.7460745710218699</v>
      </c>
      <c r="R178" s="16"/>
      <c r="S178" s="36">
        <f>IF(P178="","",P178/Trans_cr_A!P178)</f>
        <v>0.23486299093451571</v>
      </c>
      <c r="T178" s="37">
        <f>IF(P178="","",P178/GDP!S174/10)</f>
        <v>0.25114131784767163</v>
      </c>
      <c r="U178" s="37">
        <f>IF(Q178="","",Q178/GDP!T174/10)</f>
        <v>0.40440143448223526</v>
      </c>
      <c r="V178" s="39">
        <f>IF(P178="","",(P178-Freight_D_A!P178)/GDP!S174/10)</f>
        <v>-2.1427242643711404</v>
      </c>
      <c r="W178" s="39">
        <f>IF(Q178="","",(Q178-Freight_D_A!Q178)/GDP!T174/10)</f>
        <v>-2.9678275322475161</v>
      </c>
      <c r="X178" s="37">
        <f>IF(Trans_cr_A!P178="","",Trans_cr_A!P178/GDP!S174/10)</f>
        <v>1.0693098850882583</v>
      </c>
      <c r="Y178" s="37">
        <f>IF(Trans_cr_A!P178="", "", (Trans_cr_A!P178-Trans_deb!P178)/GDP!S174/10)</f>
        <v>-1.8512775614712009</v>
      </c>
      <c r="Z178" s="16"/>
      <c r="AA178" s="14">
        <f t="shared" si="4"/>
        <v>1</v>
      </c>
      <c r="AB178" s="42">
        <f t="shared" si="5"/>
        <v>1</v>
      </c>
      <c r="AC178" s="16"/>
      <c r="AD178" s="16"/>
      <c r="AE178" s="16"/>
      <c r="AF178" s="16"/>
      <c r="AG178" s="16"/>
      <c r="AH178" s="16"/>
      <c r="AI178" s="16"/>
    </row>
    <row r="179" spans="1:35" ht="14.25" customHeight="1" x14ac:dyDescent="0.25">
      <c r="A179" s="22" t="s">
        <v>199</v>
      </c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16"/>
      <c r="S179" s="36" t="str">
        <f>IF(P179="","",P179/Trans_cr_A!P179)</f>
        <v/>
      </c>
      <c r="T179" s="37" t="str">
        <f>IF(P179="","",P179/GDP!S175/10)</f>
        <v/>
      </c>
      <c r="U179" s="37" t="str">
        <f>IF(Q179="","",Q179/GDP!T175/10)</f>
        <v/>
      </c>
      <c r="V179" s="39" t="str">
        <f>IF(P179="","",(P179-Freight_D_A!P179)/GDP!S175/10)</f>
        <v/>
      </c>
      <c r="W179" s="39" t="str">
        <f>IF(Q179="","",(Q179-Freight_D_A!Q179)/GDP!T175/10)</f>
        <v/>
      </c>
      <c r="X179" s="37">
        <f>IF(Trans_cr_A!P179="","",Trans_cr_A!P179/GDP!S175/10)</f>
        <v>1.8499983126495976</v>
      </c>
      <c r="Y179" s="37">
        <f>IF(Trans_cr_A!P179="", "", (Trans_cr_A!P179-Trans_deb!P179)/GDP!S175/10)</f>
        <v>-0.35701499102199119</v>
      </c>
      <c r="Z179" s="16"/>
      <c r="AA179" s="14" t="str">
        <f t="shared" si="4"/>
        <v/>
      </c>
      <c r="AB179" s="42">
        <f t="shared" si="5"/>
        <v>0</v>
      </c>
      <c r="AC179" s="16"/>
      <c r="AD179" s="16"/>
      <c r="AE179" s="16"/>
      <c r="AF179" s="16"/>
      <c r="AG179" s="16"/>
      <c r="AH179" s="16"/>
      <c r="AI179" s="16"/>
    </row>
    <row r="180" spans="1:35" ht="14.25" customHeight="1" x14ac:dyDescent="0.25">
      <c r="A180" s="22" t="s">
        <v>200</v>
      </c>
      <c r="B180" s="19">
        <v>1608.6652570713359</v>
      </c>
      <c r="C180" s="19">
        <v>1795.1937503890551</v>
      </c>
      <c r="D180" s="19">
        <v>2153.7125453435128</v>
      </c>
      <c r="E180" s="19">
        <v>2615.5562298480581</v>
      </c>
      <c r="F180" s="19">
        <v>2257.9115834654181</v>
      </c>
      <c r="G180" s="19">
        <v>2864.3690274344776</v>
      </c>
      <c r="H180" s="19">
        <v>3569.6936676238633</v>
      </c>
      <c r="I180" s="19">
        <v>5374.1579283332712</v>
      </c>
      <c r="J180" s="19">
        <v>5809.2859014099758</v>
      </c>
      <c r="K180" s="19">
        <v>6168.8517575888154</v>
      </c>
      <c r="L180" s="19">
        <v>5572.5628435064373</v>
      </c>
      <c r="M180" s="19">
        <v>7193.7574515111364</v>
      </c>
      <c r="N180" s="19">
        <v>8559.8257119470054</v>
      </c>
      <c r="O180" s="19">
        <v>10048.712537751537</v>
      </c>
      <c r="P180" s="19">
        <v>9902.11111163858</v>
      </c>
      <c r="Q180" s="19">
        <v>10352.604664416625</v>
      </c>
      <c r="R180" s="16"/>
      <c r="S180" s="36">
        <f>IF(P180="","",P180/Trans_cr_A!P180)</f>
        <v>0.65237665346757778</v>
      </c>
      <c r="T180" s="37">
        <f>IF(P180="","",P180/GDP!S176/10)</f>
        <v>1.3524019289660401</v>
      </c>
      <c r="U180" s="37">
        <f>IF(Q180="","",Q180/GDP!T176/10)</f>
        <v>1.3850991019078285</v>
      </c>
      <c r="V180" s="39">
        <f>IF(P180="","",(P180-Freight_D_A!P180)/GDP!S176/10)</f>
        <v>3.7966351952784326E-2</v>
      </c>
      <c r="W180" s="39">
        <f>IF(Q180="","",(Q180-Freight_D_A!Q180)/GDP!T176/10)</f>
        <v>6.8798060060276126E-2</v>
      </c>
      <c r="X180" s="37">
        <f>IF(Trans_cr_A!P180="","",Trans_cr_A!P180/GDP!S176/10)</f>
        <v>2.0730385150627599</v>
      </c>
      <c r="Y180" s="37">
        <f>IF(Trans_cr_A!P180="", "", (Trans_cr_A!P180-Trans_deb!P180)/GDP!S176/10)</f>
        <v>0.22156278025842863</v>
      </c>
      <c r="Z180" s="16"/>
      <c r="AA180" s="14">
        <f t="shared" si="4"/>
        <v>1</v>
      </c>
      <c r="AB180" s="42">
        <f t="shared" si="5"/>
        <v>1</v>
      </c>
      <c r="AC180" s="16"/>
      <c r="AD180" s="16"/>
      <c r="AE180" s="16"/>
      <c r="AF180" s="16"/>
      <c r="AG180" s="16"/>
      <c r="AH180" s="16"/>
      <c r="AI180" s="16"/>
    </row>
    <row r="181" spans="1:35" ht="14.25" customHeight="1" x14ac:dyDescent="0.25">
      <c r="A181" s="22" t="s">
        <v>201</v>
      </c>
      <c r="B181" s="21">
        <v>29</v>
      </c>
      <c r="C181" s="21">
        <v>35</v>
      </c>
      <c r="D181" s="21">
        <v>38</v>
      </c>
      <c r="E181" s="21">
        <v>457</v>
      </c>
      <c r="F181" s="21">
        <v>347.3</v>
      </c>
      <c r="G181" s="21">
        <v>278.127911583333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16"/>
      <c r="S181" s="36" t="str">
        <f>IF(P181="","",P181/Trans_cr_A!P181)</f>
        <v/>
      </c>
      <c r="T181" s="37" t="str">
        <f>IF(P181="","",P181/GDP!S177/10)</f>
        <v/>
      </c>
      <c r="U181" s="37" t="str">
        <f>IF(Q181="","",Q181/GDP!T177/10)</f>
        <v/>
      </c>
      <c r="V181" s="39" t="str">
        <f>IF(P181="","",(P181-Freight_D_A!P181)/GDP!S177/10)</f>
        <v/>
      </c>
      <c r="W181" s="39" t="str">
        <f>IF(Q181="","",(Q181-Freight_D_A!Q181)/GDP!T177/10)</f>
        <v/>
      </c>
      <c r="X181" s="37" t="str">
        <f>IF(Trans_cr_A!P181="","",Trans_cr_A!P181/GDP!S177/10)</f>
        <v/>
      </c>
      <c r="Y181" s="37" t="str">
        <f>IF(Trans_cr_A!P181="", "", (Trans_cr_A!P181-Trans_deb!P181)/GDP!S177/10)</f>
        <v/>
      </c>
      <c r="Z181" s="16"/>
      <c r="AA181" s="14" t="str">
        <f t="shared" si="4"/>
        <v/>
      </c>
      <c r="AB181" s="42">
        <f t="shared" si="5"/>
        <v>0</v>
      </c>
      <c r="AC181" s="16"/>
      <c r="AD181" s="16"/>
      <c r="AE181" s="16"/>
      <c r="AF181" s="16"/>
      <c r="AG181" s="16"/>
      <c r="AH181" s="16"/>
      <c r="AI181" s="16"/>
    </row>
    <row r="182" spans="1:35" ht="14.25" customHeight="1" x14ac:dyDescent="0.25">
      <c r="A182" s="22" t="s">
        <v>202</v>
      </c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6"/>
      <c r="S182" s="36" t="str">
        <f>IF(P182="","",P182/Trans_cr_A!P182)</f>
        <v/>
      </c>
      <c r="T182" s="37" t="str">
        <f>IF(P182="","",P182/GDP!S178/10)</f>
        <v/>
      </c>
      <c r="U182" s="37" t="str">
        <f>IF(Q182="","",Q182/GDP!T178/10)</f>
        <v/>
      </c>
      <c r="V182" s="39" t="str">
        <f>IF(P182="","",(P182-Freight_D_A!P182)/GDP!S178/10)</f>
        <v/>
      </c>
      <c r="W182" s="39" t="str">
        <f>IF(Q182="","",(Q182-Freight_D_A!Q182)/GDP!T178/10)</f>
        <v/>
      </c>
      <c r="X182" s="37">
        <f>IF(Trans_cr_A!P182="","",Trans_cr_A!P182/GDP!S178/10)</f>
        <v>1.7188092157708339</v>
      </c>
      <c r="Y182" s="37">
        <f>IF(Trans_cr_A!P182="", "", (Trans_cr_A!P182-Trans_deb!P182)/GDP!S178/10)</f>
        <v>-0.21186994419832464</v>
      </c>
      <c r="Z182" s="16"/>
      <c r="AA182" s="14" t="str">
        <f t="shared" si="4"/>
        <v/>
      </c>
      <c r="AB182" s="42">
        <f t="shared" si="5"/>
        <v>0</v>
      </c>
      <c r="AC182" s="16"/>
      <c r="AD182" s="16"/>
      <c r="AE182" s="16"/>
      <c r="AF182" s="16"/>
      <c r="AG182" s="16"/>
      <c r="AH182" s="16"/>
      <c r="AI182" s="16"/>
    </row>
    <row r="183" spans="1:35" ht="14.25" customHeight="1" x14ac:dyDescent="0.25">
      <c r="A183" s="22" t="s">
        <v>203</v>
      </c>
      <c r="B183" s="21">
        <v>39.673400000000001</v>
      </c>
      <c r="C183" s="21">
        <v>45.386499999999998</v>
      </c>
      <c r="D183" s="21">
        <v>41.9788</v>
      </c>
      <c r="E183" s="21">
        <v>18.665299999999998</v>
      </c>
      <c r="F183" s="21">
        <v>17.787400000000002</v>
      </c>
      <c r="G183" s="21">
        <v>25.5</v>
      </c>
      <c r="H183" s="21">
        <v>84.777247000000003</v>
      </c>
      <c r="I183" s="21">
        <v>30.992151</v>
      </c>
      <c r="J183" s="21">
        <v>30.938364</v>
      </c>
      <c r="K183" s="21">
        <v>23.499945</v>
      </c>
      <c r="L183" s="21">
        <v>11.777854</v>
      </c>
      <c r="M183" s="21">
        <v>8.3698700000000006</v>
      </c>
      <c r="N183" s="21">
        <v>11.940099999999999</v>
      </c>
      <c r="O183" s="21">
        <v>10.454599999999999</v>
      </c>
      <c r="P183" s="21">
        <v>12.74057</v>
      </c>
      <c r="Q183" s="21">
        <v>4.9764200000000001</v>
      </c>
      <c r="R183" s="16"/>
      <c r="S183" s="36">
        <f>IF(P183="","",P183/Trans_cr_A!P183)</f>
        <v>6.6233699259016343E-2</v>
      </c>
      <c r="T183" s="37">
        <f>IF(P183="","",P183/GDP!S179/10)</f>
        <v>0.15696156215350496</v>
      </c>
      <c r="U183" s="37">
        <f>IF(Q183="","",Q183/GDP!T179/10)</f>
        <v>6.2228585719644867E-2</v>
      </c>
      <c r="V183" s="39">
        <f>IF(P183="","",(P183-Freight_D_A!P183)/GDP!S179/10)</f>
        <v>-3.5320365143279533</v>
      </c>
      <c r="W183" s="39">
        <f>IF(Q183="","",(Q183-Freight_D_A!Q183)/GDP!T179/10)</f>
        <v>-3.6491000948174439</v>
      </c>
      <c r="X183" s="37">
        <f>IF(Trans_cr_A!P183="","",Trans_cr_A!P183/GDP!S179/10)</f>
        <v>2.3698142170752741</v>
      </c>
      <c r="Y183" s="37">
        <f>IF(Trans_cr_A!P183="", "", (Trans_cr_A!P183-Trans_deb!P183)/GDP!S179/10)</f>
        <v>-2.3474509531600392</v>
      </c>
      <c r="Z183" s="16"/>
      <c r="AA183" s="14">
        <f t="shared" si="4"/>
        <v>1</v>
      </c>
      <c r="AB183" s="42">
        <f t="shared" si="5"/>
        <v>1</v>
      </c>
      <c r="AC183" s="16"/>
      <c r="AD183" s="16"/>
      <c r="AE183" s="16"/>
      <c r="AF183" s="16"/>
      <c r="AG183" s="16"/>
      <c r="AH183" s="16"/>
      <c r="AI183" s="16"/>
    </row>
    <row r="184" spans="1:35" ht="14.25" customHeight="1" x14ac:dyDescent="0.25">
      <c r="A184" s="22" t="s">
        <v>204</v>
      </c>
      <c r="B184" s="19">
        <v>159.62924661266402</v>
      </c>
      <c r="C184" s="19">
        <v>218.52240817693601</v>
      </c>
      <c r="D184" s="19">
        <v>281.77551494133598</v>
      </c>
      <c r="E184" s="19">
        <v>312.12971172414501</v>
      </c>
      <c r="F184" s="19">
        <v>264.31572624524</v>
      </c>
      <c r="G184" s="19">
        <v>370</v>
      </c>
      <c r="H184" s="19">
        <v>440.01499999999999</v>
      </c>
      <c r="I184" s="19">
        <v>497.25108598448202</v>
      </c>
      <c r="J184" s="19">
        <v>576.84345047809802</v>
      </c>
      <c r="K184" s="19">
        <v>626.19317360496905</v>
      </c>
      <c r="L184" s="19">
        <v>739.12396105630501</v>
      </c>
      <c r="M184" s="19">
        <v>797.19837198190703</v>
      </c>
      <c r="N184" s="19">
        <v>987.16113077389207</v>
      </c>
      <c r="O184" s="19">
        <v>1099.6348705382452</v>
      </c>
      <c r="P184" s="19">
        <v>1190.1986877631211</v>
      </c>
      <c r="Q184" s="19"/>
      <c r="R184" s="16"/>
      <c r="S184" s="36">
        <f>IF(P184="","",P184/Trans_cr_A!P184)</f>
        <v>0.87804798700468267</v>
      </c>
      <c r="T184" s="37">
        <f>IF(P184="","",P184/GDP!S180/10)</f>
        <v>1.9572417164333515</v>
      </c>
      <c r="U184" s="37" t="str">
        <f>IF(Q184="","",Q184/GDP!T180/10)</f>
        <v/>
      </c>
      <c r="V184" s="39">
        <f>IF(P184="","",(P184-Freight_D_A!P184)/GDP!S180/10)</f>
        <v>1.0297356319077804</v>
      </c>
      <c r="W184" s="39" t="str">
        <f>IF(Q184="","",(Q184-Freight_D_A!Q184)/GDP!T180/10)</f>
        <v/>
      </c>
      <c r="X184" s="37">
        <f>IF(Trans_cr_A!P184="","",Trans_cr_A!P184/GDP!S180/10)</f>
        <v>2.229082858113669</v>
      </c>
      <c r="Y184" s="37">
        <f>IF(Trans_cr_A!P184="", "", (Trans_cr_A!P184-Trans_deb!P184)/GDP!S180/10)</f>
        <v>1.1402276325296679</v>
      </c>
      <c r="Z184" s="16"/>
      <c r="AA184" s="14" t="str">
        <f t="shared" si="4"/>
        <v/>
      </c>
      <c r="AB184" s="42">
        <f t="shared" si="5"/>
        <v>0</v>
      </c>
      <c r="AC184" s="16"/>
      <c r="AD184" s="16"/>
      <c r="AE184" s="16"/>
      <c r="AF184" s="16"/>
      <c r="AG184" s="16"/>
      <c r="AH184" s="16"/>
      <c r="AI184" s="16"/>
    </row>
    <row r="185" spans="1:35" ht="14.25" customHeight="1" x14ac:dyDescent="0.25">
      <c r="A185" s="22" t="s">
        <v>205</v>
      </c>
      <c r="B185" s="21">
        <v>1199.7</v>
      </c>
      <c r="C185" s="21">
        <v>1383.1300000000019</v>
      </c>
      <c r="D185" s="21">
        <v>1602.619999999996</v>
      </c>
      <c r="E185" s="21">
        <v>2173.2600000000002</v>
      </c>
      <c r="F185" s="21">
        <v>1631.9999999999982</v>
      </c>
      <c r="G185" s="21">
        <v>1955.3799999999981</v>
      </c>
      <c r="H185" s="21">
        <v>1785.98</v>
      </c>
      <c r="I185" s="21">
        <v>1689.540578572886</v>
      </c>
      <c r="J185" s="21">
        <v>1805.5374732623441</v>
      </c>
      <c r="K185" s="21">
        <v>1714.0381684781819</v>
      </c>
      <c r="L185" s="21">
        <v>1712.93860354974</v>
      </c>
      <c r="M185" s="21">
        <v>1608.712472038867</v>
      </c>
      <c r="N185" s="21">
        <v>1723.788090911926</v>
      </c>
      <c r="O185" s="21">
        <v>1992.86211550085</v>
      </c>
      <c r="P185" s="21">
        <v>1898.0068024298782</v>
      </c>
      <c r="Q185" s="21">
        <v>1839.6540714110188</v>
      </c>
      <c r="R185" s="16"/>
      <c r="S185" s="36">
        <f>IF(P185="","",P185/Trans_cr_A!P185)</f>
        <v>0.26375403846764639</v>
      </c>
      <c r="T185" s="37">
        <f>IF(P185="","",P185/GDP!S181/10)</f>
        <v>0.34880085020911034</v>
      </c>
      <c r="U185" s="37">
        <f>IF(Q185="","",Q185/GDP!T181/10)</f>
        <v>0.36654673381531711</v>
      </c>
      <c r="V185" s="39">
        <f>IF(P185="","",(P185-Freight_D_A!P185)/GDP!S181/10)</f>
        <v>-2.4453562391038539</v>
      </c>
      <c r="W185" s="39">
        <f>IF(Q185="","",(Q185-Freight_D_A!Q185)/GDP!T181/10)</f>
        <v>-3.0127115619377869</v>
      </c>
      <c r="X185" s="37">
        <f>IF(Trans_cr_A!P185="","",Trans_cr_A!P185/GDP!S181/10)</f>
        <v>1.3224474295656947</v>
      </c>
      <c r="Y185" s="37">
        <f>IF(Trans_cr_A!P185="", "", (Trans_cr_A!P185-Trans_deb!P185)/GDP!S181/10)</f>
        <v>-2.1492745771350128</v>
      </c>
      <c r="Z185" s="16"/>
      <c r="AA185" s="14">
        <f t="shared" si="4"/>
        <v>1</v>
      </c>
      <c r="AB185" s="42">
        <f t="shared" si="5"/>
        <v>1</v>
      </c>
      <c r="AC185" s="16"/>
      <c r="AD185" s="16"/>
      <c r="AE185" s="16"/>
      <c r="AF185" s="16"/>
      <c r="AG185" s="16"/>
      <c r="AH185" s="16"/>
      <c r="AI185" s="16"/>
    </row>
    <row r="186" spans="1:35" ht="14.25" customHeight="1" x14ac:dyDescent="0.25">
      <c r="A186" s="22" t="s">
        <v>206</v>
      </c>
      <c r="B186" s="19"/>
      <c r="C186" s="19"/>
      <c r="D186" s="19"/>
      <c r="E186" s="19"/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6"/>
      <c r="S186" s="36">
        <f>IF(P186="","",P186/Trans_cr_A!P186)</f>
        <v>0</v>
      </c>
      <c r="T186" s="37">
        <f>IF(P186="","",P186/GDP!S182/10)</f>
        <v>0</v>
      </c>
      <c r="U186" s="37">
        <f>IF(Q186="","",Q186/GDP!T182/10)</f>
        <v>0</v>
      </c>
      <c r="V186" s="39">
        <f>IF(P186="","",(P186-Freight_D_A!P186)/GDP!S182/10)</f>
        <v>-2.4789394421039943</v>
      </c>
      <c r="W186" s="39">
        <f>IF(Q186="","",(Q186-Freight_D_A!Q186)/GDP!T182/10)</f>
        <v>-2.4830539540632</v>
      </c>
      <c r="X186" s="37">
        <f>IF(Trans_cr_A!P186="","",Trans_cr_A!P186/GDP!S182/10)</f>
        <v>0.16655537363726464</v>
      </c>
      <c r="Y186" s="37">
        <f>IF(Trans_cr_A!P186="", "", (Trans_cr_A!P186-Trans_deb!P186)/GDP!S182/10)</f>
        <v>-3.1906060696931915</v>
      </c>
      <c r="Z186" s="16"/>
      <c r="AA186" s="14">
        <f t="shared" si="4"/>
        <v>1</v>
      </c>
      <c r="AB186" s="42">
        <f t="shared" si="5"/>
        <v>1</v>
      </c>
      <c r="AC186" s="16"/>
      <c r="AD186" s="16"/>
      <c r="AE186" s="16"/>
      <c r="AF186" s="16"/>
      <c r="AG186" s="16"/>
      <c r="AH186" s="16"/>
      <c r="AI186" s="16"/>
    </row>
    <row r="187" spans="1:35" ht="14.25" customHeight="1" x14ac:dyDescent="0.25">
      <c r="A187" s="22" t="s">
        <v>207</v>
      </c>
      <c r="B187" s="21">
        <v>25.203867669768531</v>
      </c>
      <c r="C187" s="21">
        <v>36.121888170754339</v>
      </c>
      <c r="D187" s="21">
        <v>39.550076121381416</v>
      </c>
      <c r="E187" s="21">
        <v>40.948426689220888</v>
      </c>
      <c r="F187" s="21">
        <v>28.826684208506627</v>
      </c>
      <c r="G187" s="21">
        <v>31.174573307904936</v>
      </c>
      <c r="H187" s="21">
        <v>59.6</v>
      </c>
      <c r="I187" s="21">
        <v>32.25305173931465</v>
      </c>
      <c r="J187" s="21">
        <v>35.271741171779993</v>
      </c>
      <c r="K187" s="21">
        <v>29.483735022942479</v>
      </c>
      <c r="L187" s="21">
        <v>25.411642326926536</v>
      </c>
      <c r="M187" s="21">
        <v>25.181154772078109</v>
      </c>
      <c r="N187" s="21">
        <v>22.29863132545691</v>
      </c>
      <c r="O187" s="21">
        <v>24.499555257301939</v>
      </c>
      <c r="P187" s="21">
        <v>23.399457753116963</v>
      </c>
      <c r="Q187" s="21"/>
      <c r="R187" s="16"/>
      <c r="S187" s="36">
        <f>IF(P187="","",P187/Trans_cr_A!P187)</f>
        <v>0.10904578968717936</v>
      </c>
      <c r="T187" s="37">
        <f>IF(P187="","",P187/GDP!S183/10)</f>
        <v>0.32404733074528408</v>
      </c>
      <c r="U187" s="37" t="str">
        <f>IF(Q187="","",Q187/GDP!T183/10)</f>
        <v/>
      </c>
      <c r="V187" s="39">
        <f>IF(P187="","",(P187-Freight_D_A!P187)/GDP!S183/10)</f>
        <v>-3.1756402054663844</v>
      </c>
      <c r="W187" s="39" t="str">
        <f>IF(Q187="","",(Q187-Freight_D_A!Q187)/GDP!T183/10)</f>
        <v/>
      </c>
      <c r="X187" s="37">
        <f>IF(Trans_cr_A!P187="","",Trans_cr_A!P187/GDP!S183/10)</f>
        <v>2.971662928709871</v>
      </c>
      <c r="Y187" s="37">
        <f>IF(Trans_cr_A!P187="", "", (Trans_cr_A!P187-Trans_deb!P187)/GDP!S183/10)</f>
        <v>-1.0658817233617317</v>
      </c>
      <c r="Z187" s="16"/>
      <c r="AA187" s="14" t="str">
        <f t="shared" si="4"/>
        <v/>
      </c>
      <c r="AB187" s="42">
        <f t="shared" si="5"/>
        <v>0</v>
      </c>
      <c r="AC187" s="16"/>
      <c r="AD187" s="16"/>
      <c r="AE187" s="16"/>
      <c r="AF187" s="16"/>
      <c r="AG187" s="16"/>
      <c r="AH187" s="16"/>
      <c r="AI187" s="16"/>
    </row>
    <row r="188" spans="1:35" ht="14.25" customHeight="1" x14ac:dyDescent="0.25">
      <c r="A188" s="22" t="s">
        <v>208</v>
      </c>
      <c r="B188" s="19">
        <v>0</v>
      </c>
      <c r="C188" s="19">
        <v>0</v>
      </c>
      <c r="D188" s="19"/>
      <c r="E188" s="19"/>
      <c r="F188" s="19"/>
      <c r="G188" s="19">
        <v>0</v>
      </c>
      <c r="H188" s="19"/>
      <c r="I188" s="19"/>
      <c r="J188" s="19"/>
      <c r="K188" s="19"/>
      <c r="L188" s="19">
        <v>0.5991137209034606</v>
      </c>
      <c r="M188" s="19">
        <v>0.82609981783863429</v>
      </c>
      <c r="N188" s="19">
        <v>2.0884624406895798</v>
      </c>
      <c r="O188" s="19">
        <v>1.6957411822488624</v>
      </c>
      <c r="P188" s="19">
        <v>3.4771729194597274</v>
      </c>
      <c r="Q188" s="19">
        <v>2.89919127543059</v>
      </c>
      <c r="R188" s="16"/>
      <c r="S188" s="36">
        <f>IF(P188="","",P188/Trans_cr_A!P188)</f>
        <v>0.1942797534176211</v>
      </c>
      <c r="T188" s="37">
        <f>IF(P188="","",P188/GDP!S184/10)</f>
        <v>0.67256729583360297</v>
      </c>
      <c r="U188" s="37">
        <f>IF(Q188="","",Q188/GDP!T184/10)</f>
        <v>0.5640449952199591</v>
      </c>
      <c r="V188" s="39">
        <f>IF(P188="","",(P188-Freight_D_A!P188)/GDP!S184/10)</f>
        <v>-4.2626929034979995</v>
      </c>
      <c r="W188" s="39">
        <f>IF(Q188="","",(Q188-Freight_D_A!Q188)/GDP!T184/10)</f>
        <v>-4.316973076989119</v>
      </c>
      <c r="X188" s="37">
        <f>IF(Trans_cr_A!P188="","",Trans_cr_A!P188/GDP!S184/10)</f>
        <v>3.461849647234529</v>
      </c>
      <c r="Y188" s="37">
        <f>IF(Trans_cr_A!P188="", "", (Trans_cr_A!P188-Trans_deb!P188)/GDP!S184/10)</f>
        <v>-2.5767632235413989</v>
      </c>
      <c r="Z188" s="16"/>
      <c r="AA188" s="14">
        <f t="shared" si="4"/>
        <v>1</v>
      </c>
      <c r="AB188" s="42">
        <f t="shared" si="5"/>
        <v>1</v>
      </c>
      <c r="AC188" s="16"/>
      <c r="AD188" s="16"/>
      <c r="AE188" s="16"/>
      <c r="AF188" s="16"/>
      <c r="AG188" s="16"/>
      <c r="AH188" s="16"/>
      <c r="AI188" s="16"/>
    </row>
    <row r="189" spans="1:35" ht="14.25" customHeight="1" x14ac:dyDescent="0.25">
      <c r="A189" s="22" t="s">
        <v>209</v>
      </c>
      <c r="B189" s="21">
        <v>11.3</v>
      </c>
      <c r="C189" s="21">
        <v>10.1</v>
      </c>
      <c r="D189" s="21">
        <v>13.3</v>
      </c>
      <c r="E189" s="21">
        <v>13.4</v>
      </c>
      <c r="F189" s="21">
        <v>13.4</v>
      </c>
      <c r="G189" s="21">
        <v>13.3</v>
      </c>
      <c r="H189" s="21">
        <v>13.2</v>
      </c>
      <c r="I189" s="21">
        <v>10.172761986362099</v>
      </c>
      <c r="J189" s="21">
        <v>19.176665698521401</v>
      </c>
      <c r="K189" s="21">
        <v>17.332296458945503</v>
      </c>
      <c r="L189" s="21">
        <v>10.287730174935531</v>
      </c>
      <c r="M189" s="21">
        <v>10.995591949558319</v>
      </c>
      <c r="N189" s="21">
        <v>10.729961375477471</v>
      </c>
      <c r="O189" s="67">
        <v>19.013435179410969</v>
      </c>
      <c r="P189" s="67">
        <v>20.218430814819083</v>
      </c>
      <c r="Q189" s="67">
        <v>21.323522297158462</v>
      </c>
      <c r="R189" s="16"/>
      <c r="S189" s="36">
        <f>IF(P189="","",P189/Trans_cr_A!P189)</f>
        <v>0.12554148013364647</v>
      </c>
      <c r="T189" s="37">
        <f>IF(P189="","",P189/GDP!S185/10)</f>
        <v>8.7118367868058794E-2</v>
      </c>
      <c r="U189" s="37">
        <f>IF(Q189="","",Q189/GDP!T185/10)</f>
        <v>9.9040976763392768E-2</v>
      </c>
      <c r="V189" s="39">
        <f>IF(P189="","",(P189-Freight_D_A!P189)/GDP!S185/10)</f>
        <v>-2.1674587056931918</v>
      </c>
      <c r="W189" s="39">
        <f>IF(Q189="","",(Q189-Freight_D_A!Q189)/GDP!T185/10)</f>
        <v>-1.9710266245843795</v>
      </c>
      <c r="X189" s="37">
        <f>IF(Trans_cr_A!P189="","",Trans_cr_A!P189/GDP!S185/10)</f>
        <v>0.69394090124886243</v>
      </c>
      <c r="Y189" s="37">
        <f>IF(Trans_cr_A!P189="", "", (Trans_cr_A!P189-Trans_deb!P189)/GDP!S185/10)</f>
        <v>-1.9373375272673219</v>
      </c>
      <c r="Z189" s="16"/>
      <c r="AA189" s="14">
        <f t="shared" si="4"/>
        <v>1</v>
      </c>
      <c r="AB189" s="42">
        <f t="shared" si="5"/>
        <v>1</v>
      </c>
      <c r="AC189" s="16"/>
      <c r="AD189" s="16"/>
      <c r="AE189" s="16"/>
      <c r="AF189" s="16"/>
      <c r="AG189" s="16"/>
      <c r="AH189" s="16"/>
      <c r="AI189" s="16"/>
    </row>
    <row r="190" spans="1:35" ht="14.25" customHeight="1" x14ac:dyDescent="0.25">
      <c r="A190" s="22" t="s">
        <v>210</v>
      </c>
      <c r="B190" s="19">
        <v>363.02443285461129</v>
      </c>
      <c r="C190" s="19">
        <v>362.57771266505142</v>
      </c>
      <c r="D190" s="19">
        <v>428.84178898694853</v>
      </c>
      <c r="E190" s="19">
        <v>659.82672447026334</v>
      </c>
      <c r="F190" s="19">
        <v>430.28272018662869</v>
      </c>
      <c r="G190" s="19">
        <v>573.28489590610593</v>
      </c>
      <c r="H190" s="19">
        <v>627.6534031041723</v>
      </c>
      <c r="I190" s="19">
        <v>646.84383786754165</v>
      </c>
      <c r="J190" s="19">
        <v>469.57565436835534</v>
      </c>
      <c r="K190" s="19">
        <v>301.94236234850604</v>
      </c>
      <c r="L190" s="19">
        <v>224.30382973300198</v>
      </c>
      <c r="M190" s="19">
        <v>291.01038158936126</v>
      </c>
      <c r="N190" s="19">
        <v>316.56281967822935</v>
      </c>
      <c r="O190" s="68">
        <v>346.18290809258701</v>
      </c>
      <c r="P190" s="68">
        <v>279.5088205559282</v>
      </c>
      <c r="Q190" s="68"/>
      <c r="R190" s="16"/>
      <c r="S190" s="36">
        <f>IF(P190="","",P190/Trans_cr_A!P190)</f>
        <v>0.2466025255562237</v>
      </c>
      <c r="T190" s="37">
        <f>IF(P190="","",P190/GDP!S186/10)</f>
        <v>0.71359702968145267</v>
      </c>
      <c r="U190" s="37" t="str">
        <f>IF(Q190="","",Q190/GDP!T186/10)</f>
        <v/>
      </c>
      <c r="V190" s="39">
        <f>IF(P190="","",(P190-Freight_D_A!P190)/GDP!S186/10)</f>
        <v>-2.010982899787503</v>
      </c>
      <c r="W190" s="39" t="str">
        <f>IF(Q190="","",(Q190-Freight_D_A!Q190)/GDP!T186/10)</f>
        <v/>
      </c>
      <c r="X190" s="37">
        <f>IF(Trans_cr_A!P190="","",Trans_cr_A!P190/GDP!S186/10)</f>
        <v>2.8937133878572441</v>
      </c>
      <c r="Y190" s="37">
        <f>IF(Trans_cr_A!P190="", "", (Trans_cr_A!P190-Trans_deb!P190)/GDP!S186/10)</f>
        <v>-0.73526072882686644</v>
      </c>
      <c r="Z190" s="16"/>
      <c r="AA190" s="14" t="str">
        <f t="shared" si="4"/>
        <v/>
      </c>
      <c r="AB190" s="42">
        <f t="shared" si="5"/>
        <v>0</v>
      </c>
      <c r="AC190" s="16"/>
      <c r="AD190" s="16"/>
      <c r="AE190" s="16"/>
      <c r="AF190" s="16"/>
      <c r="AG190" s="16"/>
      <c r="AH190" s="16"/>
      <c r="AI190" s="16"/>
    </row>
    <row r="191" spans="1:35" ht="14.25" customHeight="1" x14ac:dyDescent="0.25">
      <c r="A191" s="22" t="s">
        <v>211</v>
      </c>
      <c r="B191" s="21">
        <v>2048</v>
      </c>
      <c r="C191" s="21">
        <v>1823</v>
      </c>
      <c r="D191" s="21">
        <v>2424</v>
      </c>
      <c r="E191" s="21">
        <v>2938</v>
      </c>
      <c r="F191" s="21">
        <v>2979</v>
      </c>
      <c r="G191" s="21">
        <v>3400</v>
      </c>
      <c r="H191" s="21">
        <v>3414</v>
      </c>
      <c r="I191" s="21">
        <v>3894</v>
      </c>
      <c r="J191" s="21">
        <v>8314</v>
      </c>
      <c r="K191" s="21">
        <v>8721</v>
      </c>
      <c r="L191" s="21">
        <v>7520</v>
      </c>
      <c r="M191" s="21">
        <v>8207</v>
      </c>
      <c r="N191" s="21">
        <v>8954</v>
      </c>
      <c r="O191" s="67">
        <v>9103</v>
      </c>
      <c r="P191" s="67">
        <v>9036</v>
      </c>
      <c r="Q191" s="67">
        <v>7609</v>
      </c>
      <c r="R191" s="16"/>
      <c r="S191" s="36">
        <f>IF(P191="","",P191/Trans_cr_A!P191)</f>
        <v>0.3734655920644761</v>
      </c>
      <c r="T191" s="37">
        <f>IF(P191="","",P191/GDP!S187/10)</f>
        <v>1.1874786448340209</v>
      </c>
      <c r="U191" s="37">
        <f>IF(Q191="","",Q191/GDP!T187/10)</f>
        <v>1.0574855775311067</v>
      </c>
      <c r="V191" s="39">
        <f>IF(P191="","",(P191-Freight_D_A!P191)/GDP!S187/10)</f>
        <v>0.39083239151575683</v>
      </c>
      <c r="W191" s="39">
        <f>IF(Q191="","",(Q191-Freight_D_A!Q191)/GDP!T187/10)</f>
        <v>0.23445632399723709</v>
      </c>
      <c r="X191" s="37">
        <f>IF(Trans_cr_A!P191="","",Trans_cr_A!P191/GDP!S187/10)</f>
        <v>3.179619943753778</v>
      </c>
      <c r="Y191" s="37">
        <f>IF(Trans_cr_A!P191="", "", (Trans_cr_A!P191-Trans_deb!P191)/GDP!S187/10)</f>
        <v>1.9169711146739559</v>
      </c>
      <c r="Z191" s="16"/>
      <c r="AA191" s="14">
        <f t="shared" si="4"/>
        <v>1</v>
      </c>
      <c r="AB191" s="42">
        <f t="shared" si="5"/>
        <v>1</v>
      </c>
      <c r="AC191" s="16"/>
      <c r="AD191" s="16"/>
      <c r="AE191" s="16"/>
      <c r="AF191" s="16"/>
      <c r="AG191" s="16"/>
      <c r="AH191" s="16"/>
      <c r="AI191" s="16"/>
    </row>
    <row r="192" spans="1:35" ht="14.25" customHeight="1" x14ac:dyDescent="0.25">
      <c r="A192" s="22" t="s">
        <v>212</v>
      </c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68"/>
      <c r="P192" s="68"/>
      <c r="Q192" s="68"/>
      <c r="R192" s="16"/>
      <c r="S192" s="36" t="str">
        <f>IF(P192="","",P192/Trans_cr_A!P192)</f>
        <v/>
      </c>
      <c r="T192" s="37" t="str">
        <f>IF(P192="","",P192/GDP!S188/10)</f>
        <v/>
      </c>
      <c r="U192" s="37" t="str">
        <f>IF(Q192="","",Q192/GDP!T188/10)</f>
        <v/>
      </c>
      <c r="V192" s="39" t="str">
        <f>IF(P192="","",(P192-Freight_D_A!P192)/GDP!S188/10)</f>
        <v/>
      </c>
      <c r="W192" s="39" t="str">
        <f>IF(Q192="","",(Q192-Freight_D_A!Q192)/GDP!T188/10)</f>
        <v/>
      </c>
      <c r="X192" s="37" t="str">
        <f>IF(Trans_cr_A!P192="","",Trans_cr_A!P192/GDP!S188/10)</f>
        <v/>
      </c>
      <c r="Y192" s="37" t="str">
        <f>IF(Trans_cr_A!P192="", "", (Trans_cr_A!P192-Trans_deb!P192)/GDP!S188/10)</f>
        <v/>
      </c>
      <c r="Z192" s="16"/>
      <c r="AA192" s="14" t="str">
        <f t="shared" si="4"/>
        <v/>
      </c>
      <c r="AB192" s="42">
        <f t="shared" si="5"/>
        <v>0</v>
      </c>
      <c r="AC192" s="16"/>
      <c r="AD192" s="16"/>
      <c r="AE192" s="16"/>
      <c r="AF192" s="16"/>
      <c r="AG192" s="16"/>
      <c r="AH192" s="16"/>
      <c r="AI192" s="16"/>
    </row>
    <row r="193" spans="1:35" ht="14.25" customHeight="1" x14ac:dyDescent="0.25">
      <c r="A193" s="22" t="s">
        <v>213</v>
      </c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67"/>
      <c r="P193" s="67"/>
      <c r="Q193" s="67"/>
      <c r="R193" s="16"/>
      <c r="S193" s="36" t="str">
        <f>IF(P193="","",P193/Trans_cr_A!P193)</f>
        <v/>
      </c>
      <c r="T193" s="37" t="str">
        <f>IF(P193="","",P193/GDP!S189/10)</f>
        <v/>
      </c>
      <c r="U193" s="37" t="str">
        <f>IF(Q193="","",Q193/GDP!T189/10)</f>
        <v/>
      </c>
      <c r="V193" s="39" t="str">
        <f>IF(P193="","",(P193-Freight_D_A!P193)/GDP!S189/10)</f>
        <v/>
      </c>
      <c r="W193" s="39" t="str">
        <f>IF(Q193="","",(Q193-Freight_D_A!Q193)/GDP!T189/10)</f>
        <v/>
      </c>
      <c r="X193" s="37" t="str">
        <f>IF(Trans_cr_A!P193="","",Trans_cr_A!P193/GDP!S189/10)</f>
        <v/>
      </c>
      <c r="Y193" s="37" t="str">
        <f>IF(Trans_cr_A!P193="", "", (Trans_cr_A!P193-Trans_deb!P193)/GDP!S189/10)</f>
        <v/>
      </c>
      <c r="Z193" s="16"/>
      <c r="AA193" s="14" t="str">
        <f t="shared" si="4"/>
        <v/>
      </c>
      <c r="AB193" s="42">
        <f t="shared" si="5"/>
        <v>0</v>
      </c>
      <c r="AC193" s="16"/>
      <c r="AD193" s="16"/>
      <c r="AE193" s="16"/>
      <c r="AF193" s="16"/>
      <c r="AG193" s="16"/>
      <c r="AH193" s="16"/>
      <c r="AI193" s="16"/>
    </row>
    <row r="194" spans="1:35" ht="14.25" customHeight="1" x14ac:dyDescent="0.25">
      <c r="A194" s="22" t="s">
        <v>214</v>
      </c>
      <c r="B194" s="19"/>
      <c r="C194" s="19"/>
      <c r="D194" s="19"/>
      <c r="E194" s="19"/>
      <c r="F194" s="19"/>
      <c r="G194" s="19"/>
      <c r="H194" s="19"/>
      <c r="I194" s="19"/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68">
        <v>0</v>
      </c>
      <c r="P194" s="68">
        <v>0</v>
      </c>
      <c r="Q194" s="68"/>
      <c r="R194" s="16"/>
      <c r="S194" s="36">
        <f>IF(P194="","",P194/Trans_cr_A!P194)</f>
        <v>0</v>
      </c>
      <c r="T194" s="37">
        <f>IF(P194="","",P194/GDP!S190/10)</f>
        <v>0</v>
      </c>
      <c r="U194" s="37" t="str">
        <f>IF(Q194="","",Q194/GDP!T190/10)</f>
        <v/>
      </c>
      <c r="V194" s="39">
        <f>IF(P194="","",(P194-Freight_D_A!P194)/GDP!S190/10)</f>
        <v>-8.9176921035271288</v>
      </c>
      <c r="W194" s="39" t="str">
        <f>IF(Q194="","",(Q194-Freight_D_A!Q194)/GDP!T190/10)</f>
        <v/>
      </c>
      <c r="X194" s="37">
        <f>IF(Trans_cr_A!P194="","",Trans_cr_A!P194/GDP!S190/10)</f>
        <v>2.2872613536354214</v>
      </c>
      <c r="Y194" s="37">
        <f>IF(Trans_cr_A!P194="", "", (Trans_cr_A!P194-Trans_deb!P194)/GDP!S190/10)</f>
        <v>-14.155439779279572</v>
      </c>
      <c r="Z194" s="16"/>
      <c r="AA194" s="14" t="str">
        <f t="shared" si="4"/>
        <v/>
      </c>
      <c r="AB194" s="42">
        <f t="shared" si="5"/>
        <v>0</v>
      </c>
      <c r="AC194" s="16"/>
      <c r="AD194" s="16"/>
      <c r="AE194" s="16"/>
      <c r="AF194" s="16"/>
      <c r="AG194" s="16"/>
      <c r="AH194" s="16"/>
      <c r="AI194" s="16"/>
    </row>
    <row r="195" spans="1:35" ht="14.25" customHeight="1" x14ac:dyDescent="0.25">
      <c r="A195" s="22" t="s">
        <v>215</v>
      </c>
      <c r="B195" s="21">
        <v>0</v>
      </c>
      <c r="C195" s="21">
        <v>0</v>
      </c>
      <c r="D195" s="21">
        <v>0</v>
      </c>
      <c r="E195" s="21">
        <v>0</v>
      </c>
      <c r="F195" s="21">
        <v>0</v>
      </c>
      <c r="G195" s="21">
        <v>0</v>
      </c>
      <c r="H195" s="21">
        <v>94.463906259749209</v>
      </c>
      <c r="I195" s="21">
        <v>52.617797997177</v>
      </c>
      <c r="J195" s="21">
        <v>139.511937664898</v>
      </c>
      <c r="K195" s="21">
        <v>100.08174732555831</v>
      </c>
      <c r="L195" s="21">
        <v>66.760826007351497</v>
      </c>
      <c r="M195" s="21">
        <v>70.5268766688298</v>
      </c>
      <c r="N195" s="21">
        <v>85.730797291240393</v>
      </c>
      <c r="O195" s="67">
        <v>90.667716049165989</v>
      </c>
      <c r="P195" s="67">
        <v>95.073043403921204</v>
      </c>
      <c r="Q195" s="67"/>
      <c r="R195" s="16"/>
      <c r="S195" s="36">
        <f>IF(P195="","",P195/Trans_cr_A!P195)</f>
        <v>0.5401617335489507</v>
      </c>
      <c r="T195" s="37">
        <f>IF(P195="","",P195/GDP!S191/10)</f>
        <v>0.25159585954250346</v>
      </c>
      <c r="U195" s="37" t="str">
        <f>IF(Q195="","",Q195/GDP!T191/10)</f>
        <v/>
      </c>
      <c r="V195" s="39">
        <f>IF(P195="","",(P195-Freight_D_A!P195)/GDP!S191/10)</f>
        <v>-3.379765936488115</v>
      </c>
      <c r="W195" s="39" t="str">
        <f>IF(Q195="","",(Q195-Freight_D_A!Q195)/GDP!T191/10)</f>
        <v/>
      </c>
      <c r="X195" s="37">
        <f>IF(Trans_cr_A!P195="","",Trans_cr_A!P195/GDP!S191/10)</f>
        <v>0.46577875461387769</v>
      </c>
      <c r="Y195" s="37">
        <f>IF(Trans_cr_A!P195="", "", (Trans_cr_A!P195-Trans_deb!P195)/GDP!S191/10)</f>
        <v>-3.6209855129340687</v>
      </c>
      <c r="Z195" s="16"/>
      <c r="AA195" s="14" t="str">
        <f t="shared" si="4"/>
        <v/>
      </c>
      <c r="AB195" s="42">
        <f t="shared" si="5"/>
        <v>0</v>
      </c>
      <c r="AC195" s="16"/>
      <c r="AD195" s="16"/>
      <c r="AE195" s="16"/>
      <c r="AF195" s="16"/>
      <c r="AG195" s="16"/>
      <c r="AH195" s="16"/>
      <c r="AI195" s="16"/>
    </row>
    <row r="196" spans="1:35" ht="14.25" customHeight="1" x14ac:dyDescent="0.25">
      <c r="A196" s="22" t="s">
        <v>216</v>
      </c>
      <c r="B196" s="19">
        <v>2635</v>
      </c>
      <c r="C196" s="19">
        <v>3261</v>
      </c>
      <c r="D196" s="19">
        <v>3376</v>
      </c>
      <c r="E196" s="19">
        <v>3824</v>
      </c>
      <c r="F196" s="19">
        <v>2969</v>
      </c>
      <c r="G196" s="19">
        <v>4292</v>
      </c>
      <c r="H196" s="19">
        <v>4870</v>
      </c>
      <c r="I196" s="19">
        <v>4182</v>
      </c>
      <c r="J196" s="19">
        <v>4290</v>
      </c>
      <c r="K196" s="19">
        <v>2995</v>
      </c>
      <c r="L196" s="19">
        <v>2869</v>
      </c>
      <c r="M196" s="19">
        <v>3172</v>
      </c>
      <c r="N196" s="19">
        <v>3614</v>
      </c>
      <c r="O196" s="68">
        <v>3565</v>
      </c>
      <c r="P196" s="68">
        <v>3584</v>
      </c>
      <c r="Q196" s="68">
        <v>3031</v>
      </c>
      <c r="R196" s="16"/>
      <c r="S196" s="36">
        <f>IF(P196="","",P196/Trans_cr_A!P196)</f>
        <v>0.57316488085718853</v>
      </c>
      <c r="T196" s="37">
        <f>IF(P196="","",P196/GDP!S192/10)</f>
        <v>2.3288605867637022</v>
      </c>
      <c r="U196" s="37">
        <f>IF(Q196="","",Q196/GDP!T192/10)</f>
        <v>2.000092383020001</v>
      </c>
      <c r="V196" s="39">
        <f>IF(P196="","",(P196-Freight_D_A!P196)/GDP!S192/10)</f>
        <v>1.4938756944670066</v>
      </c>
      <c r="W196" s="39">
        <f>IF(Q196="","",(Q196-Freight_D_A!Q196)/GDP!T192/10)</f>
        <v>1.2438713764410101</v>
      </c>
      <c r="X196" s="37">
        <f>IF(Trans_cr_A!P196="","",Trans_cr_A!P196/GDP!S192/10)</f>
        <v>4.063159946716917</v>
      </c>
      <c r="Y196" s="37">
        <f>IF(Trans_cr_A!P196="", "", (Trans_cr_A!P196-Trans_deb!P196)/GDP!S192/10)</f>
        <v>2.428279021410702</v>
      </c>
      <c r="Z196" s="16"/>
      <c r="AA196" s="14">
        <f t="shared" si="4"/>
        <v>1</v>
      </c>
      <c r="AB196" s="42">
        <f t="shared" si="5"/>
        <v>1</v>
      </c>
      <c r="AC196" s="16"/>
      <c r="AD196" s="16"/>
      <c r="AE196" s="16"/>
      <c r="AF196" s="16"/>
      <c r="AG196" s="16"/>
      <c r="AH196" s="16"/>
      <c r="AI196" s="16"/>
    </row>
    <row r="197" spans="1:35" ht="14.25" customHeight="1" x14ac:dyDescent="0.25">
      <c r="A197" s="22" t="s">
        <v>217</v>
      </c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67"/>
      <c r="P197" s="67"/>
      <c r="Q197" s="67"/>
      <c r="R197" s="16"/>
      <c r="S197" s="36" t="str">
        <f>IF(P197="","",P197/Trans_cr_A!P197)</f>
        <v/>
      </c>
      <c r="T197" s="37" t="str">
        <f>IF(P197="","",P197/GDP!S193/10)</f>
        <v/>
      </c>
      <c r="U197" s="37" t="str">
        <f>IF(Q197="","",Q197/GDP!T193/10)</f>
        <v/>
      </c>
      <c r="V197" s="39" t="str">
        <f>IF(P197="","",(P197-Freight_D_A!P197)/GDP!S193/10)</f>
        <v/>
      </c>
      <c r="W197" s="39" t="str">
        <f>IF(Q197="","",(Q197-Freight_D_A!Q197)/GDP!T193/10)</f>
        <v/>
      </c>
      <c r="X197" s="37">
        <f>IF(Trans_cr_A!P197="","",Trans_cr_A!P197/GDP!S193/10)</f>
        <v>1.351816732938053</v>
      </c>
      <c r="Y197" s="37">
        <f>IF(Trans_cr_A!P197="", "", (Trans_cr_A!P197-Trans_deb!P197)/GDP!S193/10)</f>
        <v>0.1255497664546173</v>
      </c>
      <c r="Z197" s="16"/>
      <c r="AA197" s="14" t="str">
        <f t="shared" si="4"/>
        <v/>
      </c>
      <c r="AB197" s="42">
        <f t="shared" si="5"/>
        <v>0</v>
      </c>
      <c r="AC197" s="16"/>
      <c r="AD197" s="16"/>
      <c r="AE197" s="16"/>
      <c r="AF197" s="16"/>
      <c r="AG197" s="16"/>
      <c r="AH197" s="16"/>
      <c r="AI197" s="16"/>
    </row>
    <row r="198" spans="1:35" ht="14.25" customHeight="1" x14ac:dyDescent="0.25">
      <c r="A198" s="22" t="s">
        <v>218</v>
      </c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68"/>
      <c r="P198" s="68"/>
      <c r="Q198" s="68"/>
      <c r="R198" s="16"/>
      <c r="S198" s="36" t="str">
        <f>IF(P198="","",P198/Trans_cr_A!P198)</f>
        <v/>
      </c>
      <c r="T198" s="37" t="str">
        <f>IF(P198="","",P198/GDP!S194/10)</f>
        <v/>
      </c>
      <c r="U198" s="37" t="str">
        <f>IF(Q198="","",Q198/GDP!T194/10)</f>
        <v/>
      </c>
      <c r="V198" s="39" t="str">
        <f>IF(P198="","",(P198-Freight_D_A!P198)/GDP!S194/10)</f>
        <v/>
      </c>
      <c r="W198" s="39" t="str">
        <f>IF(Q198="","",(Q198-Freight_D_A!Q198)/GDP!T194/10)</f>
        <v/>
      </c>
      <c r="X198" s="37">
        <f>IF(Trans_cr_A!P198="","",Trans_cr_A!P198/GDP!S194/10)</f>
        <v>0.42465368028990502</v>
      </c>
      <c r="Y198" s="37">
        <f>IF(Trans_cr_A!P198="", "", (Trans_cr_A!P198-Trans_deb!P198)/GDP!S194/10)</f>
        <v>-0.10162723957145051</v>
      </c>
      <c r="Z198" s="16"/>
      <c r="AA198" s="14" t="str">
        <f t="shared" si="4"/>
        <v/>
      </c>
      <c r="AB198" s="42">
        <f t="shared" si="5"/>
        <v>0</v>
      </c>
      <c r="AC198" s="16"/>
      <c r="AD198" s="16"/>
      <c r="AE198" s="16"/>
      <c r="AF198" s="16"/>
      <c r="AG198" s="16"/>
      <c r="AH198" s="16"/>
      <c r="AI198" s="16"/>
    </row>
    <row r="199" spans="1:35" ht="14.25" customHeight="1" x14ac:dyDescent="0.25">
      <c r="A199" s="22" t="s">
        <v>219</v>
      </c>
      <c r="B199" s="21">
        <v>286.87889388459456</v>
      </c>
      <c r="C199" s="21">
        <v>286.51750287933743</v>
      </c>
      <c r="D199" s="21">
        <v>324.11728397987378</v>
      </c>
      <c r="E199" s="21">
        <v>398.55048789378145</v>
      </c>
      <c r="F199" s="21">
        <v>171.9454142905698</v>
      </c>
      <c r="G199" s="21">
        <v>198.84053000262512</v>
      </c>
      <c r="H199" s="21">
        <v>305.86861899398338</v>
      </c>
      <c r="I199" s="21">
        <v>89</v>
      </c>
      <c r="J199" s="21">
        <v>84.971138451811598</v>
      </c>
      <c r="K199" s="21">
        <v>85.035419775462699</v>
      </c>
      <c r="L199" s="21">
        <v>71.749024059999996</v>
      </c>
      <c r="M199" s="21">
        <v>70.649083145442503</v>
      </c>
      <c r="N199" s="21">
        <v>71.193949865619516</v>
      </c>
      <c r="O199" s="67">
        <v>76.504633639999895</v>
      </c>
      <c r="P199" s="67">
        <v>76.210899000000097</v>
      </c>
      <c r="Q199" s="67">
        <v>62.563746823635903</v>
      </c>
      <c r="R199" s="16"/>
      <c r="S199" s="36">
        <f>IF(P199="","",P199/Trans_cr_A!P199)</f>
        <v>0.14542800352669666</v>
      </c>
      <c r="T199" s="37">
        <f>IF(P199="","",P199/GDP!S195/10)</f>
        <v>0.12250192728091058</v>
      </c>
      <c r="U199" s="37">
        <f>IF(Q199="","",Q199/GDP!T195/10)</f>
        <v>0.11230052740686022</v>
      </c>
      <c r="V199" s="39">
        <f>IF(P199="","",(P199-Freight_D_A!P199)/GDP!S195/10)</f>
        <v>-1.1753544599975407</v>
      </c>
      <c r="W199" s="39">
        <f>IF(Q199="","",(Q199-Freight_D_A!Q199)/GDP!T195/10)</f>
        <v>-1.2866011986764194</v>
      </c>
      <c r="X199" s="37">
        <f>IF(Trans_cr_A!P199="","",Trans_cr_A!P199/GDP!S195/10)</f>
        <v>0.8423544593213268</v>
      </c>
      <c r="Y199" s="37">
        <f>IF(Trans_cr_A!P199="", "", (Trans_cr_A!P199-Trans_deb!P199)/GDP!S195/10)</f>
        <v>-0.97182049378258684</v>
      </c>
      <c r="Z199" s="16"/>
      <c r="AA199" s="14">
        <f t="shared" ref="AA199:AA207" si="6">IF(Q199="", "", 1)</f>
        <v>1</v>
      </c>
      <c r="AB199" s="42">
        <f t="shared" ref="AB199:AB207" si="7">IF(Q199="",0, 1)</f>
        <v>1</v>
      </c>
      <c r="AC199" s="16"/>
      <c r="AD199" s="16"/>
      <c r="AE199" s="16"/>
      <c r="AF199" s="16"/>
      <c r="AG199" s="16"/>
      <c r="AH199" s="16"/>
      <c r="AI199" s="16"/>
    </row>
    <row r="200" spans="1:35" ht="14.25" customHeight="1" x14ac:dyDescent="0.25">
      <c r="A200" s="22" t="s">
        <v>220</v>
      </c>
      <c r="B200" s="19"/>
      <c r="C200" s="19"/>
      <c r="D200" s="19"/>
      <c r="E200" s="19"/>
      <c r="F200" s="19"/>
      <c r="G200" s="19">
        <v>575.88766010109998</v>
      </c>
      <c r="H200" s="19">
        <v>754.40535577893093</v>
      </c>
      <c r="I200" s="19">
        <v>904.45167805747496</v>
      </c>
      <c r="J200" s="19">
        <v>946.85344008823608</v>
      </c>
      <c r="K200" s="19">
        <v>920.44717497352008</v>
      </c>
      <c r="L200" s="19">
        <v>923.33531112035405</v>
      </c>
      <c r="M200" s="19">
        <v>723.9</v>
      </c>
      <c r="N200" s="19">
        <v>802.81316398645106</v>
      </c>
      <c r="O200" s="68">
        <v>883.1345357012799</v>
      </c>
      <c r="P200" s="68">
        <v>852.25236143890095</v>
      </c>
      <c r="Q200" s="68">
        <v>845.60371395173399</v>
      </c>
      <c r="R200" s="16"/>
      <c r="S200" s="36">
        <f>IF(P200="","",P200/Trans_cr_A!P200)</f>
        <v>0.68078574413684956</v>
      </c>
      <c r="T200" s="37">
        <f>IF(P200="","",P200/GDP!S196/10)</f>
        <v>1.4763752233636507</v>
      </c>
      <c r="U200" s="37">
        <f>IF(Q200="","",Q200/GDP!T196/10)</f>
        <v>1.4653653241460749</v>
      </c>
      <c r="V200" s="39">
        <f>IF(P200="","",(P200-Freight_D_A!P200)/GDP!S196/10)</f>
        <v>-1.410372497650485</v>
      </c>
      <c r="W200" s="39">
        <f>IF(Q200="","",(Q200-Freight_D_A!Q200)/GDP!T196/10)</f>
        <v>-1.0887851307356182</v>
      </c>
      <c r="X200" s="37">
        <f>IF(Trans_cr_A!P200="","",Trans_cr_A!P200/GDP!S196/10)</f>
        <v>2.1686341643882514</v>
      </c>
      <c r="Y200" s="37">
        <f>IF(Trans_cr_A!P200="", "", (Trans_cr_A!P200-Trans_deb!P200)/GDP!S196/10)</f>
        <v>-2.1939935410649758</v>
      </c>
      <c r="Z200" s="16"/>
      <c r="AA200" s="14">
        <f t="shared" si="6"/>
        <v>1</v>
      </c>
      <c r="AB200" s="42">
        <f t="shared" si="7"/>
        <v>1</v>
      </c>
      <c r="AC200" s="16"/>
      <c r="AD200" s="16"/>
      <c r="AE200" s="16"/>
      <c r="AF200" s="16"/>
      <c r="AG200" s="16"/>
      <c r="AH200" s="16"/>
      <c r="AI200" s="16"/>
    </row>
    <row r="201" spans="1:35" ht="14.25" customHeight="1" x14ac:dyDescent="0.25">
      <c r="A201" s="22" t="s">
        <v>221</v>
      </c>
      <c r="B201" s="21">
        <v>1.2640984955816583</v>
      </c>
      <c r="C201" s="21">
        <v>1.5470557306382586</v>
      </c>
      <c r="D201" s="21">
        <v>2.4073897170171046</v>
      </c>
      <c r="E201" s="21">
        <v>3.2016284001427642</v>
      </c>
      <c r="F201" s="21">
        <v>2.4153019976709307</v>
      </c>
      <c r="G201" s="21">
        <v>2.7</v>
      </c>
      <c r="H201" s="21">
        <v>2.8707906581947005</v>
      </c>
      <c r="I201" s="21">
        <v>2.6219390384265027</v>
      </c>
      <c r="J201" s="21">
        <v>2.8158847512260348</v>
      </c>
      <c r="K201" s="21">
        <v>2.226877242217963</v>
      </c>
      <c r="L201" s="21">
        <v>1.7616513276968491</v>
      </c>
      <c r="M201" s="21">
        <v>3.2979661447341484</v>
      </c>
      <c r="N201" s="21">
        <v>2.1534771108412936</v>
      </c>
      <c r="O201" s="67">
        <v>2.345837412913518</v>
      </c>
      <c r="P201" s="67">
        <v>1.6759354247873928</v>
      </c>
      <c r="Q201" s="67">
        <v>1.5326624400026092</v>
      </c>
      <c r="R201" s="16"/>
      <c r="S201" s="36">
        <f>IF(P201="","",P201/Trans_cr_A!P201)</f>
        <v>4.2455217015068734E-2</v>
      </c>
      <c r="T201" s="37">
        <f>IF(P201="","",P201/GDP!S197/10)</f>
        <v>0.1813782927259083</v>
      </c>
      <c r="U201" s="37">
        <f>IF(Q201="","",Q201/GDP!T197/10)</f>
        <v>0.17739148611141312</v>
      </c>
      <c r="V201" s="39">
        <f>IF(P201="","",(P201-Freight_D_A!P201)/GDP!S197/10)</f>
        <v>-5.1858123898066077</v>
      </c>
      <c r="W201" s="39">
        <f>IF(Q201="","",(Q201-Freight_D_A!Q201)/GDP!T197/10)</f>
        <v>-5.2200373932665451</v>
      </c>
      <c r="X201" s="37">
        <f>IF(Trans_cr_A!P201="","",Trans_cr_A!P201/GDP!S197/10)</f>
        <v>4.2722262534079443</v>
      </c>
      <c r="Y201" s="37">
        <f>IF(Trans_cr_A!P201="", "", (Trans_cr_A!P201-Trans_deb!P201)/GDP!S197/10)</f>
        <v>-4.1045337309971073</v>
      </c>
      <c r="Z201" s="16"/>
      <c r="AA201" s="14">
        <f t="shared" si="6"/>
        <v>1</v>
      </c>
      <c r="AB201" s="42">
        <f t="shared" si="7"/>
        <v>1</v>
      </c>
      <c r="AC201" s="16"/>
      <c r="AD201" s="16"/>
      <c r="AE201" s="16"/>
      <c r="AF201" s="16"/>
      <c r="AG201" s="16"/>
      <c r="AH201" s="16"/>
      <c r="AI201" s="16"/>
    </row>
    <row r="202" spans="1:35" ht="14.25" customHeight="1" x14ac:dyDescent="0.25">
      <c r="A202" s="22" t="s">
        <v>222</v>
      </c>
      <c r="B202" s="19">
        <v>104</v>
      </c>
      <c r="C202" s="19">
        <v>106</v>
      </c>
      <c r="D202" s="19">
        <v>229</v>
      </c>
      <c r="E202" s="19">
        <v>195</v>
      </c>
      <c r="F202" s="19">
        <v>193</v>
      </c>
      <c r="G202" s="19">
        <v>178</v>
      </c>
      <c r="H202" s="19">
        <v>184</v>
      </c>
      <c r="I202" s="19">
        <v>191</v>
      </c>
      <c r="J202" s="19">
        <v>304</v>
      </c>
      <c r="K202" s="19">
        <v>292</v>
      </c>
      <c r="L202" s="19">
        <v>305</v>
      </c>
      <c r="M202" s="19">
        <v>270</v>
      </c>
      <c r="N202" s="19"/>
      <c r="O202" s="19"/>
      <c r="P202" s="19"/>
      <c r="Q202" s="19"/>
      <c r="R202" s="16"/>
      <c r="S202" s="36" t="str">
        <f>IF(P202="","",P202/Trans_cr_A!P202)</f>
        <v/>
      </c>
      <c r="T202" s="37" t="str">
        <f>IF(P202="","",P202/GDP!S198/10)</f>
        <v/>
      </c>
      <c r="U202" s="37" t="str">
        <f>IF(Q202="","",Q202/GDP!T198/10)</f>
        <v/>
      </c>
      <c r="V202" s="39" t="str">
        <f>IF(P202="","",(P202-Freight_D_A!P202)/GDP!S198/10)</f>
        <v/>
      </c>
      <c r="W202" s="39" t="str">
        <f>IF(Q202="","",(Q202-Freight_D_A!Q202)/GDP!T198/10)</f>
        <v/>
      </c>
      <c r="X202" s="37" t="str">
        <f>IF(Trans_cr_A!P202="","",Trans_cr_A!P202/GDP!S198/10)</f>
        <v/>
      </c>
      <c r="Y202" s="37" t="str">
        <f>IF(Trans_cr_A!P202="", "", (Trans_cr_A!P202-Trans_deb!P202)/GDP!S198/10)</f>
        <v/>
      </c>
      <c r="Z202" s="16"/>
      <c r="AA202" s="14" t="str">
        <f t="shared" si="6"/>
        <v/>
      </c>
      <c r="AB202" s="42">
        <f t="shared" si="7"/>
        <v>0</v>
      </c>
      <c r="AC202" s="16"/>
      <c r="AD202" s="16"/>
      <c r="AE202" s="16"/>
      <c r="AF202" s="16"/>
      <c r="AG202" s="16"/>
      <c r="AH202" s="16"/>
      <c r="AI202" s="16"/>
    </row>
    <row r="203" spans="1:35" ht="14.25" customHeight="1" x14ac:dyDescent="0.25">
      <c r="A203" s="22" t="s">
        <v>223</v>
      </c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16"/>
      <c r="S203" s="36" t="str">
        <f>IF(P203="","",P203/Trans_cr_A!P203)</f>
        <v/>
      </c>
      <c r="T203" s="37" t="str">
        <f>IF(P203="","",P203/GDP!S199/10)</f>
        <v/>
      </c>
      <c r="U203" s="37" t="str">
        <f>IF(Q203="","",Q203/GDP!T199/10)</f>
        <v/>
      </c>
      <c r="V203" s="39" t="str">
        <f>IF(P203="","",(P203-Freight_D_A!P203)/GDP!S199/10)</f>
        <v/>
      </c>
      <c r="W203" s="39" t="str">
        <f>IF(Q203="","",(Q203-Freight_D_A!Q203)/GDP!T199/10)</f>
        <v/>
      </c>
      <c r="X203" s="37" t="str">
        <f>IF(Trans_cr_A!P203="","",Trans_cr_A!P203/GDP!S199/10)</f>
        <v/>
      </c>
      <c r="Y203" s="37" t="str">
        <f>IF(Trans_cr_A!P203="", "", (Trans_cr_A!P203-Trans_deb!P203)/GDP!S199/10)</f>
        <v/>
      </c>
      <c r="Z203" s="16"/>
      <c r="AA203" s="14" t="str">
        <f t="shared" si="6"/>
        <v/>
      </c>
      <c r="AB203" s="42">
        <f t="shared" si="7"/>
        <v>0</v>
      </c>
      <c r="AC203" s="16"/>
      <c r="AD203" s="16"/>
      <c r="AE203" s="16"/>
      <c r="AF203" s="16"/>
      <c r="AG203" s="16"/>
      <c r="AH203" s="16"/>
      <c r="AI203" s="16"/>
    </row>
    <row r="204" spans="1:35" ht="14.25" customHeight="1" x14ac:dyDescent="0.25">
      <c r="A204" s="22" t="s">
        <v>224</v>
      </c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6"/>
      <c r="S204" s="36" t="str">
        <f>IF(P204="","",P204/Trans_cr_A!P204)</f>
        <v/>
      </c>
      <c r="T204" s="37" t="str">
        <f>IF(P204="","",P204/GDP!S200/10)</f>
        <v/>
      </c>
      <c r="U204" s="37" t="str">
        <f>IF(Q204="","",Q204/GDP!T200/10)</f>
        <v/>
      </c>
      <c r="V204" s="39" t="str">
        <f>IF(P204="","",(P204-Freight_D_A!P204)/GDP!S200/10)</f>
        <v/>
      </c>
      <c r="W204" s="39" t="str">
        <f>IF(Q204="","",(Q204-Freight_D_A!Q204)/GDP!T200/10)</f>
        <v/>
      </c>
      <c r="X204" s="37">
        <f>IF(Trans_cr_A!P204="","",Trans_cr_A!P204/GDP!S200/10)</f>
        <v>4.8425340846229778E-2</v>
      </c>
      <c r="Y204" s="37">
        <f>IF(Trans_cr_A!P204="", "", (Trans_cr_A!P204-Trans_deb!P204)/GDP!S200/10)</f>
        <v>-2.3415621327291207</v>
      </c>
      <c r="Z204" s="16"/>
      <c r="AA204" s="14" t="str">
        <f t="shared" si="6"/>
        <v/>
      </c>
      <c r="AB204" s="42">
        <f t="shared" si="7"/>
        <v>0</v>
      </c>
      <c r="AC204" s="16"/>
      <c r="AD204" s="16"/>
      <c r="AE204" s="16"/>
      <c r="AF204" s="16"/>
      <c r="AG204" s="16"/>
      <c r="AH204" s="16"/>
      <c r="AI204" s="16"/>
    </row>
    <row r="205" spans="1:35" ht="14.25" customHeight="1" x14ac:dyDescent="0.25">
      <c r="A205" s="22" t="s">
        <v>227</v>
      </c>
      <c r="B205" s="21">
        <v>0</v>
      </c>
      <c r="C205" s="21">
        <v>0</v>
      </c>
      <c r="D205" s="21">
        <v>0</v>
      </c>
      <c r="E205" s="21">
        <v>0</v>
      </c>
      <c r="F205" s="21">
        <v>0</v>
      </c>
      <c r="G205" s="21">
        <v>12</v>
      </c>
      <c r="H205" s="21">
        <v>12</v>
      </c>
      <c r="I205" s="21">
        <v>12</v>
      </c>
      <c r="J205" s="21">
        <v>12</v>
      </c>
      <c r="K205" s="21">
        <v>12</v>
      </c>
      <c r="L205" s="21">
        <v>12</v>
      </c>
      <c r="M205" s="21">
        <v>12</v>
      </c>
      <c r="N205" s="21"/>
      <c r="O205" s="21"/>
      <c r="P205" s="21"/>
      <c r="Q205" s="21"/>
      <c r="R205" s="16"/>
      <c r="S205" s="36" t="str">
        <f>IF(P205="","",P205/Trans_cr_A!P205)</f>
        <v/>
      </c>
      <c r="T205" s="37" t="str">
        <f>IF(P205="","",P205/GDP!S201/10)</f>
        <v/>
      </c>
      <c r="U205" s="37" t="str">
        <f>IF(Q205="","",Q205/GDP!T201/10)</f>
        <v/>
      </c>
      <c r="V205" s="39" t="str">
        <f>IF(P205="","",(P205-Freight_D_A!P205)/GDP!S201/10)</f>
        <v/>
      </c>
      <c r="W205" s="39" t="str">
        <f>IF(Q205="","",(Q205-Freight_D_A!Q205)/GDP!T201/10)</f>
        <v/>
      </c>
      <c r="X205" s="37" t="str">
        <f>IF(Trans_cr_A!P205="","",Trans_cr_A!P205/GDP!S201/10)</f>
        <v/>
      </c>
      <c r="Y205" s="37" t="str">
        <f>IF(Trans_cr_A!P205="", "", (Trans_cr_A!P205-Trans_deb!P205)/GDP!S201/10)</f>
        <v/>
      </c>
      <c r="Z205" s="16"/>
      <c r="AA205" s="14" t="str">
        <f t="shared" si="6"/>
        <v/>
      </c>
      <c r="AB205" s="42">
        <f t="shared" si="7"/>
        <v>0</v>
      </c>
      <c r="AC205" s="16"/>
      <c r="AD205" s="16"/>
      <c r="AE205" s="16"/>
      <c r="AF205" s="16"/>
      <c r="AG205" s="16"/>
      <c r="AH205" s="16"/>
      <c r="AI205" s="16"/>
    </row>
    <row r="206" spans="1:35" ht="14.25" customHeight="1" x14ac:dyDescent="0.25">
      <c r="A206" s="22" t="s">
        <v>229</v>
      </c>
      <c r="B206" s="21">
        <v>13.7</v>
      </c>
      <c r="C206" s="21">
        <v>24.001603571158029</v>
      </c>
      <c r="D206" s="21">
        <v>27.429183107646644</v>
      </c>
      <c r="E206" s="21">
        <v>30.09795164614308</v>
      </c>
      <c r="F206" s="21">
        <v>26.216655584401202</v>
      </c>
      <c r="G206" s="21">
        <v>44.745172767959104</v>
      </c>
      <c r="H206" s="21">
        <v>52.523174767819</v>
      </c>
      <c r="I206" s="21">
        <v>57.059522231851901</v>
      </c>
      <c r="J206" s="21">
        <v>64.739629964549394</v>
      </c>
      <c r="K206" s="21">
        <v>61.118742536913096</v>
      </c>
      <c r="L206" s="21">
        <v>43.654609214122104</v>
      </c>
      <c r="M206" s="21">
        <v>38.211162674634203</v>
      </c>
      <c r="N206" s="21">
        <v>48.801400925218502</v>
      </c>
      <c r="O206" s="21">
        <v>53.775556993007399</v>
      </c>
      <c r="P206" s="21">
        <v>42.566283810129256</v>
      </c>
      <c r="Q206" s="21">
        <v>46.165061832969798</v>
      </c>
      <c r="R206" s="18"/>
      <c r="S206" s="36">
        <f>IF(P206="","",P206/Trans_cr_A!P206)</f>
        <v>1</v>
      </c>
      <c r="T206" s="37">
        <f>IF(P206="","",P206/GDP!S202/10)</f>
        <v>0.18261737444819276</v>
      </c>
      <c r="U206" s="37">
        <f>IF(Q206="","",Q206/GDP!T202/10)</f>
        <v>0.24915031481984889</v>
      </c>
      <c r="V206" s="39">
        <f>IF(P206="","",(P206-Freight_D_A!P206)/GDP!S202/10)</f>
        <v>-2.119758193339254</v>
      </c>
      <c r="W206" s="39">
        <f>IF(Q206="","",(Q206-Freight_D_A!Q206)/GDP!T202/10)</f>
        <v>-1.8337466270099114</v>
      </c>
      <c r="X206" s="37">
        <f>IF(Trans_cr_A!P206="","",Trans_cr_A!P206/GDP!S202/10)</f>
        <v>0.18261737444819276</v>
      </c>
      <c r="Y206" s="37">
        <f>IF(Trans_cr_A!P206="", "", (Trans_cr_A!P206-Trans_deb!P206)/GDP!S202/10)</f>
        <v>-3.3241104710983906</v>
      </c>
      <c r="Z206" s="18"/>
      <c r="AA206" s="14">
        <f t="shared" si="6"/>
        <v>1</v>
      </c>
      <c r="AB206" s="42">
        <f t="shared" si="7"/>
        <v>1</v>
      </c>
      <c r="AC206" s="18"/>
      <c r="AD206" s="18"/>
      <c r="AE206" s="18"/>
      <c r="AF206" s="18"/>
      <c r="AG206" s="18"/>
      <c r="AH206" s="18"/>
      <c r="AI206" s="18"/>
    </row>
    <row r="207" spans="1:35" ht="14.25" customHeight="1" x14ac:dyDescent="0.25">
      <c r="A207" s="20" t="s">
        <v>230</v>
      </c>
      <c r="B207" s="19"/>
      <c r="C207" s="19"/>
      <c r="D207" s="19"/>
      <c r="E207" s="19"/>
      <c r="F207" s="19">
        <v>30.8</v>
      </c>
      <c r="G207" s="19">
        <v>63.957498491874503</v>
      </c>
      <c r="H207" s="19">
        <v>84.669584168255099</v>
      </c>
      <c r="I207" s="19">
        <v>69.068640824041793</v>
      </c>
      <c r="J207" s="19">
        <v>67.891000930409888</v>
      </c>
      <c r="K207" s="19">
        <v>69.425430731374107</v>
      </c>
      <c r="L207" s="19">
        <v>69.425430731374107</v>
      </c>
      <c r="M207" s="19">
        <v>69.425430731374107</v>
      </c>
      <c r="N207" s="19">
        <v>157.043319</v>
      </c>
      <c r="O207" s="19"/>
      <c r="P207" s="19"/>
      <c r="Q207" s="19"/>
      <c r="R207" s="18"/>
      <c r="S207" s="36" t="str">
        <f>IF(P207="","",P207/Trans_cr_A!P207)</f>
        <v/>
      </c>
      <c r="T207" s="37" t="str">
        <f>IF(P207="","",P207/GDP!S203/10)</f>
        <v/>
      </c>
      <c r="U207" s="37" t="str">
        <f>IF(Q207="","",Q207/GDP!T203/10)</f>
        <v/>
      </c>
      <c r="V207" s="39" t="str">
        <f>IF(P207="","",(P207-Freight_D_A!P207)/GDP!S203/10)</f>
        <v/>
      </c>
      <c r="W207" s="39" t="str">
        <f>IF(Q207="","",(Q207-Freight_D_A!Q207)/GDP!T203/10)</f>
        <v/>
      </c>
      <c r="X207" s="37" t="str">
        <f>IF(Trans_cr_A!P207="","",Trans_cr_A!P207/GDP!S203/10)</f>
        <v/>
      </c>
      <c r="Y207" s="37" t="str">
        <f>IF(Trans_cr_A!P207="", "", (Trans_cr_A!P207-Trans_deb!P207)/GDP!S203/10)</f>
        <v/>
      </c>
      <c r="Z207" s="18"/>
      <c r="AA207" s="14" t="str">
        <f t="shared" si="6"/>
        <v/>
      </c>
      <c r="AB207" s="42">
        <f t="shared" si="7"/>
        <v>0</v>
      </c>
      <c r="AC207" s="18"/>
      <c r="AD207" s="18"/>
      <c r="AE207" s="18"/>
      <c r="AF207" s="18"/>
      <c r="AG207" s="18"/>
      <c r="AH207" s="18"/>
      <c r="AI207" s="18"/>
    </row>
    <row r="208" spans="1:35" ht="13.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"/>
      <c r="T208" s="35"/>
      <c r="U208" s="35"/>
      <c r="V208" s="35"/>
      <c r="W208" s="35"/>
      <c r="X208" s="1"/>
      <c r="Y208" s="1"/>
      <c r="Z208" s="16"/>
      <c r="AA208" s="14"/>
      <c r="AB208" s="42"/>
      <c r="AC208" s="16"/>
      <c r="AD208" s="16"/>
      <c r="AE208" s="16"/>
      <c r="AF208" s="16"/>
      <c r="AG208" s="16"/>
      <c r="AH208" s="16"/>
      <c r="AI208" s="16"/>
    </row>
    <row r="209" spans="1:38" ht="14.25" customHeight="1" x14ac:dyDescent="0.25">
      <c r="A209" s="46" t="s">
        <v>231</v>
      </c>
      <c r="B209" s="46"/>
      <c r="C209" s="46"/>
      <c r="D209" s="46"/>
      <c r="E209" s="46"/>
      <c r="F209" s="46"/>
      <c r="G209" s="46"/>
      <c r="H209" s="46"/>
      <c r="I209" s="46"/>
      <c r="J209" s="16"/>
      <c r="K209" s="16"/>
      <c r="L209" s="16"/>
      <c r="M209" s="16"/>
      <c r="N209" s="16"/>
      <c r="O209" s="16"/>
      <c r="P209" s="16"/>
      <c r="Q209" s="16"/>
      <c r="R209" s="16"/>
      <c r="S209" s="1"/>
      <c r="T209" s="35"/>
      <c r="U209" s="35"/>
      <c r="V209" s="35"/>
      <c r="W209" s="35"/>
      <c r="X209" s="1"/>
      <c r="Y209" s="1"/>
      <c r="Z209" s="16"/>
      <c r="AA209" s="14"/>
      <c r="AB209" s="42"/>
      <c r="AC209" s="16"/>
      <c r="AD209" s="16"/>
      <c r="AE209" s="16"/>
      <c r="AF209" s="16"/>
      <c r="AG209" s="16"/>
      <c r="AH209" s="16"/>
      <c r="AI209" s="16"/>
    </row>
    <row r="210" spans="1:38" ht="14.25" customHeight="1" x14ac:dyDescent="0.25">
      <c r="A210" s="16" t="s">
        <v>232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"/>
      <c r="T210" s="35"/>
      <c r="U210" s="35"/>
      <c r="V210" s="35"/>
      <c r="W210" s="35"/>
      <c r="X210" s="1"/>
      <c r="Y210" s="1"/>
      <c r="Z210" s="16"/>
      <c r="AA210" s="14"/>
      <c r="AB210" s="42"/>
      <c r="AC210" s="16"/>
      <c r="AD210" s="16"/>
      <c r="AE210" s="16"/>
      <c r="AF210" s="16"/>
      <c r="AG210" s="16"/>
      <c r="AH210" s="16"/>
      <c r="AI210" s="16"/>
    </row>
    <row r="211" spans="1:38" ht="14.25" customHeight="1" x14ac:dyDescent="0.25">
      <c r="A211" s="46" t="s">
        <v>774</v>
      </c>
      <c r="B211" s="46"/>
      <c r="C211" s="46"/>
      <c r="D211" s="46"/>
      <c r="E211" s="46"/>
      <c r="F211" s="46"/>
      <c r="G211" s="46"/>
      <c r="H211" s="46"/>
      <c r="I211" s="16"/>
      <c r="J211" s="16"/>
      <c r="K211" s="16"/>
      <c r="L211" s="16"/>
      <c r="M211" s="16"/>
      <c r="N211" s="16"/>
      <c r="O211" s="16"/>
      <c r="P211" s="31">
        <f>SUM(P6:P67,P69:P207)</f>
        <v>328762.22181245231</v>
      </c>
      <c r="Q211" s="31">
        <f>SUM(Q6:Q67,Q69:Q207)</f>
        <v>316512.30714428273</v>
      </c>
      <c r="R211" s="16"/>
      <c r="S211" s="1"/>
      <c r="T211" s="35"/>
      <c r="U211" s="35"/>
      <c r="V211" s="35"/>
      <c r="W211" s="35"/>
      <c r="X211" s="1"/>
      <c r="Y211" s="1"/>
      <c r="Z211" s="16"/>
      <c r="AA211" s="31">
        <f>SUMPRODUCT(P6:P207,AA6:AA207)</f>
        <v>321326.62258309365</v>
      </c>
      <c r="AB211" s="42"/>
      <c r="AC211" s="16"/>
      <c r="AD211" s="16"/>
      <c r="AE211" s="16"/>
      <c r="AF211" s="16"/>
      <c r="AG211" s="16"/>
      <c r="AH211" s="16"/>
      <c r="AI211" s="16"/>
    </row>
    <row r="212" spans="1:38" ht="14.25" customHeight="1" x14ac:dyDescent="0.25">
      <c r="A212" s="49" t="s">
        <v>234</v>
      </c>
      <c r="B212" s="49"/>
      <c r="C212" s="49"/>
      <c r="D212" s="49"/>
      <c r="E212" s="49"/>
      <c r="F212" s="49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45">
        <f>Q211/AA211-1</f>
        <v>-1.498262235512704E-2</v>
      </c>
      <c r="R212" s="16"/>
      <c r="S212" s="1"/>
      <c r="T212" s="35"/>
      <c r="U212" s="35"/>
      <c r="V212" s="35"/>
      <c r="W212" s="35"/>
      <c r="X212" s="1"/>
      <c r="Y212" s="1"/>
      <c r="Z212" s="16"/>
      <c r="AA212" s="14"/>
      <c r="AB212" s="42"/>
      <c r="AC212" s="16"/>
      <c r="AD212" s="16"/>
      <c r="AE212" s="16"/>
      <c r="AF212" s="16"/>
      <c r="AG212" s="16"/>
      <c r="AH212" s="16"/>
      <c r="AI212" s="16"/>
    </row>
    <row r="213" spans="1:38" ht="14.25" customHeight="1" x14ac:dyDescent="0.25">
      <c r="A213" s="46" t="s">
        <v>489</v>
      </c>
      <c r="B213" s="46"/>
      <c r="C213" s="46"/>
      <c r="D213" s="46"/>
      <c r="E213" s="4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63">
        <f>Q216/P216-1</f>
        <v>-1.498262235512704E-2</v>
      </c>
      <c r="R213" s="16"/>
      <c r="S213" s="1"/>
      <c r="T213" s="35"/>
      <c r="U213" s="35"/>
      <c r="V213" s="35"/>
      <c r="W213" s="35"/>
      <c r="X213" s="1"/>
      <c r="Y213" s="1"/>
      <c r="Z213" s="16"/>
      <c r="AA213" s="14"/>
      <c r="AB213" s="35"/>
      <c r="AC213" s="16"/>
      <c r="AD213" s="16"/>
      <c r="AE213" s="16"/>
      <c r="AF213" s="16"/>
      <c r="AG213" s="16"/>
      <c r="AH213" s="16"/>
      <c r="AI213" s="16"/>
    </row>
    <row r="214" spans="1:38" ht="14.2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35"/>
      <c r="T214" s="35"/>
      <c r="U214" s="35"/>
      <c r="V214" s="35"/>
      <c r="W214" s="35"/>
      <c r="X214" s="35"/>
      <c r="Y214" s="35"/>
      <c r="Z214" s="41"/>
      <c r="AA214" s="35"/>
      <c r="AC214" s="41"/>
      <c r="AD214" s="41"/>
      <c r="AE214" s="41"/>
      <c r="AF214" s="41"/>
      <c r="AG214" s="41"/>
      <c r="AH214" s="41"/>
      <c r="AI214" s="41"/>
    </row>
    <row r="215" spans="1:38" customFormat="1" ht="14.25" customHeight="1" x14ac:dyDescent="0.25">
      <c r="A215" s="31" t="s">
        <v>783</v>
      </c>
      <c r="B215" s="31">
        <f>SUM(B6:B67,B69:B207)/1000</f>
        <v>169.77196860022278</v>
      </c>
      <c r="C215" s="31">
        <f>SUM(C6:C67,C69:C207)/1000</f>
        <v>186.28147453561161</v>
      </c>
      <c r="D215" s="31">
        <f>SUM(D6:D67,D69:D207)/1000</f>
        <v>232.89209626121709</v>
      </c>
      <c r="E215" s="31">
        <f>SUM(E6:E67,E69:E207)/1000</f>
        <v>269.30896957204141</v>
      </c>
      <c r="F215" s="31">
        <f>SUM(F6:F67,F69:F207)/1000</f>
        <v>208.89701248126639</v>
      </c>
      <c r="G215" s="31">
        <f>SUM(G6:G67,G69:G207)/1000</f>
        <v>257.07351263881799</v>
      </c>
      <c r="H215" s="31">
        <f>SUM(H6:H67,H69:H207)/1000</f>
        <v>279.94004886573236</v>
      </c>
      <c r="I215" s="31">
        <f>SUM(I6:I67,I69:I207)/1000</f>
        <v>288.49657001416978</v>
      </c>
      <c r="J215" s="31">
        <f>SUM(J6:J67,J69:J207)/1000</f>
        <v>296.27132103731276</v>
      </c>
      <c r="K215" s="31">
        <f>SUM(K6:K67,K69:K207)/1000</f>
        <v>311.21892565532363</v>
      </c>
      <c r="L215" s="31">
        <f>SUM(L6:L67,L69:L207)/1000</f>
        <v>256.33108039806831</v>
      </c>
      <c r="M215" s="31">
        <f>SUM(M6:M67,M69:M207)/1000</f>
        <v>264.83229882089637</v>
      </c>
      <c r="N215" s="31">
        <f>SUM(N6:N67,N69:N207)/1000</f>
        <v>295.91186253768495</v>
      </c>
      <c r="O215" s="31">
        <f>SUM(O6:O67,O69:O207)/1000</f>
        <v>331.1238318503614</v>
      </c>
      <c r="P215" s="31">
        <f>SUM(P6:P67,P69:P207)/1000</f>
        <v>328.76222181245231</v>
      </c>
      <c r="Q215" s="31">
        <f>SUM(Q6:Q67,Q69:Q207)/1000</f>
        <v>316.51230714428272</v>
      </c>
      <c r="R215" s="42"/>
      <c r="S215" s="42"/>
      <c r="T215" s="42"/>
      <c r="U215" s="35"/>
      <c r="V215" s="35"/>
      <c r="W215" s="35"/>
      <c r="X215" s="35"/>
      <c r="Y215" s="42"/>
      <c r="Z215" s="42"/>
      <c r="AA215" s="42"/>
      <c r="AB215" s="43">
        <f>SUMPRODUCT(P6:P207,AB6:AB207)-P68</f>
        <v>321326.62258309365</v>
      </c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</row>
    <row r="216" spans="1:38" customFormat="1" ht="14.5" customHeight="1" x14ac:dyDescent="0.25">
      <c r="A216" s="31" t="s">
        <v>785</v>
      </c>
      <c r="B216" s="31">
        <f>SUMPRODUCT(B6:B207,$AB6:$AB207)/1000</f>
        <v>162.68984734025273</v>
      </c>
      <c r="C216" s="31">
        <f t="shared" ref="C216:Q216" si="8">SUMPRODUCT(C6:C207,$AB6:$AB207)/1000</f>
        <v>178.32460468338775</v>
      </c>
      <c r="D216" s="31">
        <f t="shared" si="8"/>
        <v>223.75779508947363</v>
      </c>
      <c r="E216" s="31">
        <f t="shared" si="8"/>
        <v>259.30319932623365</v>
      </c>
      <c r="F216" s="31">
        <f t="shared" si="8"/>
        <v>200.82121171080229</v>
      </c>
      <c r="G216" s="31">
        <f t="shared" si="8"/>
        <v>247.46501850372314</v>
      </c>
      <c r="H216" s="31">
        <f t="shared" si="8"/>
        <v>269.84122356121054</v>
      </c>
      <c r="I216" s="31">
        <f t="shared" si="8"/>
        <v>281.8305474735194</v>
      </c>
      <c r="J216" s="31">
        <f t="shared" si="8"/>
        <v>289.7533184984859</v>
      </c>
      <c r="K216" s="31">
        <f t="shared" si="8"/>
        <v>304.68871958406299</v>
      </c>
      <c r="L216" s="31">
        <f t="shared" si="8"/>
        <v>250.39386506446323</v>
      </c>
      <c r="M216" s="31">
        <f t="shared" si="8"/>
        <v>258.86735856379784</v>
      </c>
      <c r="N216" s="31">
        <f t="shared" si="8"/>
        <v>289.41496468456359</v>
      </c>
      <c r="O216" s="31">
        <f t="shared" si="8"/>
        <v>323.78539175620506</v>
      </c>
      <c r="P216" s="31">
        <f t="shared" si="8"/>
        <v>321.32662258309364</v>
      </c>
      <c r="Q216" s="31">
        <f t="shared" si="8"/>
        <v>316.51230714428272</v>
      </c>
    </row>
    <row r="218" spans="1:38" customFormat="1" ht="14.5" customHeight="1" x14ac:dyDescent="0.25">
      <c r="A218" s="31" t="s">
        <v>792</v>
      </c>
      <c r="B218" s="62">
        <f>B215*100/GDP!E$216</f>
        <v>0.35577241361112977</v>
      </c>
      <c r="C218" s="62">
        <f>C215*100/GDP!F216</f>
        <v>0.36042129494760888</v>
      </c>
      <c r="D218" s="62">
        <f>D215*100/GDP!G216</f>
        <v>0.39924486359834305</v>
      </c>
      <c r="E218" s="62">
        <f>E215*100/GDP!H216</f>
        <v>0.42098751570540704</v>
      </c>
      <c r="F218" s="62">
        <f>F215*100/GDP!I216</f>
        <v>0.34464489929859388</v>
      </c>
      <c r="G218" s="62">
        <f>G215*100/GDP!J216</f>
        <v>0.38787252976394943</v>
      </c>
      <c r="H218" s="62">
        <f>H215*100/GDP!K216</f>
        <v>0.38054855658737335</v>
      </c>
      <c r="I218" s="62">
        <f>I215*100/GDP!L216</f>
        <v>0.38493103392749589</v>
      </c>
      <c r="J218" s="62">
        <f>J215*100/GDP!M216</f>
        <v>0.38415797852054079</v>
      </c>
      <c r="K218" s="62">
        <f>K215*100/GDP!N216</f>
        <v>0.39297979393709348</v>
      </c>
      <c r="L218" s="62">
        <f>L215*100/GDP!O216</f>
        <v>0.34189827004608014</v>
      </c>
      <c r="M218" s="62">
        <f>M215*100/GDP!P216</f>
        <v>0.34756520929161844</v>
      </c>
      <c r="N218" s="62">
        <f>N215*100/GDP!Q216</f>
        <v>0.36589867580360558</v>
      </c>
      <c r="O218" s="62">
        <f>O215*100/GDP!R216</f>
        <v>0.38532164799959123</v>
      </c>
      <c r="P218" s="62">
        <f>P215*100/GDP!S216</f>
        <v>0.37622867808739929</v>
      </c>
      <c r="Q218" s="62">
        <f>Q215*100/GDP!T216</f>
        <v>0.37440227915007412</v>
      </c>
    </row>
    <row r="219" spans="1:38" customFormat="1" ht="14.5" customHeight="1" x14ac:dyDescent="0.25">
      <c r="A219" s="31" t="s">
        <v>793</v>
      </c>
      <c r="B219" s="62">
        <f>B216*100/GDP!E$216</f>
        <v>0.34093119220738072</v>
      </c>
      <c r="C219" s="62">
        <f>C216*100/GDP!F$216</f>
        <v>0.34502617665676738</v>
      </c>
      <c r="D219" s="62">
        <f>D216*100/GDP!G$216</f>
        <v>0.38358601177844898</v>
      </c>
      <c r="E219" s="62">
        <f>E216*100/GDP!H$216</f>
        <v>0.40534635690852239</v>
      </c>
      <c r="F219" s="62">
        <f>F216*100/GDP!I$216</f>
        <v>0.33132118772305513</v>
      </c>
      <c r="G219" s="62">
        <f>G216*100/GDP!J$216</f>
        <v>0.37337523329359129</v>
      </c>
      <c r="H219" s="62">
        <f>H216*100/GDP!K$216</f>
        <v>0.36682028366452668</v>
      </c>
      <c r="I219" s="62">
        <f>I216*100/GDP!L$216</f>
        <v>0.37603678971297888</v>
      </c>
      <c r="J219" s="62">
        <f>J216*100/GDP!M$216</f>
        <v>0.3757064595866777</v>
      </c>
      <c r="K219" s="62">
        <f>K216*100/GDP!N$216</f>
        <v>0.38473402600750145</v>
      </c>
      <c r="L219" s="62">
        <f>L216*100/GDP!O$216</f>
        <v>0.33397912247997824</v>
      </c>
      <c r="M219" s="62">
        <f>M216*100/GDP!P$216</f>
        <v>0.33973683745743921</v>
      </c>
      <c r="N219" s="62">
        <f>N216*100/GDP!Q$216</f>
        <v>0.35786518129986411</v>
      </c>
      <c r="O219" s="62">
        <f>O216*100/GDP!R$216</f>
        <v>0.37678206383548785</v>
      </c>
      <c r="P219" s="62">
        <f>P216*100/GDP!S$216</f>
        <v>0.3677195323180743</v>
      </c>
      <c r="Q219" s="62">
        <f>Q216*100/GDP!T$216</f>
        <v>0.37440227915007412</v>
      </c>
    </row>
  </sheetData>
  <mergeCells count="6">
    <mergeCell ref="A213:E213"/>
    <mergeCell ref="A212:F212"/>
    <mergeCell ref="A1:M1"/>
    <mergeCell ref="A209:I209"/>
    <mergeCell ref="A211:H211"/>
    <mergeCell ref="A4:B4"/>
  </mergeCells>
  <pageMargins left="0.39" right="0.39" top="0.39" bottom="0.39" header="0.39" footer="0.39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763C3-8242-4236-989E-2BAF1F14F9DD}">
  <dimension ref="A1:AL219"/>
  <sheetViews>
    <sheetView showGridLines="0" workbookViewId="0">
      <pane xSplit="1" ySplit="5" topLeftCell="B209" activePane="bottomRight" state="frozen"/>
      <selection pane="topRight"/>
      <selection pane="bottomLeft"/>
      <selection pane="bottomRight" activeCell="A218" sqref="A218:XFD219"/>
    </sheetView>
  </sheetViews>
  <sheetFormatPr defaultColWidth="10.1796875" defaultRowHeight="14.5" customHeight="1" x14ac:dyDescent="0.25"/>
  <cols>
    <col min="1" max="1" width="34" style="15" customWidth="1"/>
    <col min="2" max="2" width="9.453125" style="15" customWidth="1"/>
    <col min="3" max="5" width="8.81640625" style="15" customWidth="1"/>
    <col min="6" max="6" width="10.26953125" style="15" customWidth="1"/>
    <col min="7" max="7" width="9.453125" style="15" customWidth="1"/>
    <col min="8" max="8" width="8.81640625" style="15" customWidth="1"/>
    <col min="9" max="9" width="9.453125" style="15" customWidth="1"/>
    <col min="10" max="17" width="8.81640625" style="15" customWidth="1"/>
    <col min="18" max="18" width="9.453125" style="15" customWidth="1"/>
    <col min="19" max="25" width="10.26953125" customWidth="1"/>
    <col min="26" max="26" width="11.54296875" style="15" customWidth="1"/>
    <col min="27" max="28" width="10.26953125" customWidth="1"/>
    <col min="29" max="29" width="10.26953125" style="15" customWidth="1"/>
    <col min="30" max="33" width="11.54296875" style="15" customWidth="1"/>
    <col min="34" max="16384" width="10.1796875" style="15"/>
  </cols>
  <sheetData>
    <row r="1" spans="1:33" ht="19.5" customHeight="1" x14ac:dyDescent="0.25">
      <c r="A1" s="47" t="s">
        <v>495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6"/>
      <c r="O1" s="16"/>
      <c r="P1" s="16"/>
      <c r="Q1" s="16"/>
      <c r="R1" s="16"/>
      <c r="S1" s="1"/>
      <c r="T1" s="35"/>
      <c r="U1" s="35"/>
      <c r="V1" s="35"/>
      <c r="W1" s="35"/>
      <c r="X1" s="1"/>
      <c r="Y1" s="1"/>
      <c r="Z1" s="16"/>
      <c r="AA1" s="14"/>
      <c r="AB1" s="42"/>
      <c r="AC1" s="16"/>
      <c r="AD1" s="16"/>
      <c r="AE1" s="16"/>
      <c r="AF1" s="16"/>
      <c r="AG1" s="16"/>
    </row>
    <row r="2" spans="1:33" ht="16.5" customHeight="1" x14ac:dyDescent="0.25">
      <c r="A2" s="30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"/>
      <c r="T2" s="35"/>
      <c r="U2" s="35"/>
      <c r="V2" s="35"/>
      <c r="W2" s="35"/>
      <c r="X2" s="1"/>
      <c r="Y2" s="1"/>
      <c r="Z2" s="16"/>
      <c r="AA2" s="14"/>
      <c r="AB2" s="42"/>
      <c r="AC2" s="16"/>
      <c r="AD2" s="16"/>
      <c r="AE2" s="16"/>
      <c r="AF2" s="16"/>
      <c r="AG2" s="16"/>
    </row>
    <row r="3" spans="1:33" ht="11.25" customHeight="1" x14ac:dyDescent="0.25">
      <c r="A3" s="30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"/>
      <c r="T3" s="35"/>
      <c r="U3" s="35"/>
      <c r="V3" s="35"/>
      <c r="W3" s="35"/>
      <c r="X3" s="1"/>
      <c r="Y3" s="1"/>
      <c r="Z3" s="16"/>
      <c r="AA3" s="14"/>
      <c r="AB3" s="42"/>
      <c r="AC3" s="16"/>
      <c r="AD3" s="16"/>
      <c r="AE3" s="16"/>
      <c r="AF3" s="16"/>
      <c r="AG3" s="16"/>
    </row>
    <row r="4" spans="1:33" ht="17.25" customHeight="1" x14ac:dyDescent="0.25">
      <c r="A4" s="48" t="s">
        <v>2</v>
      </c>
      <c r="B4" s="48"/>
      <c r="C4" s="29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4"/>
      <c r="T4" s="38"/>
      <c r="U4" s="38"/>
      <c r="V4" s="38"/>
      <c r="W4" s="38"/>
      <c r="X4" s="4"/>
      <c r="Y4" s="4"/>
      <c r="Z4" s="28"/>
      <c r="AA4" s="4"/>
      <c r="AB4" s="4">
        <v>2020</v>
      </c>
      <c r="AC4" s="28"/>
      <c r="AD4" s="28"/>
      <c r="AE4" s="28"/>
      <c r="AF4" s="28"/>
      <c r="AG4" s="28"/>
    </row>
    <row r="5" spans="1:33" ht="14.25" customHeight="1" x14ac:dyDescent="0.25">
      <c r="A5" s="27"/>
      <c r="B5" s="26" t="s">
        <v>3</v>
      </c>
      <c r="C5" s="25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  <c r="P5" s="25" t="s">
        <v>17</v>
      </c>
      <c r="Q5" s="24" t="s">
        <v>18</v>
      </c>
      <c r="R5" s="16"/>
      <c r="S5" s="1" t="s">
        <v>770</v>
      </c>
      <c r="T5" s="35" t="s">
        <v>771</v>
      </c>
      <c r="U5" s="35" t="s">
        <v>772</v>
      </c>
      <c r="V5" s="35" t="s">
        <v>773</v>
      </c>
      <c r="W5" s="35" t="s">
        <v>773</v>
      </c>
      <c r="X5" s="1" t="s">
        <v>776</v>
      </c>
      <c r="Y5" s="1" t="s">
        <v>775</v>
      </c>
      <c r="Z5" s="16"/>
      <c r="AA5" s="14"/>
      <c r="AB5" s="42" t="s">
        <v>784</v>
      </c>
      <c r="AC5" s="16"/>
      <c r="AD5" s="16"/>
      <c r="AE5" s="16"/>
      <c r="AF5" s="16"/>
      <c r="AG5" s="16"/>
    </row>
    <row r="6" spans="1:33" ht="14.25" customHeight="1" x14ac:dyDescent="0.25">
      <c r="A6" s="23" t="s">
        <v>19</v>
      </c>
      <c r="B6" s="21"/>
      <c r="C6" s="21"/>
      <c r="D6" s="21"/>
      <c r="E6" s="21">
        <v>143.4</v>
      </c>
      <c r="F6" s="21">
        <v>50.0351419333333</v>
      </c>
      <c r="G6" s="21">
        <v>66.939786838453827</v>
      </c>
      <c r="H6" s="21">
        <v>74.260964439999995</v>
      </c>
      <c r="I6" s="21">
        <v>94.860639046428105</v>
      </c>
      <c r="J6" s="21">
        <v>106.93814273029329</v>
      </c>
      <c r="K6" s="21">
        <v>90.991104999735199</v>
      </c>
      <c r="L6" s="21">
        <v>74.046443599999989</v>
      </c>
      <c r="M6" s="21">
        <v>84.763808486125797</v>
      </c>
      <c r="N6" s="21">
        <v>88.398219534446412</v>
      </c>
      <c r="O6" s="21">
        <v>156.91549590811317</v>
      </c>
      <c r="P6" s="21">
        <v>92.392385487720517</v>
      </c>
      <c r="Q6" s="21">
        <v>76.195295418127458</v>
      </c>
      <c r="R6" s="16"/>
      <c r="S6" s="36">
        <f>IF(P6="","",P6/Trans_cr_A!P6)</f>
        <v>0.86711887443256808</v>
      </c>
      <c r="T6" s="37">
        <f>IF(P6="","",P6/GDP!S2/10)</f>
        <v>0.4894701498607783</v>
      </c>
      <c r="U6" s="37">
        <f>IF(Q6="","",Q6/GDP!T2/10)</f>
        <v>0.39826100469437303</v>
      </c>
      <c r="V6" s="39">
        <f>IF(P6="","",(P6-Oth_D_A!P6)/GDP!S2/10)</f>
        <v>4.4661429575055714E-2</v>
      </c>
      <c r="W6" s="39">
        <f>IF(Q6="","",(Q6-Oth_D_A!Q6)/GDP!T2/10)</f>
        <v>-5.4603416612430733E-2</v>
      </c>
      <c r="X6" s="37">
        <f>IF(Trans_cr_A!P6="","",Trans_cr_A!P6/GDP!S2/10)</f>
        <v>0.56447871715522457</v>
      </c>
      <c r="Y6" s="37">
        <f>IF(Trans_cr_A!P6="", "", (Trans_cr_A!P6-Trans_deb!P6)/GDP!S2/10)</f>
        <v>-4.3189152599424174</v>
      </c>
      <c r="Z6" s="16"/>
      <c r="AA6" s="14">
        <f>IF(Q6="", "", 1)</f>
        <v>1</v>
      </c>
      <c r="AB6" s="42">
        <f>IF(Q6="",0, 1)</f>
        <v>1</v>
      </c>
      <c r="AC6" s="16"/>
      <c r="AD6" s="16"/>
      <c r="AE6" s="16"/>
      <c r="AF6" s="16"/>
      <c r="AG6" s="16"/>
    </row>
    <row r="7" spans="1:33" ht="14.25" customHeight="1" x14ac:dyDescent="0.25">
      <c r="A7" s="22" t="s">
        <v>20</v>
      </c>
      <c r="B7" s="19">
        <v>27.188498982906797</v>
      </c>
      <c r="C7" s="19">
        <v>32.943505017289063</v>
      </c>
      <c r="D7" s="19">
        <v>0.98235735147043113</v>
      </c>
      <c r="E7" s="19">
        <v>6.6</v>
      </c>
      <c r="F7" s="19">
        <v>14.063801678816558</v>
      </c>
      <c r="G7" s="19">
        <v>2.2517249797979804</v>
      </c>
      <c r="H7" s="19">
        <v>19.314175867086032</v>
      </c>
      <c r="I7" s="19">
        <v>19.896238648356121</v>
      </c>
      <c r="J7" s="19">
        <v>18.608845556468339</v>
      </c>
      <c r="K7" s="19">
        <v>38.248169445984928</v>
      </c>
      <c r="L7" s="19">
        <v>40.755824150230481</v>
      </c>
      <c r="M7" s="19">
        <v>55.27461039331294</v>
      </c>
      <c r="N7" s="19">
        <v>116.63965887132203</v>
      </c>
      <c r="O7" s="19">
        <v>115.15003710851666</v>
      </c>
      <c r="P7" s="19">
        <v>104.20888863663438</v>
      </c>
      <c r="Q7" s="19">
        <v>73.165778227814883</v>
      </c>
      <c r="R7" s="16"/>
      <c r="S7" s="36">
        <f>IF(P7="","",P7/Trans_cr_A!P7)</f>
        <v>0.38252658460527211</v>
      </c>
      <c r="T7" s="37">
        <f>IF(P7="","",P7/GDP!S3/10)</f>
        <v>0.68217392404185895</v>
      </c>
      <c r="U7" s="37">
        <f>IF(Q7="","",Q7/GDP!T3/10)</f>
        <v>0.48303808165191048</v>
      </c>
      <c r="V7" s="39">
        <f>IF(P7="","",(P7-Oth_D_A!P7)/GDP!S3/10)</f>
        <v>0.53075270643535666</v>
      </c>
      <c r="W7" s="39">
        <f>IF(Q7="","",(Q7-Oth_D_A!Q7)/GDP!T3/10)</f>
        <v>0.30374502636660278</v>
      </c>
      <c r="X7" s="37">
        <f>IF(Trans_cr_A!P7="","",Trans_cr_A!P7/GDP!S3/10)</f>
        <v>1.7833372933956784</v>
      </c>
      <c r="Y7" s="37">
        <f>IF(Trans_cr_A!P7="", "", (Trans_cr_A!P7-Trans_deb!P7)/GDP!S3/10)</f>
        <v>0.14551458945624188</v>
      </c>
      <c r="Z7" s="16"/>
      <c r="AA7" s="14">
        <f t="shared" ref="AA7:AA70" si="0">IF(Q7="", "", 1)</f>
        <v>1</v>
      </c>
      <c r="AB7" s="42">
        <f t="shared" ref="AB7:AB70" si="1">IF(Q7="",0, 1)</f>
        <v>1</v>
      </c>
      <c r="AC7" s="16"/>
      <c r="AD7" s="16"/>
      <c r="AE7" s="16"/>
      <c r="AF7" s="16"/>
      <c r="AG7" s="16"/>
    </row>
    <row r="8" spans="1:33" ht="14.25" customHeight="1" x14ac:dyDescent="0.25">
      <c r="A8" s="22" t="s">
        <v>21</v>
      </c>
      <c r="B8" s="21">
        <v>209.99999999998983</v>
      </c>
      <c r="C8" s="21">
        <v>355.00000000001631</v>
      </c>
      <c r="D8" s="21">
        <v>556.6001621243405</v>
      </c>
      <c r="E8" s="21">
        <v>569.1604114913282</v>
      </c>
      <c r="F8" s="21">
        <v>517.87095253809423</v>
      </c>
      <c r="G8" s="21">
        <v>456.6</v>
      </c>
      <c r="H8" s="21">
        <v>449.02089481163557</v>
      </c>
      <c r="I8" s="21">
        <v>458.64870201830701</v>
      </c>
      <c r="J8" s="21">
        <v>501.24901458860774</v>
      </c>
      <c r="K8" s="21">
        <v>578.69709477262666</v>
      </c>
      <c r="L8" s="21">
        <v>517.9394038791628</v>
      </c>
      <c r="M8" s="21">
        <v>534.98995579539167</v>
      </c>
      <c r="N8" s="21">
        <v>482.7639493213394</v>
      </c>
      <c r="O8" s="21">
        <v>553.32032434382745</v>
      </c>
      <c r="P8" s="21">
        <v>517.20757891530604</v>
      </c>
      <c r="Q8" s="21">
        <v>443.56289212960445</v>
      </c>
      <c r="R8" s="16"/>
      <c r="S8" s="36">
        <f>IF(P8="","",P8/Trans_cr_A!P8)</f>
        <v>0.79982099220361702</v>
      </c>
      <c r="T8" s="37">
        <f>IF(P8="","",P8/GDP!S4/10)</f>
        <v>0.30233680885912551</v>
      </c>
      <c r="U8" s="37">
        <f>IF(Q8="","",Q8/GDP!T4/10)</f>
        <v>0.30740217343036053</v>
      </c>
      <c r="V8" s="39">
        <f>IF(P8="","",(P8-Oth_D_A!P8)/GDP!S4/10)</f>
        <v>-7.3937651664418014E-2</v>
      </c>
      <c r="W8" s="39">
        <f>IF(Q8="","",(Q8-Oth_D_A!Q8)/GDP!T4/10)</f>
        <v>2.3573315569601544E-2</v>
      </c>
      <c r="X8" s="37">
        <f>IF(Trans_cr_A!P8="","",Trans_cr_A!P8/GDP!S4/10)</f>
        <v>0.37800559350930008</v>
      </c>
      <c r="Y8" s="37">
        <f>IF(Trans_cr_A!P8="", "", (Trans_cr_A!P8-Trans_deb!P8)/GDP!S4/10)</f>
        <v>-1.6273143082843862</v>
      </c>
      <c r="Z8" s="16"/>
      <c r="AA8" s="14">
        <f t="shared" si="0"/>
        <v>1</v>
      </c>
      <c r="AB8" s="42">
        <f t="shared" si="1"/>
        <v>1</v>
      </c>
      <c r="AC8" s="16"/>
      <c r="AD8" s="16"/>
      <c r="AE8" s="16"/>
      <c r="AF8" s="16"/>
      <c r="AG8" s="16"/>
    </row>
    <row r="9" spans="1:33" ht="14.25" customHeight="1" x14ac:dyDescent="0.25">
      <c r="A9" s="22" t="s">
        <v>22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6"/>
      <c r="S9" s="36" t="str">
        <f>IF(P9="","",P9/Trans_cr_A!P9)</f>
        <v/>
      </c>
      <c r="T9" s="37" t="str">
        <f>IF(P9="","",P9/GDP!S5/10)</f>
        <v/>
      </c>
      <c r="U9" s="37" t="str">
        <f>IF(Q9="","",Q9/GDP!T5/10)</f>
        <v/>
      </c>
      <c r="V9" s="39" t="str">
        <f>IF(P9="","",(P9-Oth_D_A!P9)/GDP!S5/10)</f>
        <v/>
      </c>
      <c r="W9" s="39" t="str">
        <f>IF(Q9="","",(Q9-Oth_D_A!Q9)/GDP!T5/10)</f>
        <v/>
      </c>
      <c r="X9" s="37">
        <f>IF(Trans_cr_A!P9="","",Trans_cr_A!P9/GDP!S5/10)</f>
        <v>1.230130272948039</v>
      </c>
      <c r="Y9" s="37">
        <f>IF(Trans_cr_A!P9="", "", (Trans_cr_A!P9-Trans_deb!P9)/GDP!S5/10)</f>
        <v>-1.7754457547703659</v>
      </c>
      <c r="Z9" s="16"/>
      <c r="AA9" s="14" t="str">
        <f t="shared" si="0"/>
        <v/>
      </c>
      <c r="AB9" s="42">
        <f t="shared" si="1"/>
        <v>0</v>
      </c>
      <c r="AC9" s="16"/>
      <c r="AD9" s="16"/>
      <c r="AE9" s="16"/>
      <c r="AF9" s="16"/>
      <c r="AG9" s="16"/>
    </row>
    <row r="10" spans="1:33" ht="14.25" customHeight="1" x14ac:dyDescent="0.25">
      <c r="A10" s="22" t="s">
        <v>23</v>
      </c>
      <c r="B10" s="21">
        <v>1.9987919999999999</v>
      </c>
      <c r="C10" s="21">
        <v>3.8844620000000001</v>
      </c>
      <c r="D10" s="21">
        <v>5.2518330199999994</v>
      </c>
      <c r="E10" s="21">
        <v>6.0893973800000003</v>
      </c>
      <c r="F10" s="21">
        <v>11.4</v>
      </c>
      <c r="G10" s="21">
        <v>35.078977109999997</v>
      </c>
      <c r="H10" s="21">
        <v>18.944606684477201</v>
      </c>
      <c r="I10" s="21">
        <v>16.372190663496799</v>
      </c>
      <c r="J10" s="21">
        <v>18.159344453870158</v>
      </c>
      <c r="K10" s="21">
        <v>16.430461328501398</v>
      </c>
      <c r="L10" s="21">
        <v>17.147650429999999</v>
      </c>
      <c r="M10" s="21">
        <v>27.245152280000003</v>
      </c>
      <c r="N10" s="21">
        <v>18.798405519999999</v>
      </c>
      <c r="O10" s="21">
        <v>15.05778624</v>
      </c>
      <c r="P10" s="21">
        <v>20.35059725</v>
      </c>
      <c r="Q10" s="21">
        <v>5.9030295300000004</v>
      </c>
      <c r="R10" s="16"/>
      <c r="S10" s="36">
        <f>IF(P10="","",P10/Trans_cr_A!P10)</f>
        <v>0.63919489970105325</v>
      </c>
      <c r="T10" s="37">
        <f>IF(P10="","",P10/GDP!S6/10)</f>
        <v>2.2711959700010047E-2</v>
      </c>
      <c r="U10" s="37">
        <f>IF(Q10="","",Q10/GDP!T6/10)</f>
        <v>9.4539230140935314E-3</v>
      </c>
      <c r="V10" s="39">
        <f>IF(P10="","",(P10-Oth_D_A!P10)/GDP!S6/10)</f>
        <v>-0.50862610303226463</v>
      </c>
      <c r="W10" s="39">
        <f>IF(Q10="","",(Q10-Oth_D_A!Q10)/GDP!T6/10)</f>
        <v>-0.53424717019538759</v>
      </c>
      <c r="X10" s="37">
        <f>IF(Trans_cr_A!P10="","",Trans_cr_A!P10/GDP!S6/10)</f>
        <v>3.5532135363771304E-2</v>
      </c>
      <c r="Y10" s="37">
        <f>IF(Trans_cr_A!P10="", "", (Trans_cr_A!P10-Trans_deb!P10)/GDP!S6/10)</f>
        <v>-3.4521579969962111</v>
      </c>
      <c r="Z10" s="16"/>
      <c r="AA10" s="14">
        <f t="shared" si="0"/>
        <v>1</v>
      </c>
      <c r="AB10" s="42">
        <f t="shared" si="1"/>
        <v>1</v>
      </c>
      <c r="AC10" s="16"/>
      <c r="AD10" s="16"/>
      <c r="AE10" s="16"/>
      <c r="AF10" s="16"/>
      <c r="AG10" s="16"/>
    </row>
    <row r="11" spans="1:33" ht="14.25" customHeight="1" x14ac:dyDescent="0.25">
      <c r="A11" s="22" t="s">
        <v>24</v>
      </c>
      <c r="B11" s="19"/>
      <c r="C11" s="19"/>
      <c r="D11" s="19"/>
      <c r="E11" s="19"/>
      <c r="F11" s="19"/>
      <c r="G11" s="19"/>
      <c r="H11" s="19"/>
      <c r="I11" s="19"/>
      <c r="J11" s="19"/>
      <c r="K11" s="19">
        <v>4</v>
      </c>
      <c r="L11" s="19">
        <v>4.5449341567730732</v>
      </c>
      <c r="M11" s="19">
        <v>4.4918020721592589</v>
      </c>
      <c r="N11" s="19">
        <v>4.0674877746654028</v>
      </c>
      <c r="O11" s="19">
        <v>3.3211086748527636</v>
      </c>
      <c r="P11" s="19"/>
      <c r="Q11" s="19"/>
      <c r="R11" s="16"/>
      <c r="S11" s="36" t="str">
        <f>IF(P11="","",P11/Trans_cr_A!P11)</f>
        <v/>
      </c>
      <c r="T11" s="37" t="str">
        <f>IF(P11="","",P11/GDP!S7/10)</f>
        <v/>
      </c>
      <c r="U11" s="37" t="str">
        <f>IF(Q11="","",Q11/GDP!T7/10)</f>
        <v/>
      </c>
      <c r="V11" s="39" t="str">
        <f>IF(P11="","",(P11-Oth_D_A!P11)/GDP!S7/10)</f>
        <v/>
      </c>
      <c r="W11" s="39" t="str">
        <f>IF(Q11="","",(Q11-Oth_D_A!Q11)/GDP!T7/10)</f>
        <v/>
      </c>
      <c r="X11" s="37">
        <f>IF(Trans_cr_A!P11="","",Trans_cr_A!P11/GDP!S7/10)</f>
        <v>3.3190812156274681</v>
      </c>
      <c r="Y11" s="37">
        <f>IF(Trans_cr_A!P11="", "", (Trans_cr_A!P11-Trans_deb!P11)/GDP!S7/10)</f>
        <v>-4.6884836979795725</v>
      </c>
      <c r="Z11" s="16"/>
      <c r="AA11" s="14" t="str">
        <f t="shared" si="0"/>
        <v/>
      </c>
      <c r="AB11" s="42">
        <f t="shared" si="1"/>
        <v>0</v>
      </c>
      <c r="AC11" s="16"/>
      <c r="AD11" s="16"/>
      <c r="AE11" s="16"/>
      <c r="AF11" s="16"/>
      <c r="AG11" s="16"/>
    </row>
    <row r="12" spans="1:33" ht="14.25" customHeight="1" x14ac:dyDescent="0.25">
      <c r="A12" s="22" t="s">
        <v>25</v>
      </c>
      <c r="B12" s="21"/>
      <c r="C12" s="21"/>
      <c r="D12" s="21"/>
      <c r="E12" s="21"/>
      <c r="F12" s="21"/>
      <c r="G12" s="21"/>
      <c r="H12" s="21"/>
      <c r="I12" s="21"/>
      <c r="J12" s="21"/>
      <c r="K12" s="21">
        <v>35.9</v>
      </c>
      <c r="L12" s="21">
        <v>40.250989578287339</v>
      </c>
      <c r="M12" s="21">
        <v>44.683104893314621</v>
      </c>
      <c r="N12" s="21">
        <v>39.932475453107571</v>
      </c>
      <c r="O12" s="21">
        <v>44.3647514623189</v>
      </c>
      <c r="P12" s="21"/>
      <c r="Q12" s="21"/>
      <c r="R12" s="16"/>
      <c r="S12" s="36" t="str">
        <f>IF(P12="","",P12/Trans_cr_A!P12)</f>
        <v/>
      </c>
      <c r="T12" s="37" t="str">
        <f>IF(P12="","",P12/GDP!S8/10)</f>
        <v/>
      </c>
      <c r="U12" s="37" t="str">
        <f>IF(Q12="","",Q12/GDP!T8/10)</f>
        <v/>
      </c>
      <c r="V12" s="39" t="str">
        <f>IF(P12="","",(P12-Oth_D_A!P12)/GDP!S8/10)</f>
        <v/>
      </c>
      <c r="W12" s="39" t="str">
        <f>IF(Q12="","",(Q12-Oth_D_A!Q12)/GDP!T8/10)</f>
        <v/>
      </c>
      <c r="X12" s="37">
        <f>IF(Trans_cr_A!P12="","",Trans_cr_A!P12/GDP!S8/10)</f>
        <v>7.5758466405651887</v>
      </c>
      <c r="Y12" s="37">
        <f>IF(Trans_cr_A!P12="", "", (Trans_cr_A!P12-Trans_deb!P12)/GDP!S8/10)</f>
        <v>0.86021871292651964</v>
      </c>
      <c r="Z12" s="16"/>
      <c r="AA12" s="14" t="str">
        <f t="shared" si="0"/>
        <v/>
      </c>
      <c r="AB12" s="42">
        <f t="shared" si="1"/>
        <v>0</v>
      </c>
      <c r="AC12" s="16"/>
      <c r="AD12" s="16"/>
      <c r="AE12" s="16"/>
      <c r="AF12" s="16"/>
      <c r="AG12" s="16"/>
    </row>
    <row r="13" spans="1:33" ht="14.25" customHeight="1" x14ac:dyDescent="0.25">
      <c r="A13" s="22" t="s">
        <v>26</v>
      </c>
      <c r="B13" s="19">
        <v>586.91</v>
      </c>
      <c r="C13" s="19">
        <v>619.6</v>
      </c>
      <c r="D13" s="19">
        <v>710.07987500346997</v>
      </c>
      <c r="E13" s="19">
        <v>853.04598741619486</v>
      </c>
      <c r="F13" s="19">
        <v>776.84849264227898</v>
      </c>
      <c r="G13" s="19">
        <v>933.10383389826495</v>
      </c>
      <c r="H13" s="19">
        <v>1043.7990087240939</v>
      </c>
      <c r="I13" s="19">
        <v>1149.281402387566</v>
      </c>
      <c r="J13" s="19">
        <v>1331.7651368940558</v>
      </c>
      <c r="K13" s="19">
        <v>1351.0012951807887</v>
      </c>
      <c r="L13" s="19">
        <v>1491.6917769263521</v>
      </c>
      <c r="M13" s="19">
        <v>1233.068984375677</v>
      </c>
      <c r="N13" s="19">
        <v>1177.8627202025493</v>
      </c>
      <c r="O13" s="19">
        <v>1188.7733509472782</v>
      </c>
      <c r="P13" s="19">
        <v>1199.6290856403273</v>
      </c>
      <c r="Q13" s="19">
        <v>898.60034921568899</v>
      </c>
      <c r="R13" s="16"/>
      <c r="S13" s="36">
        <f>IF(P13="","",P13/Trans_cr_A!P13)</f>
        <v>0.62853288617897241</v>
      </c>
      <c r="T13" s="37">
        <f>IF(P13="","",P13/GDP!S9/10)</f>
        <v>0.2699083120655556</v>
      </c>
      <c r="U13" s="37">
        <f>IF(Q13="","",Q13/GDP!T9/10)</f>
        <v>0.23143161211801028</v>
      </c>
      <c r="V13" s="39">
        <f>IF(P13="","",(P13-Oth_D_A!P13)/GDP!S9/10)</f>
        <v>0.23718935243452216</v>
      </c>
      <c r="W13" s="39">
        <f>IF(Q13="","",(Q13-Oth_D_A!Q13)/GDP!T9/10)</f>
        <v>0.20803174843361655</v>
      </c>
      <c r="X13" s="37">
        <f>IF(Trans_cr_A!P13="","",Trans_cr_A!P13/GDP!S9/10)</f>
        <v>0.42942591867611563</v>
      </c>
      <c r="Y13" s="37">
        <f>IF(Trans_cr_A!P13="", "", (Trans_cr_A!P13-Trans_deb!P13)/GDP!S9/10)</f>
        <v>-0.44588055601556731</v>
      </c>
      <c r="Z13" s="16"/>
      <c r="AA13" s="14">
        <f t="shared" si="0"/>
        <v>1</v>
      </c>
      <c r="AB13" s="42">
        <f t="shared" si="1"/>
        <v>1</v>
      </c>
      <c r="AC13" s="16"/>
      <c r="AD13" s="16"/>
      <c r="AE13" s="16"/>
      <c r="AF13" s="16"/>
      <c r="AG13" s="16"/>
    </row>
    <row r="14" spans="1:33" ht="14.25" customHeight="1" x14ac:dyDescent="0.25">
      <c r="A14" s="22" t="s">
        <v>27</v>
      </c>
      <c r="B14" s="21">
        <v>17.158999999999999</v>
      </c>
      <c r="C14" s="21">
        <v>10.603999999999999</v>
      </c>
      <c r="D14" s="21">
        <v>11.839</v>
      </c>
      <c r="E14" s="21">
        <v>15.106590000000001</v>
      </c>
      <c r="F14" s="21">
        <v>14.307</v>
      </c>
      <c r="G14" s="21">
        <v>15.46472</v>
      </c>
      <c r="H14" s="21">
        <v>17.121675614999997</v>
      </c>
      <c r="I14" s="21">
        <v>16.138145424000001</v>
      </c>
      <c r="J14" s="21">
        <v>16.871952977000003</v>
      </c>
      <c r="K14" s="21">
        <v>18.38247325</v>
      </c>
      <c r="L14" s="21">
        <v>16.157067651000002</v>
      </c>
      <c r="M14" s="21">
        <v>16.493191788999997</v>
      </c>
      <c r="N14" s="21">
        <v>21.212872933000003</v>
      </c>
      <c r="O14" s="21">
        <v>22.1301901</v>
      </c>
      <c r="P14" s="21">
        <v>21.188947561999999</v>
      </c>
      <c r="Q14" s="21">
        <v>10.733181589999999</v>
      </c>
      <c r="R14" s="16"/>
      <c r="S14" s="36">
        <f>IF(P14="","",P14/Trans_cr_A!P14)</f>
        <v>7.7402852787687215E-2</v>
      </c>
      <c r="T14" s="37">
        <f>IF(P14="","",P14/GDP!S10/10)</f>
        <v>0.1549692646968478</v>
      </c>
      <c r="U14" s="37">
        <f>IF(Q14="","",Q14/GDP!T10/10)</f>
        <v>8.6985830213145293E-2</v>
      </c>
      <c r="V14" s="39">
        <f>IF(P14="","",(P14-Oth_D_A!P14)/GDP!S10/10)</f>
        <v>-3.6457710546332178E-2</v>
      </c>
      <c r="W14" s="39">
        <f>IF(Q14="","",(Q14-Oth_D_A!Q14)/GDP!T10/10)</f>
        <v>-3.4470620390631326E-2</v>
      </c>
      <c r="X14" s="37">
        <f>IF(Trans_cr_A!P14="","",Trans_cr_A!P14/GDP!S10/10)</f>
        <v>2.002113089060451</v>
      </c>
      <c r="Y14" s="37">
        <f>IF(Trans_cr_A!P14="", "", (Trans_cr_A!P14-Trans_deb!P14)/GDP!S10/10)</f>
        <v>-2.7314716544052771</v>
      </c>
      <c r="Z14" s="16"/>
      <c r="AA14" s="14">
        <f t="shared" si="0"/>
        <v>1</v>
      </c>
      <c r="AB14" s="42">
        <f t="shared" si="1"/>
        <v>1</v>
      </c>
      <c r="AC14" s="16"/>
      <c r="AD14" s="16"/>
      <c r="AE14" s="16"/>
      <c r="AF14" s="16"/>
      <c r="AG14" s="16"/>
    </row>
    <row r="15" spans="1:33" ht="14.25" customHeight="1" x14ac:dyDescent="0.25">
      <c r="A15" s="22" t="s">
        <v>28</v>
      </c>
      <c r="B15" s="19">
        <v>56.60724984483771</v>
      </c>
      <c r="C15" s="19">
        <v>53.386334237074195</v>
      </c>
      <c r="D15" s="19">
        <v>56.480446927374302</v>
      </c>
      <c r="E15" s="19">
        <v>56.256983240223462</v>
      </c>
      <c r="F15" s="19">
        <v>60.391061452513974</v>
      </c>
      <c r="G15" s="19">
        <v>48.826815642458094</v>
      </c>
      <c r="H15" s="19">
        <v>58.603351955307261</v>
      </c>
      <c r="I15" s="19">
        <v>50.055865921787706</v>
      </c>
      <c r="J15" s="19">
        <v>62.783609497206704</v>
      </c>
      <c r="K15" s="19">
        <v>92.969064189944135</v>
      </c>
      <c r="L15" s="19">
        <v>106.08732402234638</v>
      </c>
      <c r="M15" s="19">
        <v>115</v>
      </c>
      <c r="N15" s="19">
        <v>130.49899860179849</v>
      </c>
      <c r="O15" s="19">
        <v>135.62427082057192</v>
      </c>
      <c r="P15" s="19">
        <v>118.55715594559359</v>
      </c>
      <c r="Q15" s="19">
        <v>50.32705893828097</v>
      </c>
      <c r="R15" s="16"/>
      <c r="S15" s="36">
        <f>IF(P15="","",P15/Trans_cr_A!P15)</f>
        <v>0.95543800843138704</v>
      </c>
      <c r="T15" s="37">
        <f>IF(P15="","",P15/GDP!S11/10)</f>
        <v>3.5474912012445721</v>
      </c>
      <c r="U15" s="37">
        <f>IF(Q15="","",Q15/GDP!T11/10)</f>
        <v>2.0474800218991445</v>
      </c>
      <c r="V15" s="39">
        <f>IF(P15="","",(P15-Oth_D_A!P15)/GDP!S11/10)</f>
        <v>3.1650533879015361</v>
      </c>
      <c r="W15" s="39">
        <f>IF(Q15="","",(Q15-Oth_D_A!Q15)/GDP!T11/10)</f>
        <v>1.6946268392832207</v>
      </c>
      <c r="X15" s="37">
        <f>IF(Trans_cr_A!P15="","",Trans_cr_A!P15/GDP!S11/10)</f>
        <v>3.7129475381335828</v>
      </c>
      <c r="Y15" s="37">
        <f>IF(Trans_cr_A!P15="", "", (Trans_cr_A!P15-Trans_deb!P15)/GDP!S11/10)</f>
        <v>-0.43281500703792641</v>
      </c>
      <c r="Z15" s="16"/>
      <c r="AA15" s="14">
        <f t="shared" si="0"/>
        <v>1</v>
      </c>
      <c r="AB15" s="42">
        <f t="shared" si="1"/>
        <v>1</v>
      </c>
      <c r="AC15" s="16"/>
      <c r="AD15" s="16"/>
      <c r="AE15" s="16"/>
      <c r="AF15" s="16"/>
      <c r="AG15" s="16"/>
    </row>
    <row r="16" spans="1:33" ht="14.25" customHeight="1" x14ac:dyDescent="0.25">
      <c r="A16" s="22" t="s">
        <v>29</v>
      </c>
      <c r="B16" s="21">
        <v>2104.7723281855906</v>
      </c>
      <c r="C16" s="21">
        <v>2361.3614806823189</v>
      </c>
      <c r="D16" s="21">
        <v>2649.6552076182684</v>
      </c>
      <c r="E16" s="21">
        <v>2798.1577635578078</v>
      </c>
      <c r="F16" s="21">
        <v>2416.6142701138438</v>
      </c>
      <c r="G16" s="21">
        <v>2932.1200624275398</v>
      </c>
      <c r="H16" s="21">
        <v>3323.4864125232621</v>
      </c>
      <c r="I16" s="21">
        <v>3433.2985844423224</v>
      </c>
      <c r="J16" s="21">
        <v>3453.1345767813482</v>
      </c>
      <c r="K16" s="21">
        <v>3525.9265362857473</v>
      </c>
      <c r="L16" s="21">
        <v>2913.1692304933658</v>
      </c>
      <c r="M16" s="21">
        <v>3117.4779505279917</v>
      </c>
      <c r="N16" s="21">
        <v>3380.9314199471842</v>
      </c>
      <c r="O16" s="21">
        <v>3196.9634114318865</v>
      </c>
      <c r="P16" s="21">
        <v>3108.6629697720518</v>
      </c>
      <c r="Q16" s="21">
        <v>2461.0311201119384</v>
      </c>
      <c r="R16" s="16"/>
      <c r="S16" s="36">
        <f>IF(P16="","",P16/Trans_cr_A!P16)</f>
        <v>0.56348597379108523</v>
      </c>
      <c r="T16" s="37">
        <f>IF(P16="","",P16/GDP!S12/10)</f>
        <v>0.22339731303247135</v>
      </c>
      <c r="U16" s="37">
        <f>IF(Q16="","",Q16/GDP!T12/10)</f>
        <v>0.18104736304737912</v>
      </c>
      <c r="V16" s="39">
        <f>IF(P16="","",(P16-Oth_D_A!P16)/GDP!S12/10)</f>
        <v>0.1713046411478556</v>
      </c>
      <c r="W16" s="39">
        <f>IF(Q16="","",(Q16-Oth_D_A!Q16)/GDP!T12/10)</f>
        <v>0.16468052370653857</v>
      </c>
      <c r="X16" s="37">
        <f>IF(Trans_cr_A!P16="","",Trans_cr_A!P16/GDP!S12/10)</f>
        <v>0.39645585413506113</v>
      </c>
      <c r="Y16" s="37">
        <f>IF(Trans_cr_A!P16="", "", (Trans_cr_A!P16-Trans_deb!P16)/GDP!S12/10)</f>
        <v>-0.54027073938446679</v>
      </c>
      <c r="Z16" s="16"/>
      <c r="AA16" s="14">
        <f t="shared" si="0"/>
        <v>1</v>
      </c>
      <c r="AB16" s="42">
        <f t="shared" si="1"/>
        <v>1</v>
      </c>
      <c r="AC16" s="16"/>
      <c r="AD16" s="16"/>
      <c r="AE16" s="16"/>
      <c r="AF16" s="16"/>
      <c r="AG16" s="16"/>
    </row>
    <row r="17" spans="1:33" ht="14.25" customHeight="1" x14ac:dyDescent="0.25">
      <c r="A17" s="22" t="s">
        <v>30</v>
      </c>
      <c r="B17" s="19">
        <v>894.65024590135999</v>
      </c>
      <c r="C17" s="19"/>
      <c r="D17" s="19"/>
      <c r="E17" s="19"/>
      <c r="F17" s="19"/>
      <c r="G17" s="19"/>
      <c r="H17" s="19"/>
      <c r="I17" s="19"/>
      <c r="J17" s="19"/>
      <c r="K17" s="19"/>
      <c r="L17" s="19">
        <v>1572.2861938355222</v>
      </c>
      <c r="M17" s="19">
        <v>1638.3697465919195</v>
      </c>
      <c r="N17" s="19">
        <v>1809.5249245054913</v>
      </c>
      <c r="O17" s="19">
        <v>2059.0399998168537</v>
      </c>
      <c r="P17" s="19">
        <v>2071.0032844967568</v>
      </c>
      <c r="Q17" s="19">
        <v>1715.494942351753</v>
      </c>
      <c r="R17" s="16"/>
      <c r="S17" s="36">
        <f>IF(P17="","",P17/Trans_cr_A!P17)</f>
        <v>0.11539244052614991</v>
      </c>
      <c r="T17" s="37">
        <f>IF(P17="","",P17/GDP!S13/10)</f>
        <v>0.46526330457663728</v>
      </c>
      <c r="U17" s="37">
        <f>IF(Q17="","",Q17/GDP!T13/10)</f>
        <v>0.4002349254942007</v>
      </c>
      <c r="V17" s="39">
        <f>IF(P17="","",(P17-Oth_D_A!P17)/GDP!S13/10)</f>
        <v>0.20944747574432526</v>
      </c>
      <c r="W17" s="39">
        <f>IF(Q17="","",(Q17-Oth_D_A!Q17)/GDP!T13/10)</f>
        <v>0.26507242811015547</v>
      </c>
      <c r="X17" s="37">
        <f>IF(Trans_cr_A!P17="","",Trans_cr_A!P17/GDP!S13/10)</f>
        <v>4.0320085306732079</v>
      </c>
      <c r="Y17" s="37">
        <f>IF(Trans_cr_A!P17="", "", (Trans_cr_A!P17-Trans_deb!P17)/GDP!S13/10)</f>
        <v>-6.0487137544661597E-2</v>
      </c>
      <c r="Z17" s="16"/>
      <c r="AA17" s="14">
        <f t="shared" si="0"/>
        <v>1</v>
      </c>
      <c r="AB17" s="42">
        <f t="shared" si="1"/>
        <v>1</v>
      </c>
      <c r="AC17" s="16"/>
      <c r="AD17" s="16"/>
      <c r="AE17" s="16"/>
      <c r="AF17" s="16"/>
      <c r="AG17" s="16"/>
    </row>
    <row r="18" spans="1:33" ht="14.25" customHeight="1" x14ac:dyDescent="0.25">
      <c r="A18" s="22" t="s">
        <v>31</v>
      </c>
      <c r="B18" s="21">
        <v>73.608999999999995</v>
      </c>
      <c r="C18" s="21">
        <v>144.977</v>
      </c>
      <c r="D18" s="21">
        <v>177.816</v>
      </c>
      <c r="E18" s="21">
        <v>226.994</v>
      </c>
      <c r="F18" s="21">
        <v>202.01900000000001</v>
      </c>
      <c r="G18" s="21">
        <v>173.86</v>
      </c>
      <c r="H18" s="21">
        <v>158.221</v>
      </c>
      <c r="I18" s="21">
        <v>153.13399999999999</v>
      </c>
      <c r="J18" s="21">
        <v>151.80000000000001</v>
      </c>
      <c r="K18" s="21">
        <v>307.02100000000002</v>
      </c>
      <c r="L18" s="21">
        <v>248.68799999999999</v>
      </c>
      <c r="M18" s="21">
        <v>197.38300000000001</v>
      </c>
      <c r="N18" s="21">
        <v>227.34</v>
      </c>
      <c r="O18" s="21">
        <v>224.05799999999999</v>
      </c>
      <c r="P18" s="21">
        <v>199.07425996952088</v>
      </c>
      <c r="Q18" s="21">
        <v>124.503</v>
      </c>
      <c r="R18" s="16"/>
      <c r="S18" s="36">
        <f>IF(P18="","",P18/Trans_cr_A!P18)</f>
        <v>0.17967473240211099</v>
      </c>
      <c r="T18" s="37">
        <f>IF(P18="","",P18/GDP!S14/10)</f>
        <v>0.41432371788528322</v>
      </c>
      <c r="U18" s="37">
        <f>IF(Q18="","",Q18/GDP!T14/10)</f>
        <v>0.29221254723402257</v>
      </c>
      <c r="V18" s="39">
        <f>IF(P18="","",(P18-Oth_D_A!P18)/GDP!S14/10)</f>
        <v>-0.11505752589959409</v>
      </c>
      <c r="W18" s="39">
        <f>IF(Q18="","",(Q18-Oth_D_A!Q18)/GDP!T14/10)</f>
        <v>-0.47546177858098443</v>
      </c>
      <c r="X18" s="37">
        <f>IF(Trans_cr_A!P18="","",Trans_cr_A!P18/GDP!S14/10)</f>
        <v>2.3059654095269733</v>
      </c>
      <c r="Y18" s="37">
        <f>IF(Trans_cr_A!P18="", "", (Trans_cr_A!P18-Trans_deb!P18)/GDP!S14/10)</f>
        <v>-0.72942857152064167</v>
      </c>
      <c r="Z18" s="16"/>
      <c r="AA18" s="14">
        <f t="shared" si="0"/>
        <v>1</v>
      </c>
      <c r="AB18" s="42">
        <f t="shared" si="1"/>
        <v>1</v>
      </c>
      <c r="AC18" s="16"/>
      <c r="AD18" s="16"/>
      <c r="AE18" s="16"/>
      <c r="AF18" s="16"/>
      <c r="AG18" s="16"/>
    </row>
    <row r="19" spans="1:33" ht="14.25" customHeight="1" x14ac:dyDescent="0.25">
      <c r="A19" s="22" t="s">
        <v>32</v>
      </c>
      <c r="B19" s="19">
        <v>45.8994</v>
      </c>
      <c r="C19" s="19">
        <v>47.56</v>
      </c>
      <c r="D19" s="19">
        <v>46.84</v>
      </c>
      <c r="E19" s="19">
        <v>41.56</v>
      </c>
      <c r="F19" s="19">
        <v>68.528999999999996</v>
      </c>
      <c r="G19" s="19">
        <v>106.55500000000001</v>
      </c>
      <c r="H19" s="19">
        <v>116.56699999999999</v>
      </c>
      <c r="I19" s="19">
        <v>101.355</v>
      </c>
      <c r="J19" s="19">
        <v>107.197</v>
      </c>
      <c r="K19" s="19">
        <v>102.06142073999999</v>
      </c>
      <c r="L19" s="19">
        <v>91.04846289999999</v>
      </c>
      <c r="M19" s="19">
        <v>64.12968352</v>
      </c>
      <c r="N19" s="19">
        <v>58.85039999</v>
      </c>
      <c r="O19" s="19">
        <v>47.969200239999999</v>
      </c>
      <c r="P19" s="19">
        <v>56.678277940000001</v>
      </c>
      <c r="Q19" s="19">
        <v>35.813499999999998</v>
      </c>
      <c r="R19" s="16"/>
      <c r="S19" s="36">
        <f>IF(P19="","",P19/Trans_cr_A!P19)</f>
        <v>0.69344689301387297</v>
      </c>
      <c r="T19" s="37">
        <f>IF(P19="","",P19/GDP!S15/10)</f>
        <v>0.41739655305987189</v>
      </c>
      <c r="U19" s="37">
        <f>IF(Q19="","",Q19/GDP!T15/10)</f>
        <v>0.31834222222222219</v>
      </c>
      <c r="V19" s="39">
        <f>IF(P19="","",(P19-Oth_D_A!P19)/GDP!S15/10)</f>
        <v>-7.4826268944694005E-2</v>
      </c>
      <c r="W19" s="39">
        <f>IF(Q19="","",(Q19-Oth_D_A!Q19)/GDP!T15/10)</f>
        <v>0.14303466666666664</v>
      </c>
      <c r="X19" s="37">
        <f>IF(Trans_cr_A!P19="","",Trans_cr_A!P19/GDP!S15/10)</f>
        <v>0.60191567265630752</v>
      </c>
      <c r="Y19" s="37">
        <f>IF(Trans_cr_A!P19="", "", (Trans_cr_A!P19-Trans_deb!P19)/GDP!S15/10)</f>
        <v>-2.7376424246273268</v>
      </c>
      <c r="Z19" s="16"/>
      <c r="AA19" s="14">
        <f t="shared" si="0"/>
        <v>1</v>
      </c>
      <c r="AB19" s="42">
        <f t="shared" si="1"/>
        <v>1</v>
      </c>
      <c r="AC19" s="16"/>
      <c r="AD19" s="16"/>
      <c r="AE19" s="16"/>
      <c r="AF19" s="16"/>
      <c r="AG19" s="16"/>
    </row>
    <row r="20" spans="1:33" ht="14.25" customHeight="1" x14ac:dyDescent="0.25">
      <c r="A20" s="22" t="s">
        <v>33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16"/>
      <c r="S20" s="36" t="str">
        <f>IF(P20="","",P20/Trans_cr_A!P20)</f>
        <v/>
      </c>
      <c r="T20" s="37" t="str">
        <f>IF(P20="","",P20/GDP!S16/10)</f>
        <v/>
      </c>
      <c r="U20" s="37" t="str">
        <f>IF(Q20="","",Q20/GDP!T16/10)</f>
        <v/>
      </c>
      <c r="V20" s="39" t="str">
        <f>IF(P20="","",(P20-Oth_D_A!P20)/GDP!S16/10)</f>
        <v/>
      </c>
      <c r="W20" s="39" t="str">
        <f>IF(Q20="","",(Q20-Oth_D_A!Q20)/GDP!T16/10)</f>
        <v/>
      </c>
      <c r="X20" s="37" t="str">
        <f>IF(Trans_cr_A!P20="","",Trans_cr_A!P20/GDP!S16/10)</f>
        <v/>
      </c>
      <c r="Y20" s="37" t="str">
        <f>IF(Trans_cr_A!P20="", "", (Trans_cr_A!P20-Trans_deb!P20)/GDP!S16/10)</f>
        <v/>
      </c>
      <c r="Z20" s="16"/>
      <c r="AA20" s="14" t="str">
        <f t="shared" si="0"/>
        <v/>
      </c>
      <c r="AB20" s="42">
        <f t="shared" si="1"/>
        <v>0</v>
      </c>
      <c r="AC20" s="16"/>
      <c r="AD20" s="16"/>
      <c r="AE20" s="16"/>
      <c r="AF20" s="16"/>
      <c r="AG20" s="16"/>
    </row>
    <row r="21" spans="1:33" ht="14.25" customHeight="1" x14ac:dyDescent="0.25">
      <c r="A21" s="22" t="s">
        <v>34</v>
      </c>
      <c r="B21" s="19">
        <v>89.3</v>
      </c>
      <c r="C21" s="19">
        <v>72.960005913201186</v>
      </c>
      <c r="D21" s="19">
        <v>67.276613291336247</v>
      </c>
      <c r="E21" s="19">
        <v>99.494475047351798</v>
      </c>
      <c r="F21" s="19">
        <v>123.5628787213293</v>
      </c>
      <c r="G21" s="19">
        <v>124.86110503399476</v>
      </c>
      <c r="H21" s="19">
        <v>235.32324258724722</v>
      </c>
      <c r="I21" s="19">
        <v>329.6188800380591</v>
      </c>
      <c r="J21" s="19">
        <v>461.42840430259565</v>
      </c>
      <c r="K21" s="19">
        <v>346.41457690855384</v>
      </c>
      <c r="L21" s="19">
        <v>369.42029999324683</v>
      </c>
      <c r="M21" s="19">
        <v>399.79585973883746</v>
      </c>
      <c r="N21" s="19">
        <v>439.39880701825712</v>
      </c>
      <c r="O21" s="19">
        <v>584.61851464748054</v>
      </c>
      <c r="P21" s="19">
        <v>521.24806231255832</v>
      </c>
      <c r="Q21" s="19">
        <v>527.48631936300023</v>
      </c>
      <c r="R21" s="16"/>
      <c r="S21" s="36">
        <f>IF(P21="","",P21/Trans_cr_A!P21)</f>
        <v>0.83851744527145189</v>
      </c>
      <c r="T21" s="37">
        <f>IF(P21="","",P21/GDP!S17/10)</f>
        <v>0.17237267103816131</v>
      </c>
      <c r="U21" s="37">
        <f>IF(Q21="","",Q21/GDP!T17/10)</f>
        <v>0.16027173048219501</v>
      </c>
      <c r="V21" s="39">
        <f>IF(P21="","",(P21-Oth_D_A!P21)/GDP!S17/10)</f>
        <v>1.2414885438630886E-2</v>
      </c>
      <c r="W21" s="39">
        <f>IF(Q21="","",(Q21-Oth_D_A!Q21)/GDP!T17/10)</f>
        <v>-3.2451519359877709E-2</v>
      </c>
      <c r="X21" s="37">
        <f>IF(Trans_cr_A!P21="","",Trans_cr_A!P21/GDP!S17/10)</f>
        <v>0.20556837786762969</v>
      </c>
      <c r="Y21" s="37">
        <f>IF(Trans_cr_A!P21="", "", (Trans_cr_A!P21-Trans_deb!P21)/GDP!S17/10)</f>
        <v>-1.674695645414733</v>
      </c>
      <c r="Z21" s="16"/>
      <c r="AA21" s="14">
        <f t="shared" si="0"/>
        <v>1</v>
      </c>
      <c r="AB21" s="42">
        <f t="shared" si="1"/>
        <v>1</v>
      </c>
      <c r="AC21" s="16"/>
      <c r="AD21" s="16"/>
      <c r="AE21" s="16"/>
      <c r="AF21" s="16"/>
      <c r="AG21" s="16"/>
    </row>
    <row r="22" spans="1:33" ht="14.25" customHeight="1" x14ac:dyDescent="0.25">
      <c r="A22" s="22" t="s">
        <v>35</v>
      </c>
      <c r="B22" s="21">
        <v>12.321300744999998</v>
      </c>
      <c r="C22" s="21">
        <v>16.42931999</v>
      </c>
      <c r="D22" s="21">
        <v>22.779206254999998</v>
      </c>
      <c r="E22" s="21">
        <v>11.685631718260851</v>
      </c>
      <c r="F22" s="21">
        <v>30.520792075000003</v>
      </c>
      <c r="G22" s="21">
        <v>15.29586973</v>
      </c>
      <c r="H22" s="21">
        <v>31.828163145000001</v>
      </c>
      <c r="I22" s="21">
        <v>30.416206424999999</v>
      </c>
      <c r="J22" s="21">
        <v>28.818467779999999</v>
      </c>
      <c r="K22" s="21">
        <v>28.437942750000001</v>
      </c>
      <c r="L22" s="21">
        <v>29.787289739999999</v>
      </c>
      <c r="M22" s="21">
        <v>26.650275723333348</v>
      </c>
      <c r="N22" s="21"/>
      <c r="O22" s="21"/>
      <c r="P22" s="21"/>
      <c r="Q22" s="21"/>
      <c r="R22" s="16"/>
      <c r="S22" s="36" t="str">
        <f>IF(P22="","",P22/Trans_cr_A!P22)</f>
        <v/>
      </c>
      <c r="T22" s="37" t="str">
        <f>IF(P22="","",P22/GDP!S18/10)</f>
        <v/>
      </c>
      <c r="U22" s="37" t="str">
        <f>IF(Q22="","",Q22/GDP!T18/10)</f>
        <v/>
      </c>
      <c r="V22" s="39" t="str">
        <f>IF(P22="","",(P22-Oth_D_A!P22)/GDP!S18/10)</f>
        <v/>
      </c>
      <c r="W22" s="39" t="str">
        <f>IF(Q22="","",(Q22-Oth_D_A!Q22)/GDP!T18/10)</f>
        <v/>
      </c>
      <c r="X22" s="37" t="str">
        <f>IF(Trans_cr_A!P22="","",Trans_cr_A!P22/GDP!S18/10)</f>
        <v/>
      </c>
      <c r="Y22" s="37" t="str">
        <f>IF(Trans_cr_A!P22="", "", (Trans_cr_A!P22-Trans_deb!P22)/GDP!S18/10)</f>
        <v/>
      </c>
      <c r="Z22" s="16"/>
      <c r="AA22" s="14" t="str">
        <f t="shared" si="0"/>
        <v/>
      </c>
      <c r="AB22" s="42">
        <f t="shared" si="1"/>
        <v>0</v>
      </c>
      <c r="AC22" s="16"/>
      <c r="AD22" s="16"/>
      <c r="AE22" s="16"/>
      <c r="AF22" s="16"/>
      <c r="AG22" s="16"/>
    </row>
    <row r="23" spans="1:33" ht="14.25" customHeight="1" x14ac:dyDescent="0.25">
      <c r="A23" s="22" t="s">
        <v>36</v>
      </c>
      <c r="B23" s="19">
        <v>115.6</v>
      </c>
      <c r="C23" s="19">
        <v>159.1</v>
      </c>
      <c r="D23" s="19">
        <v>176.9</v>
      </c>
      <c r="E23" s="19">
        <v>227.5</v>
      </c>
      <c r="F23" s="19">
        <v>169.2</v>
      </c>
      <c r="G23" s="19">
        <v>193.9</v>
      </c>
      <c r="H23" s="19">
        <v>220.7</v>
      </c>
      <c r="I23" s="19">
        <v>242</v>
      </c>
      <c r="J23" s="19">
        <v>279.2</v>
      </c>
      <c r="K23" s="19">
        <v>292.39999999999998</v>
      </c>
      <c r="L23" s="19">
        <v>251.8</v>
      </c>
      <c r="M23" s="19">
        <v>270.7</v>
      </c>
      <c r="N23" s="19">
        <v>320.3</v>
      </c>
      <c r="O23" s="19">
        <v>351.5</v>
      </c>
      <c r="P23" s="19">
        <v>367.8</v>
      </c>
      <c r="Q23" s="19">
        <v>280.39999999999998</v>
      </c>
      <c r="R23" s="16"/>
      <c r="S23" s="36">
        <f>IF(P23="","",P23/Trans_cr_A!P23)</f>
        <v>9.1524411486587368E-2</v>
      </c>
      <c r="T23" s="37">
        <f>IF(P23="","",P23/GDP!S19/10)</f>
        <v>0.57099388331729128</v>
      </c>
      <c r="U23" s="37">
        <f>IF(Q23="","",Q23/GDP!T19/10)</f>
        <v>0.46577299380408965</v>
      </c>
      <c r="V23" s="39">
        <f>IF(P23="","",(P23-Oth_D_A!P23)/GDP!S19/10)</f>
        <v>0.1144161207190983</v>
      </c>
      <c r="W23" s="39">
        <f>IF(Q23="","",(Q23-Oth_D_A!Q23)/GDP!T19/10)</f>
        <v>6.3454095446919462E-2</v>
      </c>
      <c r="X23" s="37">
        <f>IF(Trans_cr_A!P23="","",Trans_cr_A!P23/GDP!S19/10)</f>
        <v>6.2387058713944175</v>
      </c>
      <c r="Y23" s="37">
        <f>IF(Trans_cr_A!P23="", "", (Trans_cr_A!P23-Trans_deb!P23)/GDP!S19/10)</f>
        <v>3.2182444810134441</v>
      </c>
      <c r="Z23" s="16"/>
      <c r="AA23" s="14">
        <f t="shared" si="0"/>
        <v>1</v>
      </c>
      <c r="AB23" s="42">
        <f t="shared" si="1"/>
        <v>1</v>
      </c>
      <c r="AC23" s="16"/>
      <c r="AD23" s="16"/>
      <c r="AE23" s="16"/>
      <c r="AF23" s="16"/>
      <c r="AG23" s="16"/>
    </row>
    <row r="24" spans="1:33" ht="14.25" customHeight="1" x14ac:dyDescent="0.25">
      <c r="A24" s="22" t="s">
        <v>37</v>
      </c>
      <c r="B24" s="21">
        <v>4070.0644122908443</v>
      </c>
      <c r="C24" s="21">
        <v>4722.5019143337677</v>
      </c>
      <c r="D24" s="21">
        <v>8592.9723401985084</v>
      </c>
      <c r="E24" s="21"/>
      <c r="F24" s="21">
        <v>9099.2980337397566</v>
      </c>
      <c r="G24" s="21">
        <v>10396.72638484848</v>
      </c>
      <c r="H24" s="21">
        <v>10271.452915510001</v>
      </c>
      <c r="I24" s="21">
        <v>10161.940335217145</v>
      </c>
      <c r="J24" s="21">
        <v>10763.655590915423</v>
      </c>
      <c r="K24" s="21">
        <v>11452.002707539397</v>
      </c>
      <c r="L24" s="21">
        <v>10691.385980786972</v>
      </c>
      <c r="M24" s="21">
        <v>11057.053026146654</v>
      </c>
      <c r="N24" s="21">
        <v>10959.021525079739</v>
      </c>
      <c r="O24" s="21">
        <v>12584.995185842514</v>
      </c>
      <c r="P24" s="21">
        <v>11377.068471563869</v>
      </c>
      <c r="Q24" s="21">
        <v>11447.953518535805</v>
      </c>
      <c r="R24" s="16"/>
      <c r="S24" s="36">
        <f>IF(P24="","",P24/Trans_cr_A!P24)</f>
        <v>0.45559693716975974</v>
      </c>
      <c r="T24" s="37">
        <f>IF(P24="","",P24/GDP!S20/10)</f>
        <v>2.1339058610435329</v>
      </c>
      <c r="U24" s="37">
        <f>IF(Q24="","",Q24/GDP!T20/10)</f>
        <v>2.2311914974528309</v>
      </c>
      <c r="V24" s="39">
        <f>IF(P24="","",(P24-Oth_D_A!P24)/GDP!S20/10)</f>
        <v>0.64066084955568203</v>
      </c>
      <c r="W24" s="39">
        <f>IF(Q24="","",(Q24-Oth_D_A!Q24)/GDP!T20/10)</f>
        <v>0.79389045555320936</v>
      </c>
      <c r="X24" s="37">
        <f>IF(Trans_cr_A!P24="","",Trans_cr_A!P24/GDP!S20/10)</f>
        <v>4.6837581356443998</v>
      </c>
      <c r="Y24" s="37">
        <f>IF(Trans_cr_A!P24="", "", (Trans_cr_A!P24-Trans_deb!P24)/GDP!S20/10)</f>
        <v>-0.25272695197897727</v>
      </c>
      <c r="Z24" s="16"/>
      <c r="AA24" s="14">
        <f t="shared" si="0"/>
        <v>1</v>
      </c>
      <c r="AB24" s="42">
        <f t="shared" si="1"/>
        <v>1</v>
      </c>
      <c r="AC24" s="16"/>
      <c r="AD24" s="16"/>
      <c r="AE24" s="16"/>
      <c r="AF24" s="16"/>
      <c r="AG24" s="16"/>
    </row>
    <row r="25" spans="1:33" ht="14.25" customHeight="1" x14ac:dyDescent="0.25">
      <c r="A25" s="22" t="s">
        <v>39</v>
      </c>
      <c r="B25" s="21">
        <v>30.183519619999998</v>
      </c>
      <c r="C25" s="21">
        <v>28.668570446249998</v>
      </c>
      <c r="D25" s="21">
        <v>30.262197782902501</v>
      </c>
      <c r="E25" s="21">
        <v>25.13647001</v>
      </c>
      <c r="F25" s="21">
        <v>16.884664167500002</v>
      </c>
      <c r="G25" s="21">
        <v>19.871305060833336</v>
      </c>
      <c r="H25" s="21">
        <v>22.1</v>
      </c>
      <c r="I25" s="21">
        <v>22.366658958340004</v>
      </c>
      <c r="J25" s="21">
        <v>23.078375991250002</v>
      </c>
      <c r="K25" s="21">
        <v>24.64037599125</v>
      </c>
      <c r="L25" s="21">
        <v>25.021970605510003</v>
      </c>
      <c r="M25" s="21">
        <v>27.97723739125</v>
      </c>
      <c r="N25" s="21">
        <v>29.366237391249999</v>
      </c>
      <c r="O25" s="21">
        <v>25.181227391250001</v>
      </c>
      <c r="P25" s="21">
        <v>28.679227391249999</v>
      </c>
      <c r="Q25" s="21">
        <v>28.461237391249998</v>
      </c>
      <c r="R25" s="16"/>
      <c r="S25" s="36">
        <f>IF(P25="","",P25/Trans_cr_A!P25)</f>
        <v>1</v>
      </c>
      <c r="T25" s="37">
        <f>IF(P25="","",P25/GDP!S21/10)</f>
        <v>1.4937097599609375</v>
      </c>
      <c r="U25" s="37">
        <f>IF(Q25="","",Q25/GDP!T21/10)</f>
        <v>1.7238787032858873</v>
      </c>
      <c r="V25" s="39">
        <f>IF(P25="","",(P25-Oth_D_A!P25)/GDP!S21/10)</f>
        <v>1.4902660862630208</v>
      </c>
      <c r="W25" s="39">
        <f>IF(Q25="","",(Q25-Oth_D_A!Q25)/GDP!T21/10)</f>
        <v>1.7198739464718351</v>
      </c>
      <c r="X25" s="37">
        <f>IF(Trans_cr_A!P25="","",Trans_cr_A!P25/GDP!S21/10)</f>
        <v>1.4937097599609375</v>
      </c>
      <c r="Y25" s="37">
        <f>IF(Trans_cr_A!P25="", "", (Trans_cr_A!P25-Trans_deb!P25)/GDP!S21/10)</f>
        <v>-1.7539198514737369</v>
      </c>
      <c r="Z25" s="16"/>
      <c r="AA25" s="14">
        <f t="shared" si="0"/>
        <v>1</v>
      </c>
      <c r="AB25" s="42">
        <f t="shared" si="1"/>
        <v>1</v>
      </c>
      <c r="AC25" s="16"/>
      <c r="AD25" s="16"/>
      <c r="AE25" s="16"/>
      <c r="AF25" s="16"/>
      <c r="AG25" s="16"/>
    </row>
    <row r="26" spans="1:33" ht="14.25" customHeight="1" x14ac:dyDescent="0.25">
      <c r="A26" s="22" t="s">
        <v>40</v>
      </c>
      <c r="B26" s="19">
        <v>19.658294176526429</v>
      </c>
      <c r="C26" s="19">
        <v>23.463627004244959</v>
      </c>
      <c r="D26" s="19">
        <v>12.328843063511449</v>
      </c>
      <c r="E26" s="19">
        <v>12.686097476187472</v>
      </c>
      <c r="F26" s="19">
        <v>17.450807501601673</v>
      </c>
      <c r="G26" s="19">
        <v>33.013721554919101</v>
      </c>
      <c r="H26" s="19">
        <v>35.1</v>
      </c>
      <c r="I26" s="19">
        <v>31.638232225075818</v>
      </c>
      <c r="J26" s="19">
        <v>1.5084036594101279E-2</v>
      </c>
      <c r="K26" s="19"/>
      <c r="L26" s="19">
        <v>8.6911338485578131</v>
      </c>
      <c r="M26" s="19">
        <v>0.37748545459902555</v>
      </c>
      <c r="N26" s="19">
        <v>6.3686506746451987E-2</v>
      </c>
      <c r="O26" s="19">
        <v>1.9933694476924515</v>
      </c>
      <c r="P26" s="19">
        <v>0</v>
      </c>
      <c r="Q26" s="19"/>
      <c r="R26" s="16"/>
      <c r="S26" s="36">
        <f>IF(P26="","",P26/Trans_cr_A!P26)</f>
        <v>0</v>
      </c>
      <c r="T26" s="37">
        <f>IF(P26="","",P26/GDP!S22/10)</f>
        <v>0</v>
      </c>
      <c r="U26" s="37" t="str">
        <f>IF(Q26="","",Q26/GDP!T22/10)</f>
        <v/>
      </c>
      <c r="V26" s="39">
        <f>IF(P26="","",(P26-Oth_D_A!P26)/GDP!S22/10)</f>
        <v>-9.4325342366012532E-2</v>
      </c>
      <c r="W26" s="39" t="str">
        <f>IF(Q26="","",(Q26-Oth_D_A!Q26)/GDP!T22/10)</f>
        <v/>
      </c>
      <c r="X26" s="37">
        <f>IF(Trans_cr_A!P26="","",Trans_cr_A!P26/GDP!S22/10)</f>
        <v>1.1762834298116089</v>
      </c>
      <c r="Y26" s="37">
        <f>IF(Trans_cr_A!P26="", "", (Trans_cr_A!P26-Trans_deb!P26)/GDP!S22/10)</f>
        <v>-2.0779184698737088</v>
      </c>
      <c r="Z26" s="16"/>
      <c r="AA26" s="14" t="str">
        <f t="shared" si="0"/>
        <v/>
      </c>
      <c r="AB26" s="42">
        <f t="shared" si="1"/>
        <v>0</v>
      </c>
      <c r="AC26" s="16"/>
      <c r="AD26" s="16"/>
      <c r="AE26" s="16"/>
      <c r="AF26" s="16"/>
      <c r="AG26" s="16"/>
    </row>
    <row r="27" spans="1:33" ht="14.25" customHeight="1" x14ac:dyDescent="0.25">
      <c r="A27" s="22" t="s">
        <v>41</v>
      </c>
      <c r="B27" s="21"/>
      <c r="C27" s="21">
        <v>54.6</v>
      </c>
      <c r="D27" s="21">
        <v>69.947231286966442</v>
      </c>
      <c r="E27" s="21">
        <v>66.943501290272238</v>
      </c>
      <c r="F27" s="21">
        <v>53.240566006829347</v>
      </c>
      <c r="G27" s="21">
        <v>30.500136201235971</v>
      </c>
      <c r="H27" s="21">
        <v>33.36271106867828</v>
      </c>
      <c r="I27" s="21">
        <v>36.788189935082762</v>
      </c>
      <c r="J27" s="21">
        <v>34.558547638425608</v>
      </c>
      <c r="K27" s="21">
        <v>27.068126628026594</v>
      </c>
      <c r="L27" s="21">
        <v>34.6704297</v>
      </c>
      <c r="M27" s="21">
        <v>34.987524674478806</v>
      </c>
      <c r="N27" s="21">
        <v>35.231609295990253</v>
      </c>
      <c r="O27" s="21">
        <v>41.406712559273004</v>
      </c>
      <c r="P27" s="21">
        <v>51.213578122084527</v>
      </c>
      <c r="Q27" s="21"/>
      <c r="R27" s="16"/>
      <c r="S27" s="36">
        <f>IF(P27="","",P27/Trans_cr_A!P27)</f>
        <v>0.89632964586787478</v>
      </c>
      <c r="T27" s="37">
        <f>IF(P27="","",P27/GDP!S23/10)</f>
        <v>0.68429723231175854</v>
      </c>
      <c r="U27" s="37" t="str">
        <f>IF(Q27="","",Q27/GDP!T23/10)</f>
        <v/>
      </c>
      <c r="V27" s="39">
        <f>IF(P27="","",(P27-Oth_D_A!P27)/GDP!S23/10)</f>
        <v>0.47098893858427865</v>
      </c>
      <c r="W27" s="39" t="str">
        <f>IF(Q27="","",(Q27-Oth_D_A!Q27)/GDP!T23/10)</f>
        <v/>
      </c>
      <c r="X27" s="37">
        <f>IF(Trans_cr_A!P27="","",Trans_cr_A!P27/GDP!S23/10)</f>
        <v>0.76344371232883301</v>
      </c>
      <c r="Y27" s="37">
        <f>IF(Trans_cr_A!P27="", "", (Trans_cr_A!P27-Trans_deb!P27)/GDP!S23/10)</f>
        <v>-2.4406253061498626</v>
      </c>
      <c r="Z27" s="16"/>
      <c r="AA27" s="14" t="str">
        <f t="shared" si="0"/>
        <v/>
      </c>
      <c r="AB27" s="42">
        <f t="shared" si="1"/>
        <v>0</v>
      </c>
      <c r="AC27" s="16"/>
      <c r="AD27" s="16"/>
      <c r="AE27" s="16"/>
      <c r="AF27" s="16"/>
      <c r="AG27" s="16"/>
    </row>
    <row r="28" spans="1:33" ht="14.25" customHeight="1" x14ac:dyDescent="0.25">
      <c r="A28" s="22" t="s">
        <v>42</v>
      </c>
      <c r="B28" s="19"/>
      <c r="C28" s="19"/>
      <c r="D28" s="19">
        <v>5.9682225041618076E-2</v>
      </c>
      <c r="E28" s="19"/>
      <c r="F28" s="19"/>
      <c r="G28" s="19">
        <v>1.5003460319649079E-2</v>
      </c>
      <c r="H28" s="19">
        <v>0.20029568232100467</v>
      </c>
      <c r="I28" s="19">
        <v>0.26175260682147411</v>
      </c>
      <c r="J28" s="19">
        <v>0.30363057760688894</v>
      </c>
      <c r="K28" s="19">
        <v>2.2664885506234526E-2</v>
      </c>
      <c r="L28" s="19">
        <v>5.9647452954824792E-2</v>
      </c>
      <c r="M28" s="19">
        <v>3.3781933139061103E-2</v>
      </c>
      <c r="N28" s="19">
        <v>8.3439687652067732E-2</v>
      </c>
      <c r="O28" s="19">
        <v>3.3702644095047016E-2</v>
      </c>
      <c r="P28" s="19">
        <v>6.2519893199914273E-2</v>
      </c>
      <c r="Q28" s="19">
        <v>0.12756192118664111</v>
      </c>
      <c r="R28" s="16"/>
      <c r="S28" s="36">
        <f>IF(P28="","",P28/Trans_cr_A!P28)</f>
        <v>1.631902359118625E-3</v>
      </c>
      <c r="T28" s="37">
        <f>IF(P28="","",P28/GDP!S24/10)</f>
        <v>2.5128574437264578E-3</v>
      </c>
      <c r="U28" s="37">
        <f>IF(Q28="","",Q28/GDP!T24/10)</f>
        <v>5.0963612140088339E-3</v>
      </c>
      <c r="V28" s="39">
        <f>IF(P28="","",(P28-Oth_D_A!P28)/GDP!S24/10)</f>
        <v>-3.8721719978159499E-3</v>
      </c>
      <c r="W28" s="39">
        <f>IF(Q28="","",(Q28-Oth_D_A!Q28)/GDP!T24/10)</f>
        <v>-6.1588302421906171E-3</v>
      </c>
      <c r="X28" s="37">
        <f>IF(Trans_cr_A!P28="","",Trans_cr_A!P28/GDP!S24/10)</f>
        <v>1.5398332073517123</v>
      </c>
      <c r="Y28" s="37">
        <f>IF(Trans_cr_A!P28="", "", (Trans_cr_A!P28-Trans_deb!P28)/GDP!S24/10)</f>
        <v>-0.66550213869525698</v>
      </c>
      <c r="Z28" s="16"/>
      <c r="AA28" s="14">
        <f t="shared" si="0"/>
        <v>1</v>
      </c>
      <c r="AB28" s="42">
        <f t="shared" si="1"/>
        <v>1</v>
      </c>
      <c r="AC28" s="16"/>
      <c r="AD28" s="16"/>
      <c r="AE28" s="16"/>
      <c r="AF28" s="16"/>
      <c r="AG28" s="16"/>
    </row>
    <row r="29" spans="1:33" ht="14.25" customHeight="1" x14ac:dyDescent="0.25">
      <c r="A29" s="22" t="s">
        <v>43</v>
      </c>
      <c r="B29" s="21">
        <v>25.135000000000002</v>
      </c>
      <c r="C29" s="21">
        <v>17.712</v>
      </c>
      <c r="D29" s="21">
        <v>20.577000000000002</v>
      </c>
      <c r="E29" s="21">
        <v>24.970000000000006</v>
      </c>
      <c r="F29" s="21">
        <v>25.39</v>
      </c>
      <c r="G29" s="21">
        <v>25.225000000000001</v>
      </c>
      <c r="H29" s="21">
        <v>44.055500000000002</v>
      </c>
      <c r="I29" s="21">
        <v>47.763737974746938</v>
      </c>
      <c r="J29" s="21">
        <v>53.424811509278719</v>
      </c>
      <c r="K29" s="21">
        <v>188.9</v>
      </c>
      <c r="L29" s="21">
        <v>160.42038761925531</v>
      </c>
      <c r="M29" s="21">
        <v>153.70667318716562</v>
      </c>
      <c r="N29" s="21">
        <v>223.57492847942919</v>
      </c>
      <c r="O29" s="21">
        <v>240.3007361091322</v>
      </c>
      <c r="P29" s="21">
        <v>242.03483106758429</v>
      </c>
      <c r="Q29" s="21">
        <v>184.54816860682172</v>
      </c>
      <c r="R29" s="16"/>
      <c r="S29" s="36">
        <f>IF(P29="","",P29/Trans_cr_A!P29)</f>
        <v>0.53432123676703758</v>
      </c>
      <c r="T29" s="37">
        <f>IF(P29="","",P29/GDP!S25/10)</f>
        <v>0.58756301086976992</v>
      </c>
      <c r="U29" s="37">
        <f>IF(Q29="","",Q29/GDP!T25/10)</f>
        <v>0.46862235242076566</v>
      </c>
      <c r="V29" s="39">
        <f>IF(P29="","",(P29-Oth_D_A!P29)/GDP!S25/10)</f>
        <v>0.2173729071796727</v>
      </c>
      <c r="W29" s="39">
        <f>IF(Q29="","",(Q29-Oth_D_A!Q29)/GDP!T25/10)</f>
        <v>0.30511806197012087</v>
      </c>
      <c r="X29" s="37">
        <f>IF(Trans_cr_A!P29="","",Trans_cr_A!P29/GDP!S25/10)</f>
        <v>1.099643754429221</v>
      </c>
      <c r="Y29" s="37">
        <f>IF(Trans_cr_A!P29="", "", (Trans_cr_A!P29-Trans_deb!P29)/GDP!S25/10)</f>
        <v>-0.82648552267319686</v>
      </c>
      <c r="Z29" s="16"/>
      <c r="AA29" s="14">
        <f t="shared" si="0"/>
        <v>1</v>
      </c>
      <c r="AB29" s="42">
        <f t="shared" si="1"/>
        <v>1</v>
      </c>
      <c r="AC29" s="16"/>
      <c r="AD29" s="16"/>
      <c r="AE29" s="16"/>
      <c r="AF29" s="16"/>
      <c r="AG29" s="16"/>
    </row>
    <row r="30" spans="1:33" ht="14.25" customHeight="1" x14ac:dyDescent="0.25">
      <c r="A30" s="22" t="s">
        <v>44</v>
      </c>
      <c r="B30" s="19">
        <v>2.744752811992941</v>
      </c>
      <c r="C30" s="19">
        <v>1.7662267033697101</v>
      </c>
      <c r="D30" s="19">
        <v>26.8</v>
      </c>
      <c r="E30" s="19">
        <v>37.532503038427535</v>
      </c>
      <c r="F30" s="19">
        <v>28.632100965959239</v>
      </c>
      <c r="G30" s="19">
        <v>27.521346671454655</v>
      </c>
      <c r="H30" s="19">
        <v>24.454627582146063</v>
      </c>
      <c r="I30" s="19">
        <v>19.322244257269947</v>
      </c>
      <c r="J30" s="19">
        <v>17.980113096688591</v>
      </c>
      <c r="K30" s="19">
        <v>16.695996706441758</v>
      </c>
      <c r="L30" s="19">
        <v>52.794054664276004</v>
      </c>
      <c r="M30" s="19">
        <v>56.1635128761638</v>
      </c>
      <c r="N30" s="19">
        <v>80.572871968073997</v>
      </c>
      <c r="O30" s="19">
        <v>92.501995612092486</v>
      </c>
      <c r="P30" s="19">
        <v>91.867518281718588</v>
      </c>
      <c r="Q30" s="19">
        <v>51.534684420984895</v>
      </c>
      <c r="R30" s="16"/>
      <c r="S30" s="36">
        <f>IF(P30="","",P30/Trans_cr_A!P30)</f>
        <v>0.19003021687128879</v>
      </c>
      <c r="T30" s="37">
        <f>IF(P30="","",P30/GDP!S26/10)</f>
        <v>0.45472216146967581</v>
      </c>
      <c r="U30" s="37">
        <f>IF(Q30="","",Q30/GDP!T26/10)</f>
        <v>0.26579341080501778</v>
      </c>
      <c r="V30" s="39">
        <f>IF(P30="","",(P30-Oth_D_A!P30)/GDP!S26/10)</f>
        <v>0.13888887232386851</v>
      </c>
      <c r="W30" s="39">
        <f>IF(Q30="","",(Q30-Oth_D_A!Q30)/GDP!T26/10)</f>
        <v>3.7763885995581885E-2</v>
      </c>
      <c r="X30" s="37">
        <f>IF(Trans_cr_A!P30="","",Trans_cr_A!P30/GDP!S26/10)</f>
        <v>2.3928939773702833</v>
      </c>
      <c r="Y30" s="37">
        <f>IF(Trans_cr_A!P30="", "", (Trans_cr_A!P30-Trans_deb!P30)/GDP!S26/10)</f>
        <v>0.97249121073422418</v>
      </c>
      <c r="Z30" s="16"/>
      <c r="AA30" s="14">
        <f t="shared" si="0"/>
        <v>1</v>
      </c>
      <c r="AB30" s="42">
        <f t="shared" si="1"/>
        <v>1</v>
      </c>
      <c r="AC30" s="16"/>
      <c r="AD30" s="16"/>
      <c r="AE30" s="16"/>
      <c r="AF30" s="16"/>
      <c r="AG30" s="16"/>
    </row>
    <row r="31" spans="1:33" ht="14.25" customHeight="1" x14ac:dyDescent="0.25">
      <c r="A31" s="22" t="s">
        <v>45</v>
      </c>
      <c r="B31" s="21">
        <v>50.98939756681488</v>
      </c>
      <c r="C31" s="21">
        <v>51.223779222338464</v>
      </c>
      <c r="D31" s="21">
        <v>32.704084597170862</v>
      </c>
      <c r="E31" s="21">
        <v>0.27453199697389125</v>
      </c>
      <c r="F31" s="21">
        <v>0.15271581321132699</v>
      </c>
      <c r="G31" s="21">
        <v>0.5</v>
      </c>
      <c r="H31" s="21">
        <v>0.40964297983548115</v>
      </c>
      <c r="I31" s="21">
        <v>0.76355815238975722</v>
      </c>
      <c r="J31" s="21">
        <v>16.013730349076564</v>
      </c>
      <c r="K31" s="21">
        <v>4.354674836912281</v>
      </c>
      <c r="L31" s="21">
        <v>6.6935534510222405</v>
      </c>
      <c r="M31" s="21">
        <v>1.8763171112461194</v>
      </c>
      <c r="N31" s="21">
        <v>7.4310960582054602</v>
      </c>
      <c r="O31" s="21">
        <v>11.67026028220579</v>
      </c>
      <c r="P31" s="21">
        <v>9.1080066534047237</v>
      </c>
      <c r="Q31" s="21"/>
      <c r="R31" s="16"/>
      <c r="S31" s="36">
        <f>IF(P31="","",P31/Trans_cr_A!P31)</f>
        <v>0.14226960212111323</v>
      </c>
      <c r="T31" s="37">
        <f>IF(P31="","",P31/GDP!S27/10)</f>
        <v>4.9664685388542039E-2</v>
      </c>
      <c r="U31" s="37" t="str">
        <f>IF(Q31="","",Q31/GDP!T27/10)</f>
        <v/>
      </c>
      <c r="V31" s="39">
        <f>IF(P31="","",(P31-Oth_D_A!P31)/GDP!S27/10)</f>
        <v>4.3180743065194351E-2</v>
      </c>
      <c r="W31" s="39" t="str">
        <f>IF(Q31="","",(Q31-Oth_D_A!Q31)/GDP!T27/10)</f>
        <v/>
      </c>
      <c r="X31" s="37">
        <f>IF(Trans_cr_A!P31="","",Trans_cr_A!P31/GDP!S27/10)</f>
        <v>0.34908852381735633</v>
      </c>
      <c r="Y31" s="37">
        <f>IF(Trans_cr_A!P31="", "", (Trans_cr_A!P31-Trans_deb!P31)/GDP!S27/10)</f>
        <v>-1.0905187148124731</v>
      </c>
      <c r="Z31" s="16"/>
      <c r="AA31" s="14" t="str">
        <f t="shared" si="0"/>
        <v/>
      </c>
      <c r="AB31" s="42">
        <f t="shared" si="1"/>
        <v>0</v>
      </c>
      <c r="AC31" s="16"/>
      <c r="AD31" s="16"/>
      <c r="AE31" s="16"/>
      <c r="AF31" s="16"/>
      <c r="AG31" s="16"/>
    </row>
    <row r="32" spans="1:33" ht="14.25" customHeight="1" x14ac:dyDescent="0.25">
      <c r="A32" s="22" t="s">
        <v>46</v>
      </c>
      <c r="B32" s="19">
        <v>1800.5693881147961</v>
      </c>
      <c r="C32" s="19">
        <v>2025.1480182061539</v>
      </c>
      <c r="D32" s="19">
        <v>2281.8926595149796</v>
      </c>
      <c r="E32" s="19">
        <v>3344.6274662703895</v>
      </c>
      <c r="F32" s="19">
        <v>2219.1992387600003</v>
      </c>
      <c r="G32" s="19">
        <v>2696.1</v>
      </c>
      <c r="H32" s="19">
        <v>3314.28974698</v>
      </c>
      <c r="I32" s="19">
        <v>3074.45514151</v>
      </c>
      <c r="J32" s="19">
        <v>3030.21832726</v>
      </c>
      <c r="K32" s="19">
        <v>3312.1276527700002</v>
      </c>
      <c r="L32" s="19">
        <v>2861.7848793400003</v>
      </c>
      <c r="M32" s="19">
        <v>2834.9053586499999</v>
      </c>
      <c r="N32" s="19">
        <v>3491.3308978499999</v>
      </c>
      <c r="O32" s="19">
        <v>3303.96333108</v>
      </c>
      <c r="P32" s="19">
        <v>3416.2974623199998</v>
      </c>
      <c r="Q32" s="19">
        <v>3140.1808635300004</v>
      </c>
      <c r="R32" s="16"/>
      <c r="S32" s="36">
        <f>IF(P32="","",P32/Trans_cr_A!P32)</f>
        <v>0.61834197730575013</v>
      </c>
      <c r="T32" s="37">
        <f>IF(P32="","",P32/GDP!S28/10)</f>
        <v>0.18199772321920399</v>
      </c>
      <c r="U32" s="37">
        <f>IF(Q32="","",Q32/GDP!T28/10)</f>
        <v>0.21896831861053778</v>
      </c>
      <c r="V32" s="39">
        <f>IF(P32="","",(P32-Oth_D_A!P32)/GDP!S28/10)</f>
        <v>-1.1904873945053834E-2</v>
      </c>
      <c r="W32" s="39">
        <f>IF(Q32="","",(Q32-Oth_D_A!Q32)/GDP!T28/10)</f>
        <v>-2.3338326278868802E-3</v>
      </c>
      <c r="X32" s="37">
        <f>IF(Trans_cr_A!P32="","",Trans_cr_A!P32/GDP!S28/10)</f>
        <v>0.29433182591323892</v>
      </c>
      <c r="Y32" s="37">
        <f>IF(Trans_cr_A!P32="", "", (Trans_cr_A!P32-Trans_deb!P32)/GDP!S28/10)</f>
        <v>-0.33760144689602634</v>
      </c>
      <c r="Z32" s="16"/>
      <c r="AA32" s="14">
        <f t="shared" si="0"/>
        <v>1</v>
      </c>
      <c r="AB32" s="42">
        <f t="shared" si="1"/>
        <v>1</v>
      </c>
      <c r="AC32" s="16"/>
      <c r="AD32" s="16"/>
      <c r="AE32" s="16"/>
      <c r="AF32" s="16"/>
      <c r="AG32" s="16"/>
    </row>
    <row r="33" spans="1:33" ht="14.25" customHeight="1" x14ac:dyDescent="0.25">
      <c r="A33" s="22" t="s">
        <v>47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16"/>
      <c r="S33" s="36" t="str">
        <f>IF(P33="","",P33/Trans_cr_A!P33)</f>
        <v/>
      </c>
      <c r="T33" s="37" t="str">
        <f>IF(P33="","",P33/GDP!S29/10)</f>
        <v/>
      </c>
      <c r="U33" s="37" t="str">
        <f>IF(Q33="","",Q33/GDP!T29/10)</f>
        <v/>
      </c>
      <c r="V33" s="39" t="str">
        <f>IF(P33="","",(P33-Oth_D_A!P33)/GDP!S29/10)</f>
        <v/>
      </c>
      <c r="W33" s="39" t="str">
        <f>IF(Q33="","",(Q33-Oth_D_A!Q33)/GDP!T29/10)</f>
        <v/>
      </c>
      <c r="X33" s="37">
        <f>IF(Trans_cr_A!P33="","",Trans_cr_A!P33/GDP!S29/10)</f>
        <v>2.0629771399156587</v>
      </c>
      <c r="Y33" s="37">
        <f>IF(Trans_cr_A!P33="", "", (Trans_cr_A!P33-Trans_deb!P33)/GDP!S29/10)</f>
        <v>0.32292667817522569</v>
      </c>
      <c r="Z33" s="16"/>
      <c r="AA33" s="14" t="str">
        <f t="shared" si="0"/>
        <v/>
      </c>
      <c r="AB33" s="42">
        <f t="shared" si="1"/>
        <v>0</v>
      </c>
      <c r="AC33" s="16"/>
      <c r="AD33" s="16"/>
      <c r="AE33" s="16"/>
      <c r="AF33" s="16"/>
      <c r="AG33" s="16"/>
    </row>
    <row r="34" spans="1:33" ht="14.25" customHeight="1" x14ac:dyDescent="0.25">
      <c r="A34" s="22" t="s">
        <v>48</v>
      </c>
      <c r="B34" s="19">
        <v>5.4523579370354378</v>
      </c>
      <c r="C34" s="19">
        <v>116.34310838248146</v>
      </c>
      <c r="D34" s="19">
        <v>160.92151556975114</v>
      </c>
      <c r="E34" s="19">
        <v>220.73420936082906</v>
      </c>
      <c r="F34" s="19">
        <v>175.07351513470536</v>
      </c>
      <c r="G34" s="19">
        <v>163.5</v>
      </c>
      <c r="H34" s="19">
        <v>167.71</v>
      </c>
      <c r="I34" s="19">
        <v>202.19</v>
      </c>
      <c r="J34" s="19">
        <v>189.26</v>
      </c>
      <c r="K34" s="19">
        <v>531.08000000000004</v>
      </c>
      <c r="L34" s="19">
        <v>452.02</v>
      </c>
      <c r="M34" s="19">
        <v>478.67</v>
      </c>
      <c r="N34" s="19">
        <v>582.84</v>
      </c>
      <c r="O34" s="19">
        <v>710.31</v>
      </c>
      <c r="P34" s="19">
        <v>690.56</v>
      </c>
      <c r="Q34" s="19">
        <v>406.69</v>
      </c>
      <c r="R34" s="16"/>
      <c r="S34" s="36">
        <f>IF(P34="","",P34/Trans_cr_A!P34)</f>
        <v>0.29722726764055191</v>
      </c>
      <c r="T34" s="37">
        <f>IF(P34="","",P34/GDP!S30/10)</f>
        <v>1.0071904671615886</v>
      </c>
      <c r="U34" s="37">
        <f>IF(Q34="","",Q34/GDP!T30/10)</f>
        <v>0.5931797960939893</v>
      </c>
      <c r="V34" s="39">
        <f>IF(P34="","",(P34-Oth_D_A!P34)/GDP!S30/10)</f>
        <v>0.63174015139360873</v>
      </c>
      <c r="W34" s="39">
        <f>IF(Q34="","",(Q34-Oth_D_A!Q34)/GDP!T30/10)</f>
        <v>0.22486544828692692</v>
      </c>
      <c r="X34" s="37">
        <f>IF(Trans_cr_A!P34="","",Trans_cr_A!P34/GDP!S30/10)</f>
        <v>3.3886206846258191</v>
      </c>
      <c r="Y34" s="37">
        <f>IF(Trans_cr_A!P34="", "", (Trans_cr_A!P34-Trans_deb!P34)/GDP!S30/10)</f>
        <v>1.1074632090194423</v>
      </c>
      <c r="Z34" s="16"/>
      <c r="AA34" s="14">
        <f t="shared" si="0"/>
        <v>1</v>
      </c>
      <c r="AB34" s="42">
        <f t="shared" si="1"/>
        <v>1</v>
      </c>
      <c r="AC34" s="16"/>
      <c r="AD34" s="16"/>
      <c r="AE34" s="16"/>
      <c r="AF34" s="16"/>
      <c r="AG34" s="16"/>
    </row>
    <row r="35" spans="1:33" ht="14.25" customHeight="1" x14ac:dyDescent="0.25">
      <c r="A35" s="22" t="s">
        <v>49</v>
      </c>
      <c r="B35" s="21">
        <v>0</v>
      </c>
      <c r="C35" s="21">
        <v>2.8712221003726088E-2</v>
      </c>
      <c r="D35" s="21">
        <v>2.0892803022388492E-3</v>
      </c>
      <c r="E35" s="21">
        <v>0.549327303228337</v>
      </c>
      <c r="F35" s="21">
        <v>2.5579775099825532</v>
      </c>
      <c r="G35" s="21">
        <v>2.1948516442388826</v>
      </c>
      <c r="H35" s="21">
        <v>0.6</v>
      </c>
      <c r="I35" s="21">
        <v>0.59542890197070841</v>
      </c>
      <c r="J35" s="21">
        <v>1.72909627535067</v>
      </c>
      <c r="K35" s="21">
        <v>3.6576672197576636</v>
      </c>
      <c r="L35" s="21">
        <v>2.6504888271782674</v>
      </c>
      <c r="M35" s="21">
        <v>2.7606893326956006</v>
      </c>
      <c r="N35" s="21">
        <v>6.0517681099792391</v>
      </c>
      <c r="O35" s="21">
        <v>5.3668539153107346</v>
      </c>
      <c r="P35" s="21">
        <v>4.8966480155866199</v>
      </c>
      <c r="Q35" s="21"/>
      <c r="R35" s="16"/>
      <c r="S35" s="36">
        <f>IF(P35="","",P35/Trans_cr_A!P35)</f>
        <v>6.2785862785862775E-2</v>
      </c>
      <c r="T35" s="37">
        <f>IF(P35="","",P35/GDP!S31/10)</f>
        <v>3.1097726505694267E-2</v>
      </c>
      <c r="U35" s="37" t="str">
        <f>IF(Q35="","",Q35/GDP!T31/10)</f>
        <v/>
      </c>
      <c r="V35" s="39">
        <f>IF(P35="","",(P35-Oth_D_A!P35)/GDP!S31/10)</f>
        <v>-6.1154887746645903E-2</v>
      </c>
      <c r="W35" s="39" t="str">
        <f>IF(Q35="","",(Q35-Oth_D_A!Q35)/GDP!T31/10)</f>
        <v/>
      </c>
      <c r="X35" s="37">
        <f>IF(Trans_cr_A!P35="","",Trans_cr_A!P35/GDP!S31/10)</f>
        <v>0.4952982267959915</v>
      </c>
      <c r="Y35" s="37">
        <f>IF(Trans_cr_A!P35="", "", (Trans_cr_A!P35-Trans_deb!P35)/GDP!S31/10)</f>
        <v>-3.8723444013031711</v>
      </c>
      <c r="Z35" s="16"/>
      <c r="AA35" s="14" t="str">
        <f t="shared" si="0"/>
        <v/>
      </c>
      <c r="AB35" s="42">
        <f t="shared" si="1"/>
        <v>0</v>
      </c>
      <c r="AC35" s="16"/>
      <c r="AD35" s="16"/>
      <c r="AE35" s="16"/>
      <c r="AF35" s="16"/>
      <c r="AG35" s="16"/>
    </row>
    <row r="36" spans="1:33" ht="14.25" customHeight="1" x14ac:dyDescent="0.25">
      <c r="A36" s="22" t="s">
        <v>50</v>
      </c>
      <c r="B36" s="19">
        <v>1.3</v>
      </c>
      <c r="C36" s="19">
        <v>0.52406787143412215</v>
      </c>
      <c r="D36" s="19">
        <v>0.39949358688124625</v>
      </c>
      <c r="E36" s="19">
        <v>0.61828933765055571</v>
      </c>
      <c r="F36" s="19">
        <v>0.3711654467675769</v>
      </c>
      <c r="G36" s="19">
        <v>0.44964513459968242</v>
      </c>
      <c r="H36" s="19">
        <v>1.2159483191567002</v>
      </c>
      <c r="I36" s="19">
        <v>1.4848468961776147</v>
      </c>
      <c r="J36" s="19">
        <v>1.0112592565600425</v>
      </c>
      <c r="K36" s="19"/>
      <c r="L36" s="19"/>
      <c r="M36" s="19">
        <v>3.7470688251931882E-3</v>
      </c>
      <c r="N36" s="19">
        <v>8.2125785472411221E-3</v>
      </c>
      <c r="O36" s="19">
        <v>1.4751439299474901E-2</v>
      </c>
      <c r="P36" s="19"/>
      <c r="Q36" s="19"/>
      <c r="R36" s="16"/>
      <c r="S36" s="36" t="str">
        <f>IF(P36="","",P36/Trans_cr_A!P36)</f>
        <v/>
      </c>
      <c r="T36" s="37" t="str">
        <f>IF(P36="","",P36/GDP!S32/10)</f>
        <v/>
      </c>
      <c r="U36" s="37" t="str">
        <f>IF(Q36="","",Q36/GDP!T32/10)</f>
        <v/>
      </c>
      <c r="V36" s="39" t="str">
        <f>IF(P36="","",(P36-Oth_D_A!P36)/GDP!S32/10)</f>
        <v/>
      </c>
      <c r="W36" s="39" t="str">
        <f>IF(Q36="","",(Q36-Oth_D_A!Q36)/GDP!T32/10)</f>
        <v/>
      </c>
      <c r="X36" s="37" t="str">
        <f>IF(Trans_cr_A!P36="","",Trans_cr_A!P36/GDP!S32/10)</f>
        <v/>
      </c>
      <c r="Y36" s="37" t="str">
        <f>IF(Trans_cr_A!P36="", "", (Trans_cr_A!P36-Trans_deb!P36)/GDP!S32/10)</f>
        <v/>
      </c>
      <c r="Z36" s="16"/>
      <c r="AA36" s="14" t="str">
        <f t="shared" si="0"/>
        <v/>
      </c>
      <c r="AB36" s="42">
        <f t="shared" si="1"/>
        <v>0</v>
      </c>
      <c r="AC36" s="16"/>
      <c r="AD36" s="16"/>
      <c r="AE36" s="16"/>
      <c r="AF36" s="16"/>
      <c r="AG36" s="16"/>
    </row>
    <row r="37" spans="1:33" ht="14.25" customHeight="1" x14ac:dyDescent="0.25">
      <c r="A37" s="22" t="s">
        <v>51</v>
      </c>
      <c r="B37" s="21">
        <v>50.011455291902131</v>
      </c>
      <c r="C37" s="21">
        <v>51.883446467331794</v>
      </c>
      <c r="D37" s="21">
        <v>55.513571001071917</v>
      </c>
      <c r="E37" s="21">
        <v>99.745726669495767</v>
      </c>
      <c r="F37" s="21">
        <v>76.763240587442596</v>
      </c>
      <c r="G37" s="21">
        <v>63.070073431586607</v>
      </c>
      <c r="H37" s="21">
        <v>78.110668133233347</v>
      </c>
      <c r="I37" s="21">
        <v>69.099999999999994</v>
      </c>
      <c r="J37" s="21">
        <v>74.618215415619872</v>
      </c>
      <c r="K37" s="21">
        <v>66.61593353861366</v>
      </c>
      <c r="L37" s="21">
        <v>52.275871832887589</v>
      </c>
      <c r="M37" s="21">
        <v>63.622335046891834</v>
      </c>
      <c r="N37" s="21">
        <v>66.690066715645983</v>
      </c>
      <c r="O37" s="21">
        <v>86.433255208642109</v>
      </c>
      <c r="P37" s="21">
        <v>88.870904134352813</v>
      </c>
      <c r="Q37" s="21">
        <v>43.583337557905502</v>
      </c>
      <c r="R37" s="16"/>
      <c r="S37" s="36">
        <f>IF(P37="","",P37/Trans_cr_A!P37)</f>
        <v>0.57636104039291547</v>
      </c>
      <c r="T37" s="37">
        <f>IF(P37="","",P37/GDP!S33/10)</f>
        <v>4.4839003095031691</v>
      </c>
      <c r="U37" s="37">
        <f>IF(Q37="","",Q37/GDP!T33/10)</f>
        <v>2.4862143501372218</v>
      </c>
      <c r="V37" s="39">
        <f>IF(P37="","",(P37-Oth_D_A!P37)/GDP!S33/10)</f>
        <v>2.7922938508699424</v>
      </c>
      <c r="W37" s="39">
        <f>IF(Q37="","",(Q37-Oth_D_A!Q37)/GDP!T33/10)</f>
        <v>2.1664969898867343</v>
      </c>
      <c r="X37" s="37">
        <f>IF(Trans_cr_A!P37="","",Trans_cr_A!P37/GDP!S33/10)</f>
        <v>7.7796728010040637</v>
      </c>
      <c r="Y37" s="37">
        <f>IF(Trans_cr_A!P37="", "", (Trans_cr_A!P37-Trans_deb!P37)/GDP!S33/10)</f>
        <v>2.1211096582577147</v>
      </c>
      <c r="Z37" s="16"/>
      <c r="AA37" s="14">
        <f t="shared" si="0"/>
        <v>1</v>
      </c>
      <c r="AB37" s="42">
        <f t="shared" si="1"/>
        <v>1</v>
      </c>
      <c r="AC37" s="16"/>
      <c r="AD37" s="16"/>
      <c r="AE37" s="16"/>
      <c r="AF37" s="16"/>
      <c r="AG37" s="16"/>
    </row>
    <row r="38" spans="1:33" ht="14.25" customHeight="1" x14ac:dyDescent="0.25">
      <c r="A38" s="22" t="s">
        <v>52</v>
      </c>
      <c r="B38" s="19">
        <v>41.821603493071152</v>
      </c>
      <c r="C38" s="19">
        <v>47.543035399379995</v>
      </c>
      <c r="D38" s="19">
        <v>57.582286854739998</v>
      </c>
      <c r="E38" s="19">
        <v>57.507814299579998</v>
      </c>
      <c r="F38" s="19">
        <v>125.79916628009998</v>
      </c>
      <c r="G38" s="19">
        <v>68.599999999999994</v>
      </c>
      <c r="H38" s="19">
        <v>96.597143353260009</v>
      </c>
      <c r="I38" s="19">
        <v>103.73330991907999</v>
      </c>
      <c r="J38" s="19">
        <v>97.00436511429038</v>
      </c>
      <c r="K38" s="19">
        <v>109.55482558348</v>
      </c>
      <c r="L38" s="19">
        <v>120.08344382475912</v>
      </c>
      <c r="M38" s="19">
        <v>128.4390655332391</v>
      </c>
      <c r="N38" s="19">
        <v>153.71982004048002</v>
      </c>
      <c r="O38" s="19">
        <v>183.90561099464</v>
      </c>
      <c r="P38" s="19">
        <v>207.90982290934249</v>
      </c>
      <c r="Q38" s="19">
        <v>151.46706413116962</v>
      </c>
      <c r="R38" s="16"/>
      <c r="S38" s="36">
        <f>IF(P38="","",P38/Trans_cr_A!P38)</f>
        <v>0.26438806427013201</v>
      </c>
      <c r="T38" s="37">
        <f>IF(P38="","",P38/GDP!S34/10)</f>
        <v>0.77787272863417578</v>
      </c>
      <c r="U38" s="37">
        <f>IF(Q38="","",Q38/GDP!T34/10)</f>
        <v>0.58362063781131135</v>
      </c>
      <c r="V38" s="39">
        <f>IF(P38="","",(P38-Oth_D_A!P38)/GDP!S34/10)</f>
        <v>0.44163207140944405</v>
      </c>
      <c r="W38" s="39">
        <f>IF(Q38="","",(Q38-Oth_D_A!Q38)/GDP!T34/10)</f>
        <v>0.40158766519693534</v>
      </c>
      <c r="X38" s="37">
        <f>IF(Trans_cr_A!P38="","",Trans_cr_A!P38/GDP!S34/10)</f>
        <v>2.9421628044426518</v>
      </c>
      <c r="Y38" s="37">
        <f>IF(Trans_cr_A!P38="", "", (Trans_cr_A!P38-Trans_deb!P38)/GDP!S34/10)</f>
        <v>-3.3570418428401383</v>
      </c>
      <c r="Z38" s="16"/>
      <c r="AA38" s="14">
        <f t="shared" si="0"/>
        <v>1</v>
      </c>
      <c r="AB38" s="42">
        <f t="shared" si="1"/>
        <v>1</v>
      </c>
      <c r="AC38" s="16"/>
      <c r="AD38" s="16"/>
      <c r="AE38" s="16"/>
      <c r="AF38" s="16"/>
      <c r="AG38" s="16"/>
    </row>
    <row r="39" spans="1:33" ht="14.25" customHeight="1" x14ac:dyDescent="0.25">
      <c r="A39" s="22" t="s">
        <v>53</v>
      </c>
      <c r="B39" s="21">
        <v>67.010791109023799</v>
      </c>
      <c r="C39" s="21">
        <v>80.235344520879096</v>
      </c>
      <c r="D39" s="21">
        <v>100.92477427994986</v>
      </c>
      <c r="E39" s="21">
        <v>48.529143473771946</v>
      </c>
      <c r="F39" s="21">
        <v>40.464099763065661</v>
      </c>
      <c r="G39" s="21">
        <v>38.567545052495944</v>
      </c>
      <c r="H39" s="21">
        <v>78.20712462296099</v>
      </c>
      <c r="I39" s="21">
        <v>79.211630439142724</v>
      </c>
      <c r="J39" s="21">
        <v>86.303466618456994</v>
      </c>
      <c r="K39" s="21">
        <v>90.935358896522189</v>
      </c>
      <c r="L39" s="21">
        <v>79.836038699945263</v>
      </c>
      <c r="M39" s="21">
        <v>84.4</v>
      </c>
      <c r="N39" s="21">
        <v>133.25280913819486</v>
      </c>
      <c r="O39" s="21">
        <v>143.17143209654563</v>
      </c>
      <c r="P39" s="21">
        <v>182.47459977507</v>
      </c>
      <c r="Q39" s="21"/>
      <c r="R39" s="16"/>
      <c r="S39" s="36">
        <f>IF(P39="","",P39/Trans_cr_A!P39)</f>
        <v>0.27075030801809241</v>
      </c>
      <c r="T39" s="37">
        <f>IF(P39="","",P39/GDP!S35/10)</f>
        <v>0.46953297423016754</v>
      </c>
      <c r="U39" s="37" t="str">
        <f>IF(Q39="","",Q39/GDP!T35/10)</f>
        <v/>
      </c>
      <c r="V39" s="39">
        <f>IF(P39="","",(P39-Oth_D_A!P39)/GDP!S35/10)</f>
        <v>0.37435208343023074</v>
      </c>
      <c r="W39" s="39" t="str">
        <f>IF(Q39="","",(Q39-Oth_D_A!Q39)/GDP!T35/10)</f>
        <v/>
      </c>
      <c r="X39" s="37">
        <f>IF(Trans_cr_A!P39="","",Trans_cr_A!P39/GDP!S35/10)</f>
        <v>1.7341918377385255</v>
      </c>
      <c r="Y39" s="37">
        <f>IF(Trans_cr_A!P39="", "", (Trans_cr_A!P39-Trans_deb!P39)/GDP!S35/10)</f>
        <v>-1.0025983078105218</v>
      </c>
      <c r="Z39" s="16"/>
      <c r="AA39" s="14" t="str">
        <f t="shared" si="0"/>
        <v/>
      </c>
      <c r="AB39" s="42">
        <f t="shared" si="1"/>
        <v>0</v>
      </c>
      <c r="AC39" s="16"/>
      <c r="AD39" s="16"/>
      <c r="AE39" s="16"/>
      <c r="AF39" s="16"/>
      <c r="AG39" s="16"/>
    </row>
    <row r="40" spans="1:33" ht="14.25" customHeight="1" x14ac:dyDescent="0.25">
      <c r="A40" s="22" t="s">
        <v>54</v>
      </c>
      <c r="B40" s="19">
        <v>4581.6484209062537</v>
      </c>
      <c r="C40" s="19">
        <v>5091.3314030395877</v>
      </c>
      <c r="D40" s="19">
        <v>5256.8135623951175</v>
      </c>
      <c r="E40" s="19">
        <v>5582.5008168682034</v>
      </c>
      <c r="F40" s="19">
        <v>4826.2557144158136</v>
      </c>
      <c r="G40" s="19">
        <v>5755.1053872452794</v>
      </c>
      <c r="H40" s="19">
        <v>6269.0736592434914</v>
      </c>
      <c r="I40" s="19"/>
      <c r="J40" s="19"/>
      <c r="K40" s="19"/>
      <c r="L40" s="19"/>
      <c r="M40" s="19"/>
      <c r="N40" s="19"/>
      <c r="O40" s="19"/>
      <c r="P40" s="19"/>
      <c r="Q40" s="19"/>
      <c r="R40" s="16"/>
      <c r="S40" s="36" t="str">
        <f>IF(P40="","",P40/Trans_cr_A!P40)</f>
        <v/>
      </c>
      <c r="T40" s="37" t="str">
        <f>IF(P40="","",P40/GDP!S36/10)</f>
        <v/>
      </c>
      <c r="U40" s="37" t="str">
        <f>IF(Q40="","",Q40/GDP!T36/10)</f>
        <v/>
      </c>
      <c r="V40" s="39" t="str">
        <f>IF(P40="","",(P40-Oth_D_A!P40)/GDP!S36/10)</f>
        <v/>
      </c>
      <c r="W40" s="39" t="str">
        <f>IF(Q40="","",(Q40-Oth_D_A!Q40)/GDP!T36/10)</f>
        <v/>
      </c>
      <c r="X40" s="37">
        <f>IF(Trans_cr_A!P40="","",Trans_cr_A!P40/GDP!S36/10)</f>
        <v>0.80401428221512128</v>
      </c>
      <c r="Y40" s="37">
        <f>IF(Trans_cr_A!P40="", "", (Trans_cr_A!P40-Trans_deb!P40)/GDP!S36/10)</f>
        <v>-0.59880736773369259</v>
      </c>
      <c r="Z40" s="16"/>
      <c r="AA40" s="14" t="str">
        <f t="shared" si="0"/>
        <v/>
      </c>
      <c r="AB40" s="42">
        <f t="shared" si="1"/>
        <v>0</v>
      </c>
      <c r="AC40" s="16"/>
      <c r="AD40" s="16"/>
      <c r="AE40" s="16"/>
      <c r="AF40" s="16"/>
      <c r="AG40" s="16"/>
    </row>
    <row r="41" spans="1:33" ht="14.25" customHeight="1" x14ac:dyDescent="0.25">
      <c r="A41" s="22" t="s">
        <v>55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>
        <v>49.638509441539675</v>
      </c>
      <c r="O41" s="21">
        <v>60.656859776509521</v>
      </c>
      <c r="P41" s="21">
        <v>65.642667346259913</v>
      </c>
      <c r="Q41" s="21"/>
      <c r="R41" s="16"/>
      <c r="S41" s="36">
        <f>IF(P41="","",P41/Trans_cr_A!P41)</f>
        <v>0.59203944315399304</v>
      </c>
      <c r="T41" s="37">
        <f>IF(P41="","",P41/GDP!S37/10)</f>
        <v>1.0903764294622873</v>
      </c>
      <c r="U41" s="37" t="str">
        <f>IF(Q41="","",Q41/GDP!T37/10)</f>
        <v/>
      </c>
      <c r="V41" s="39">
        <f>IF(P41="","",(P41-Oth_D_A!P41)/GDP!S37/10)</f>
        <v>0.56922547577983573</v>
      </c>
      <c r="W41" s="39" t="str">
        <f>IF(Q41="","",(Q41-Oth_D_A!Q41)/GDP!T37/10)</f>
        <v/>
      </c>
      <c r="X41" s="37">
        <f>IF(Trans_cr_A!P41="","",Trans_cr_A!P41/GDP!S37/10)</f>
        <v>1.8417293679851561</v>
      </c>
      <c r="Y41" s="37">
        <f>IF(Trans_cr_A!P41="", "", (Trans_cr_A!P41-Trans_deb!P41)/GDP!S37/10)</f>
        <v>-1.2328857885652362</v>
      </c>
      <c r="Z41" s="16"/>
      <c r="AA41" s="14" t="str">
        <f t="shared" si="0"/>
        <v/>
      </c>
      <c r="AB41" s="42">
        <f t="shared" si="1"/>
        <v>0</v>
      </c>
      <c r="AC41" s="16"/>
      <c r="AD41" s="16"/>
      <c r="AE41" s="16"/>
      <c r="AF41" s="16"/>
      <c r="AG41" s="16"/>
    </row>
    <row r="42" spans="1:33" ht="14.25" customHeight="1" x14ac:dyDescent="0.25">
      <c r="A42" s="22" t="s">
        <v>58</v>
      </c>
      <c r="B42" s="19">
        <v>1165.8196966941862</v>
      </c>
      <c r="C42" s="19">
        <v>1349.264826427129</v>
      </c>
      <c r="D42" s="19">
        <v>1503.4605802453332</v>
      </c>
      <c r="E42" s="19">
        <v>1861.712391590024</v>
      </c>
      <c r="F42" s="19">
        <v>1288.1115490404952</v>
      </c>
      <c r="G42" s="19">
        <v>1490.6919536981979</v>
      </c>
      <c r="H42" s="19">
        <v>2161.5607373167832</v>
      </c>
      <c r="I42" s="19">
        <v>1472.3908995299148</v>
      </c>
      <c r="J42" s="19">
        <v>1570.012610839058</v>
      </c>
      <c r="K42" s="19">
        <v>1306.8566618036398</v>
      </c>
      <c r="L42" s="19">
        <v>1203.2842620489139</v>
      </c>
      <c r="M42" s="19">
        <v>1150.9966090992339</v>
      </c>
      <c r="N42" s="19">
        <v>1182.3904262835169</v>
      </c>
      <c r="O42" s="19">
        <v>1184.920912008545</v>
      </c>
      <c r="P42" s="19">
        <v>1092.305608935236</v>
      </c>
      <c r="Q42" s="19">
        <v>858.80821813990906</v>
      </c>
      <c r="R42" s="16"/>
      <c r="S42" s="36">
        <f>IF(P42="","",P42/Trans_cr_A!P42)</f>
        <v>0.3547239064594358</v>
      </c>
      <c r="T42" s="37">
        <f>IF(P42="","",P42/GDP!S38/10)</f>
        <v>0.39112887490071835</v>
      </c>
      <c r="U42" s="37">
        <f>IF(Q42="","",Q42/GDP!T38/10)</f>
        <v>0.33977757922261353</v>
      </c>
      <c r="V42" s="39">
        <f>IF(P42="","",(P42-Oth_D_A!P42)/GDP!S38/10)</f>
        <v>0.18297880518255744</v>
      </c>
      <c r="W42" s="39">
        <f>IF(Q42="","",(Q42-Oth_D_A!Q42)/GDP!T38/10)</f>
        <v>0.16119113389023224</v>
      </c>
      <c r="X42" s="37">
        <f>IF(Trans_cr_A!P42="","",Trans_cr_A!P42/GDP!S38/10)</f>
        <v>1.1026290243717916</v>
      </c>
      <c r="Y42" s="37">
        <f>IF(Trans_cr_A!P42="", "", (Trans_cr_A!P42-Trans_deb!P42)/GDP!S38/10)</f>
        <v>-0.65221981137038654</v>
      </c>
      <c r="Z42" s="16"/>
      <c r="AA42" s="14">
        <f t="shared" si="0"/>
        <v>1</v>
      </c>
      <c r="AB42" s="42">
        <f t="shared" si="1"/>
        <v>1</v>
      </c>
      <c r="AC42" s="16"/>
      <c r="AD42" s="16"/>
      <c r="AE42" s="16"/>
      <c r="AF42" s="16"/>
      <c r="AG42" s="16"/>
    </row>
    <row r="43" spans="1:33" ht="14.25" customHeight="1" x14ac:dyDescent="0.25">
      <c r="A43" s="22" t="s">
        <v>59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16"/>
      <c r="S43" s="36" t="str">
        <f>IF(P43="","",P43/Trans_cr_A!P43)</f>
        <v/>
      </c>
      <c r="T43" s="37" t="str">
        <f>IF(P43="","",P43/GDP!S39/10)</f>
        <v/>
      </c>
      <c r="U43" s="37" t="str">
        <f>IF(Q43="","",Q43/GDP!T39/10)</f>
        <v/>
      </c>
      <c r="V43" s="39" t="str">
        <f>IF(P43="","",(P43-Oth_D_A!P43)/GDP!S39/10)</f>
        <v/>
      </c>
      <c r="W43" s="39" t="str">
        <f>IF(Q43="","",(Q43-Oth_D_A!Q43)/GDP!T39/10)</f>
        <v/>
      </c>
      <c r="X43" s="37">
        <f>IF(Trans_cr_A!P43="","",Trans_cr_A!P43/GDP!S39/10)</f>
        <v>8.6101853717459385</v>
      </c>
      <c r="Y43" s="37">
        <f>IF(Trans_cr_A!P43="", "", (Trans_cr_A!P43-Trans_deb!P43)/GDP!S39/10)</f>
        <v>3.5958030964360885</v>
      </c>
      <c r="Z43" s="16"/>
      <c r="AA43" s="14" t="str">
        <f t="shared" si="0"/>
        <v/>
      </c>
      <c r="AB43" s="42">
        <f t="shared" si="1"/>
        <v>0</v>
      </c>
      <c r="AC43" s="16"/>
      <c r="AD43" s="16"/>
      <c r="AE43" s="16"/>
      <c r="AF43" s="16"/>
      <c r="AG43" s="16"/>
    </row>
    <row r="44" spans="1:33" ht="14.25" customHeight="1" x14ac:dyDescent="0.25">
      <c r="A44" s="22" t="s">
        <v>60</v>
      </c>
      <c r="B44" s="19">
        <v>34.474733679538545</v>
      </c>
      <c r="C44" s="19">
        <v>35.143778139384601</v>
      </c>
      <c r="D44" s="19">
        <v>32.891145824815723</v>
      </c>
      <c r="E44" s="19">
        <v>30.000512399461179</v>
      </c>
      <c r="F44" s="19">
        <v>22.195317300446511</v>
      </c>
      <c r="G44" s="19">
        <v>23.246308835260223</v>
      </c>
      <c r="H44" s="19">
        <v>23.080966757951963</v>
      </c>
      <c r="I44" s="19">
        <v>24.801065500055163</v>
      </c>
      <c r="J44" s="19">
        <v>31.236108321484792</v>
      </c>
      <c r="K44" s="19">
        <v>32.679525646825034</v>
      </c>
      <c r="L44" s="19">
        <v>36.025372073176094</v>
      </c>
      <c r="M44" s="19">
        <v>40.112352568023454</v>
      </c>
      <c r="N44" s="19">
        <v>42.817641936501126</v>
      </c>
      <c r="O44" s="19">
        <v>48.836037633866503</v>
      </c>
      <c r="P44" s="19">
        <v>62.162016249280171</v>
      </c>
      <c r="Q44" s="19"/>
      <c r="R44" s="16"/>
      <c r="S44" s="36">
        <f>IF(P44="","",P44/Trans_cr_A!P44)</f>
        <v>9.2185121877896209E-2</v>
      </c>
      <c r="T44" s="37">
        <f>IF(P44="","",P44/GDP!S40/10)</f>
        <v>0.11270627016948938</v>
      </c>
      <c r="U44" s="37" t="str">
        <f>IF(Q44="","",Q44/GDP!T40/10)</f>
        <v/>
      </c>
      <c r="V44" s="39">
        <f>IF(P44="","",(P44-Oth_D_A!P44)/GDP!S40/10)</f>
        <v>-3.0499662594909365E-2</v>
      </c>
      <c r="W44" s="39" t="str">
        <f>IF(Q44="","",(Q44-Oth_D_A!Q44)/GDP!T40/10)</f>
        <v/>
      </c>
      <c r="X44" s="37">
        <f>IF(Trans_cr_A!P44="","",Trans_cr_A!P44/GDP!S40/10)</f>
        <v>1.2226080290784282</v>
      </c>
      <c r="Y44" s="37">
        <f>IF(Trans_cr_A!P44="", "", (Trans_cr_A!P44-Trans_deb!P44)/GDP!S40/10)</f>
        <v>0.40760663490027327</v>
      </c>
      <c r="Z44" s="16"/>
      <c r="AA44" s="14" t="str">
        <f t="shared" si="0"/>
        <v/>
      </c>
      <c r="AB44" s="42">
        <f t="shared" si="1"/>
        <v>0</v>
      </c>
      <c r="AC44" s="16"/>
      <c r="AD44" s="16"/>
      <c r="AE44" s="16"/>
      <c r="AF44" s="16"/>
      <c r="AG44" s="16"/>
    </row>
    <row r="45" spans="1:33" ht="14.25" customHeight="1" x14ac:dyDescent="0.25">
      <c r="A45" s="22" t="s">
        <v>61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16"/>
      <c r="S45" s="36" t="str">
        <f>IF(P45="","",P45/Trans_cr_A!P45)</f>
        <v/>
      </c>
      <c r="T45" s="37" t="str">
        <f>IF(P45="","",P45/GDP!S41/10)</f>
        <v/>
      </c>
      <c r="U45" s="37" t="str">
        <f>IF(Q45="","",Q45/GDP!T41/10)</f>
        <v/>
      </c>
      <c r="V45" s="39" t="str">
        <f>IF(P45="","",(P45-Oth_D_A!P45)/GDP!S41/10)</f>
        <v/>
      </c>
      <c r="W45" s="39" t="str">
        <f>IF(Q45="","",(Q45-Oth_D_A!Q45)/GDP!T41/10)</f>
        <v/>
      </c>
      <c r="X45" s="37">
        <f>IF(Trans_cr_A!P45="","",Trans_cr_A!P45/GDP!S41/10)</f>
        <v>0.3219749403959109</v>
      </c>
      <c r="Y45" s="37">
        <f>IF(Trans_cr_A!P45="", "", (Trans_cr_A!P45-Trans_deb!P45)/GDP!S41/10)</f>
        <v>-0.41128743085129421</v>
      </c>
      <c r="Z45" s="16"/>
      <c r="AA45" s="14" t="str">
        <f t="shared" si="0"/>
        <v/>
      </c>
      <c r="AB45" s="42">
        <f t="shared" si="1"/>
        <v>0</v>
      </c>
      <c r="AC45" s="16"/>
      <c r="AD45" s="16"/>
      <c r="AE45" s="16"/>
      <c r="AF45" s="16"/>
      <c r="AG45" s="16"/>
    </row>
    <row r="46" spans="1:33" ht="14.25" customHeight="1" x14ac:dyDescent="0.25">
      <c r="A46" s="22" t="s">
        <v>62</v>
      </c>
      <c r="B46" s="19">
        <v>216.43942907714845</v>
      </c>
      <c r="C46" s="19">
        <v>220.33988500976562</v>
      </c>
      <c r="D46" s="19">
        <v>291.5610256347656</v>
      </c>
      <c r="E46" s="19">
        <v>291.02556018066406</v>
      </c>
      <c r="F46" s="19">
        <v>246.16198217773439</v>
      </c>
      <c r="G46" s="19">
        <v>293.67688818359375</v>
      </c>
      <c r="H46" s="19">
        <v>511.06905102539065</v>
      </c>
      <c r="I46" s="19">
        <v>405.9116103515625</v>
      </c>
      <c r="J46" s="19">
        <v>387.49335449218762</v>
      </c>
      <c r="K46" s="19">
        <v>527.70714746093722</v>
      </c>
      <c r="L46" s="19">
        <v>387.71171716308555</v>
      </c>
      <c r="M46" s="19">
        <v>376.57800000000015</v>
      </c>
      <c r="N46" s="19">
        <v>489.23364208984361</v>
      </c>
      <c r="O46" s="19">
        <v>535.80832275390674</v>
      </c>
      <c r="P46" s="19">
        <v>550.24737329101686</v>
      </c>
      <c r="Q46" s="19">
        <v>400.27681982421825</v>
      </c>
      <c r="R46" s="16"/>
      <c r="S46" s="36">
        <f>IF(P46="","",P46/Trans_cr_A!P46)</f>
        <v>0.27021335642172367</v>
      </c>
      <c r="T46" s="37">
        <f>IF(P46="","",P46/GDP!S42/10)</f>
        <v>0.17015767245180266</v>
      </c>
      <c r="U46" s="37">
        <f>IF(Q46="","",Q46/GDP!T42/10)</f>
        <v>0.14745170421907156</v>
      </c>
      <c r="V46" s="39">
        <f>IF(P46="","",(P46-Oth_D_A!P46)/GDP!S42/10)</f>
        <v>5.7484471863524622E-2</v>
      </c>
      <c r="W46" s="39">
        <f>IF(Q46="","",(Q46-Oth_D_A!Q46)/GDP!T42/10)</f>
        <v>6.7408529857559241E-2</v>
      </c>
      <c r="X46" s="37">
        <f>IF(Trans_cr_A!P46="","",Trans_cr_A!P46/GDP!S42/10)</f>
        <v>0.62971599444639048</v>
      </c>
      <c r="Y46" s="37">
        <f>IF(Trans_cr_A!P46="", "", (Trans_cr_A!P46-Trans_deb!P46)/GDP!S42/10)</f>
        <v>-0.32520399527988519</v>
      </c>
      <c r="Z46" s="16"/>
      <c r="AA46" s="14">
        <f t="shared" si="0"/>
        <v>1</v>
      </c>
      <c r="AB46" s="42">
        <f t="shared" si="1"/>
        <v>1</v>
      </c>
      <c r="AC46" s="16"/>
      <c r="AD46" s="16"/>
      <c r="AE46" s="16"/>
      <c r="AF46" s="16"/>
      <c r="AG46" s="16"/>
    </row>
    <row r="47" spans="1:33" ht="14.25" customHeight="1" x14ac:dyDescent="0.25">
      <c r="A47" s="22" t="s">
        <v>63</v>
      </c>
      <c r="B47" s="21">
        <v>4.3723030237934255</v>
      </c>
      <c r="C47" s="21">
        <v>4.2647218930867821</v>
      </c>
      <c r="D47" s="21">
        <v>5.1775151596548374</v>
      </c>
      <c r="E47" s="21">
        <v>6.2977572624806246</v>
      </c>
      <c r="F47" s="21">
        <v>3.6544560935079038</v>
      </c>
      <c r="G47" s="21">
        <v>4.1684665542948069</v>
      </c>
      <c r="H47" s="21">
        <v>3.610852616784519</v>
      </c>
      <c r="I47" s="21">
        <v>6.3283776734912722</v>
      </c>
      <c r="J47" s="21"/>
      <c r="K47" s="21">
        <v>5.6502954210150245</v>
      </c>
      <c r="L47" s="21">
        <v>4.821975108247476</v>
      </c>
      <c r="M47" s="21">
        <v>4.7471337089468779</v>
      </c>
      <c r="N47" s="21">
        <v>4.7754756742635367</v>
      </c>
      <c r="O47" s="21">
        <v>5.4914445036253845</v>
      </c>
      <c r="P47" s="21">
        <v>5.6740627866073057</v>
      </c>
      <c r="Q47" s="21"/>
      <c r="R47" s="16"/>
      <c r="S47" s="36">
        <f>IF(P47="","",P47/Trans_cr_A!P47)</f>
        <v>0.89262667407664176</v>
      </c>
      <c r="T47" s="37">
        <f>IF(P47="","",P47/GDP!S43/10)</f>
        <v>0.47681199887456349</v>
      </c>
      <c r="U47" s="37" t="str">
        <f>IF(Q47="","",Q47/GDP!T43/10)</f>
        <v/>
      </c>
      <c r="V47" s="39">
        <f>IF(P47="","",(P47-Oth_D_A!P47)/GDP!S43/10)</f>
        <v>0.47681199887456349</v>
      </c>
      <c r="W47" s="39" t="str">
        <f>IF(Q47="","",(Q47-Oth_D_A!Q47)/GDP!T43/10)</f>
        <v/>
      </c>
      <c r="X47" s="37">
        <f>IF(Trans_cr_A!P47="","",Trans_cr_A!P47/GDP!S43/10)</f>
        <v>0.53416732069741402</v>
      </c>
      <c r="Y47" s="37">
        <f>IF(Trans_cr_A!P47="", "", (Trans_cr_A!P47-Trans_deb!P47)/GDP!S43/10)</f>
        <v>-3.878103730484658</v>
      </c>
      <c r="Z47" s="16"/>
      <c r="AA47" s="14" t="str">
        <f t="shared" si="0"/>
        <v/>
      </c>
      <c r="AB47" s="42">
        <f t="shared" si="1"/>
        <v>0</v>
      </c>
      <c r="AC47" s="16"/>
      <c r="AD47" s="16"/>
      <c r="AE47" s="16"/>
      <c r="AF47" s="16"/>
      <c r="AG47" s="16"/>
    </row>
    <row r="48" spans="1:33" ht="14.25" customHeight="1" x14ac:dyDescent="0.25">
      <c r="A48" s="22" t="s">
        <v>64</v>
      </c>
      <c r="B48" s="19"/>
      <c r="C48" s="19"/>
      <c r="D48" s="19"/>
      <c r="E48" s="19"/>
      <c r="F48" s="19"/>
      <c r="G48" s="19"/>
      <c r="H48" s="19">
        <v>114.5</v>
      </c>
      <c r="I48" s="19">
        <v>91.292297174393809</v>
      </c>
      <c r="J48" s="19">
        <v>91.846000673248</v>
      </c>
      <c r="K48" s="19">
        <v>131.72785721625598</v>
      </c>
      <c r="L48" s="19">
        <v>90.333438225696099</v>
      </c>
      <c r="M48" s="19">
        <v>63.938025610178599</v>
      </c>
      <c r="N48" s="19">
        <v>34.5682351599322</v>
      </c>
      <c r="O48" s="19">
        <v>18.46054131865785</v>
      </c>
      <c r="P48" s="19">
        <v>20.354500502024592</v>
      </c>
      <c r="Q48" s="19"/>
      <c r="R48" s="16"/>
      <c r="S48" s="36">
        <f>IF(P48="","",P48/Trans_cr_A!P48)</f>
        <v>1</v>
      </c>
      <c r="T48" s="37">
        <f>IF(P48="","",P48/GDP!S44/10)</f>
        <v>4.0371495303313486E-2</v>
      </c>
      <c r="U48" s="37" t="str">
        <f>IF(Q48="","",Q48/GDP!T44/10)</f>
        <v/>
      </c>
      <c r="V48" s="39">
        <f>IF(P48="","",(P48-Oth_D_A!P48)/GDP!S44/10)</f>
        <v>-2.0450920237114234</v>
      </c>
      <c r="W48" s="39" t="str">
        <f>IF(Q48="","",(Q48-Oth_D_A!Q48)/GDP!T44/10)</f>
        <v/>
      </c>
      <c r="X48" s="37">
        <f>IF(Trans_cr_A!P48="","",Trans_cr_A!P48/GDP!S44/10)</f>
        <v>4.0371495303313486E-2</v>
      </c>
      <c r="Y48" s="37">
        <f>IF(Trans_cr_A!P48="", "", (Trans_cr_A!P48-Trans_deb!P48)/GDP!S44/10)</f>
        <v>-2.0450920237114234</v>
      </c>
      <c r="Z48" s="16"/>
      <c r="AA48" s="14" t="str">
        <f t="shared" si="0"/>
        <v/>
      </c>
      <c r="AB48" s="42">
        <f t="shared" si="1"/>
        <v>0</v>
      </c>
      <c r="AC48" s="16"/>
      <c r="AD48" s="16"/>
      <c r="AE48" s="16"/>
      <c r="AF48" s="16"/>
      <c r="AG48" s="16"/>
    </row>
    <row r="49" spans="1:33" ht="14.25" customHeight="1" x14ac:dyDescent="0.25">
      <c r="A49" s="22" t="s">
        <v>65</v>
      </c>
      <c r="B49" s="21">
        <v>0</v>
      </c>
      <c r="C49" s="21"/>
      <c r="D49" s="21">
        <v>41.1</v>
      </c>
      <c r="E49" s="21">
        <v>45.66493971669076</v>
      </c>
      <c r="F49" s="21">
        <v>76.014489837511363</v>
      </c>
      <c r="G49" s="21">
        <v>91.068226538765487</v>
      </c>
      <c r="H49" s="21">
        <v>49.45258687396484</v>
      </c>
      <c r="I49" s="21">
        <v>59.078152519186432</v>
      </c>
      <c r="J49" s="21">
        <v>128.38635574511662</v>
      </c>
      <c r="K49" s="21">
        <v>176.29927957258101</v>
      </c>
      <c r="L49" s="21">
        <v>44.199884636713989</v>
      </c>
      <c r="M49" s="21">
        <v>131.21404371923359</v>
      </c>
      <c r="N49" s="21"/>
      <c r="O49" s="21"/>
      <c r="P49" s="21"/>
      <c r="Q49" s="21"/>
      <c r="R49" s="16"/>
      <c r="S49" s="36" t="str">
        <f>IF(P49="","",P49/Trans_cr_A!P49)</f>
        <v/>
      </c>
      <c r="T49" s="37" t="str">
        <f>IF(P49="","",P49/GDP!S45/10)</f>
        <v/>
      </c>
      <c r="U49" s="37" t="str">
        <f>IF(Q49="","",Q49/GDP!T45/10)</f>
        <v/>
      </c>
      <c r="V49" s="39" t="str">
        <f>IF(P49="","",(P49-Oth_D_A!P49)/GDP!S45/10)</f>
        <v/>
      </c>
      <c r="W49" s="39" t="str">
        <f>IF(Q49="","",(Q49-Oth_D_A!Q49)/GDP!T45/10)</f>
        <v/>
      </c>
      <c r="X49" s="37" t="str">
        <f>IF(Trans_cr_A!P49="","",Trans_cr_A!P49/GDP!S45/10)</f>
        <v/>
      </c>
      <c r="Y49" s="37" t="str">
        <f>IF(Trans_cr_A!P49="", "", (Trans_cr_A!P49-Trans_deb!P49)/GDP!S45/10)</f>
        <v/>
      </c>
      <c r="Z49" s="16"/>
      <c r="AA49" s="14" t="str">
        <f t="shared" si="0"/>
        <v/>
      </c>
      <c r="AB49" s="42">
        <f t="shared" si="1"/>
        <v>0</v>
      </c>
      <c r="AC49" s="16"/>
      <c r="AD49" s="16"/>
      <c r="AE49" s="16"/>
      <c r="AF49" s="16"/>
      <c r="AG49" s="16"/>
    </row>
    <row r="50" spans="1:33" ht="14.25" customHeight="1" x14ac:dyDescent="0.25">
      <c r="A50" s="22" t="s">
        <v>66</v>
      </c>
      <c r="B50" s="19">
        <v>117.27488894832871</v>
      </c>
      <c r="C50" s="19">
        <v>130.21928592806981</v>
      </c>
      <c r="D50" s="19">
        <v>144.61171894449831</v>
      </c>
      <c r="E50" s="19">
        <v>160.0917884714128</v>
      </c>
      <c r="F50" s="19">
        <v>177.71365608477538</v>
      </c>
      <c r="G50" s="19">
        <v>188.78064989463837</v>
      </c>
      <c r="H50" s="19">
        <v>217.8561114740796</v>
      </c>
      <c r="I50" s="19">
        <v>248.79546248587926</v>
      </c>
      <c r="J50" s="19">
        <v>250.94364326191848</v>
      </c>
      <c r="K50" s="19">
        <v>261.97969220627596</v>
      </c>
      <c r="L50" s="19">
        <v>316.58013854543202</v>
      </c>
      <c r="M50" s="19">
        <v>342.04719909159331</v>
      </c>
      <c r="N50" s="19">
        <v>337.95654399537329</v>
      </c>
      <c r="O50" s="19">
        <v>471.42583676659603</v>
      </c>
      <c r="P50" s="19">
        <v>467.54829344619458</v>
      </c>
      <c r="Q50" s="19">
        <v>315.82934469717196</v>
      </c>
      <c r="R50" s="16"/>
      <c r="S50" s="36">
        <f>IF(P50="","",P50/Trans_cr_A!P50)</f>
        <v>0.57858627837688281</v>
      </c>
      <c r="T50" s="37">
        <f>IF(P50="","",P50/GDP!S46/10)</f>
        <v>0.73116112570949643</v>
      </c>
      <c r="U50" s="37">
        <f>IF(Q50="","",Q50/GDP!T46/10)</f>
        <v>0.51396150479604874</v>
      </c>
      <c r="V50" s="39">
        <f>IF(P50="","",(P50-Oth_D_A!P50)/GDP!S46/10)</f>
        <v>0.47023613933631941</v>
      </c>
      <c r="W50" s="39">
        <f>IF(Q50="","",(Q50-Oth_D_A!Q50)/GDP!T46/10)</f>
        <v>0.2317937954985648</v>
      </c>
      <c r="X50" s="37">
        <f>IF(Trans_cr_A!P50="","",Trans_cr_A!P50/GDP!S46/10)</f>
        <v>1.2637028443893177</v>
      </c>
      <c r="Y50" s="37">
        <f>IF(Trans_cr_A!P50="", "", (Trans_cr_A!P50-Trans_deb!P50)/GDP!S46/10)</f>
        <v>-0.81098981594397002</v>
      </c>
      <c r="Z50" s="16"/>
      <c r="AA50" s="14">
        <f t="shared" si="0"/>
        <v>1</v>
      </c>
      <c r="AB50" s="42">
        <f t="shared" si="1"/>
        <v>1</v>
      </c>
      <c r="AC50" s="16"/>
      <c r="AD50" s="16"/>
      <c r="AE50" s="16"/>
      <c r="AF50" s="16"/>
      <c r="AG50" s="16"/>
    </row>
    <row r="51" spans="1:33" ht="14.25" customHeight="1" x14ac:dyDescent="0.25">
      <c r="A51" s="22" t="s">
        <v>67</v>
      </c>
      <c r="B51" s="21">
        <v>128.18763017878129</v>
      </c>
      <c r="C51" s="21">
        <v>149.63661098301887</v>
      </c>
      <c r="D51" s="21">
        <v>152.83920611939223</v>
      </c>
      <c r="E51" s="21">
        <v>174.35581205254101</v>
      </c>
      <c r="F51" s="21">
        <v>167.00281674247668</v>
      </c>
      <c r="G51" s="21">
        <v>160.34936342408773</v>
      </c>
      <c r="H51" s="21">
        <v>141.9</v>
      </c>
      <c r="I51" s="21">
        <v>7.2850334426575394</v>
      </c>
      <c r="J51" s="21">
        <v>0.8773037659361187</v>
      </c>
      <c r="K51" s="21">
        <v>1.9882844073381456</v>
      </c>
      <c r="L51" s="21">
        <v>0.75098311064382828</v>
      </c>
      <c r="M51" s="21">
        <v>8.2526555194383384</v>
      </c>
      <c r="N51" s="21">
        <v>18.998177508192139</v>
      </c>
      <c r="O51" s="21">
        <v>171.34229332283732</v>
      </c>
      <c r="P51" s="21">
        <v>181.07184813633168</v>
      </c>
      <c r="Q51" s="21"/>
      <c r="R51" s="16"/>
      <c r="S51" s="36">
        <f>IF(P51="","",P51/Trans_cr_A!P51)</f>
        <v>0.46212018051210801</v>
      </c>
      <c r="T51" s="37">
        <f>IF(P51="","",P51/GDP!S47/10)</f>
        <v>0.3093183145190927</v>
      </c>
      <c r="U51" s="37" t="str">
        <f>IF(Q51="","",Q51/GDP!T47/10)</f>
        <v/>
      </c>
      <c r="V51" s="39">
        <f>IF(P51="","",(P51-Oth_D_A!P51)/GDP!S47/10)</f>
        <v>0.30012961327936322</v>
      </c>
      <c r="W51" s="39" t="str">
        <f>IF(Q51="","",(Q51-Oth_D_A!Q51)/GDP!T47/10)</f>
        <v/>
      </c>
      <c r="X51" s="37">
        <f>IF(Trans_cr_A!P51="","",Trans_cr_A!P51/GDP!S47/10)</f>
        <v>0.66934604365538686</v>
      </c>
      <c r="Y51" s="37">
        <f>IF(Trans_cr_A!P51="", "", (Trans_cr_A!P51-Trans_deb!P51)/GDP!S47/10)</f>
        <v>-2.3546294412420972</v>
      </c>
      <c r="Z51" s="16"/>
      <c r="AA51" s="14" t="str">
        <f t="shared" si="0"/>
        <v/>
      </c>
      <c r="AB51" s="42">
        <f t="shared" si="1"/>
        <v>0</v>
      </c>
      <c r="AC51" s="16"/>
      <c r="AD51" s="16"/>
      <c r="AE51" s="16"/>
      <c r="AF51" s="16"/>
      <c r="AG51" s="16"/>
    </row>
    <row r="52" spans="1:33" ht="14.25" customHeight="1" x14ac:dyDescent="0.25">
      <c r="A52" s="22" t="s">
        <v>68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6"/>
      <c r="S52" s="36" t="str">
        <f>IF(P52="","",P52/Trans_cr_A!P52)</f>
        <v/>
      </c>
      <c r="T52" s="37" t="str">
        <f>IF(P52="","",P52/GDP!S48/10)</f>
        <v/>
      </c>
      <c r="U52" s="37" t="str">
        <f>IF(Q52="","",Q52/GDP!T48/10)</f>
        <v/>
      </c>
      <c r="V52" s="39" t="str">
        <f>IF(P52="","",(P52-Oth_D_A!P52)/GDP!S48/10)</f>
        <v/>
      </c>
      <c r="W52" s="39" t="str">
        <f>IF(Q52="","",(Q52-Oth_D_A!Q52)/GDP!T48/10)</f>
        <v/>
      </c>
      <c r="X52" s="37">
        <f>IF(Trans_cr_A!P52="","",Trans_cr_A!P52/GDP!S48/10)</f>
        <v>2.2606382454269354</v>
      </c>
      <c r="Y52" s="37">
        <f>IF(Trans_cr_A!P52="", "", (Trans_cr_A!P52-Trans_deb!P52)/GDP!S48/10)</f>
        <v>0.98279972916334146</v>
      </c>
      <c r="Z52" s="16"/>
      <c r="AA52" s="14" t="str">
        <f t="shared" si="0"/>
        <v/>
      </c>
      <c r="AB52" s="42">
        <f t="shared" si="1"/>
        <v>0</v>
      </c>
      <c r="AC52" s="16"/>
      <c r="AD52" s="16"/>
      <c r="AE52" s="16"/>
      <c r="AF52" s="16"/>
      <c r="AG52" s="16"/>
    </row>
    <row r="53" spans="1:33" ht="14.25" customHeight="1" x14ac:dyDescent="0.25">
      <c r="A53" s="22" t="s">
        <v>69</v>
      </c>
      <c r="B53" s="21"/>
      <c r="C53" s="21"/>
      <c r="D53" s="21"/>
      <c r="E53" s="21"/>
      <c r="F53" s="21"/>
      <c r="G53" s="21"/>
      <c r="H53" s="21">
        <v>78.099999999999994</v>
      </c>
      <c r="I53" s="21">
        <v>77.793296089385478</v>
      </c>
      <c r="J53" s="21">
        <v>71.385474860335208</v>
      </c>
      <c r="K53" s="21">
        <v>71.625698324022352</v>
      </c>
      <c r="L53" s="21">
        <v>73.770949720670387</v>
      </c>
      <c r="M53" s="21">
        <v>84.960893854748605</v>
      </c>
      <c r="N53" s="21">
        <v>84.016759776536318</v>
      </c>
      <c r="O53" s="21">
        <v>64.479156379888266</v>
      </c>
      <c r="P53" s="21">
        <v>80.204242346368716</v>
      </c>
      <c r="Q53" s="21">
        <v>67.878339396648045</v>
      </c>
      <c r="R53" s="16"/>
      <c r="S53" s="36">
        <f>IF(P53="","",P53/Trans_cr_A!P53)</f>
        <v>0.71960970712725791</v>
      </c>
      <c r="T53" s="37">
        <f>IF(P53="","",P53/GDP!S49/10)</f>
        <v>1.9510674842457063</v>
      </c>
      <c r="U53" s="37" t="e">
        <f>IF(Q53="","",Q53/GDP!T49/10)</f>
        <v>#DIV/0!</v>
      </c>
      <c r="V53" s="39">
        <f>IF(P53="","",(P53-Oth_D_A!P53)/GDP!S49/10)</f>
        <v>1.134726526879136</v>
      </c>
      <c r="W53" s="39" t="e">
        <f>IF(Q53="","",(Q53-Oth_D_A!Q53)/GDP!T49/10)</f>
        <v>#DIV/0!</v>
      </c>
      <c r="X53" s="37">
        <f>IF(Trans_cr_A!P53="","",Trans_cr_A!P53/GDP!S49/10)</f>
        <v>2.711285666273918</v>
      </c>
      <c r="Y53" s="37">
        <f>IF(Trans_cr_A!P53="", "", (Trans_cr_A!P53-Trans_deb!P53)/GDP!S49/10)</f>
        <v>-1.2054602653326669</v>
      </c>
      <c r="Z53" s="16"/>
      <c r="AA53" s="14">
        <f t="shared" si="0"/>
        <v>1</v>
      </c>
      <c r="AB53" s="42">
        <f t="shared" si="1"/>
        <v>1</v>
      </c>
      <c r="AC53" s="16"/>
      <c r="AD53" s="16"/>
      <c r="AE53" s="16"/>
      <c r="AF53" s="16"/>
      <c r="AG53" s="16"/>
    </row>
    <row r="54" spans="1:33" ht="14.25" customHeight="1" x14ac:dyDescent="0.25">
      <c r="A54" s="22" t="s">
        <v>70</v>
      </c>
      <c r="B54" s="19"/>
      <c r="C54" s="19"/>
      <c r="D54" s="19"/>
      <c r="E54" s="19"/>
      <c r="F54" s="19"/>
      <c r="G54" s="19"/>
      <c r="H54" s="19">
        <v>54.3</v>
      </c>
      <c r="I54" s="19">
        <v>57.899441340782118</v>
      </c>
      <c r="J54" s="19">
        <v>55.284916201117319</v>
      </c>
      <c r="K54" s="19">
        <v>59.13966480446927</v>
      </c>
      <c r="L54" s="19">
        <v>58.754189944134069</v>
      </c>
      <c r="M54" s="19">
        <v>64.32960893854748</v>
      </c>
      <c r="N54" s="19">
        <v>57.465658307262572</v>
      </c>
      <c r="O54" s="19">
        <v>39.92457464804469</v>
      </c>
      <c r="P54" s="19">
        <v>49.763712955307263</v>
      </c>
      <c r="Q54" s="19">
        <v>47.542293877094977</v>
      </c>
      <c r="R54" s="16"/>
      <c r="S54" s="36">
        <f>IF(P54="","",P54/Trans_cr_A!P54)</f>
        <v>0.92293844579909756</v>
      </c>
      <c r="T54" s="37">
        <f>IF(P54="","",P54/GDP!S50/10)</f>
        <v>1.6043558623608696</v>
      </c>
      <c r="U54" s="37" t="e">
        <f>IF(Q54="","",Q54/GDP!T50/10)</f>
        <v>#DIV/0!</v>
      </c>
      <c r="V54" s="39">
        <f>IF(P54="","",(P54-Oth_D_A!P54)/GDP!S50/10)</f>
        <v>0.74875793739418772</v>
      </c>
      <c r="W54" s="39" t="e">
        <f>IF(Q54="","",(Q54-Oth_D_A!Q54)/GDP!T50/10)</f>
        <v>#DIV/0!</v>
      </c>
      <c r="X54" s="37">
        <f>IF(Trans_cr_A!P54="","",Trans_cr_A!P54/GDP!S50/10)</f>
        <v>1.7383129608083319</v>
      </c>
      <c r="Y54" s="37">
        <f>IF(Trans_cr_A!P54="", "", (Trans_cr_A!P54-Trans_deb!P54)/GDP!S50/10)</f>
        <v>-2.3131836362162796</v>
      </c>
      <c r="Z54" s="16"/>
      <c r="AA54" s="14">
        <f t="shared" si="0"/>
        <v>1</v>
      </c>
      <c r="AB54" s="42">
        <f t="shared" si="1"/>
        <v>1</v>
      </c>
      <c r="AC54" s="16"/>
      <c r="AD54" s="16"/>
      <c r="AE54" s="16"/>
      <c r="AF54" s="16"/>
      <c r="AG54" s="16"/>
    </row>
    <row r="55" spans="1:33" ht="14.25" customHeight="1" x14ac:dyDescent="0.25">
      <c r="A55" s="22" t="s">
        <v>71</v>
      </c>
      <c r="B55" s="21">
        <v>904.00412038615616</v>
      </c>
      <c r="C55" s="21">
        <v>910.9376405978287</v>
      </c>
      <c r="D55" s="21">
        <v>1057.4821516754075</v>
      </c>
      <c r="E55" s="21">
        <v>171.6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16"/>
      <c r="S55" s="36" t="str">
        <f>IF(P55="","",P55/Trans_cr_A!P55)</f>
        <v/>
      </c>
      <c r="T55" s="37" t="str">
        <f>IF(P55="","",P55/GDP!S51/10)</f>
        <v/>
      </c>
      <c r="U55" s="37" t="str">
        <f>IF(Q55="","",Q55/GDP!T51/10)</f>
        <v/>
      </c>
      <c r="V55" s="39" t="str">
        <f>IF(P55="","",(P55-Oth_D_A!P55)/GDP!S51/10)</f>
        <v/>
      </c>
      <c r="W55" s="39" t="str">
        <f>IF(Q55="","",(Q55-Oth_D_A!Q55)/GDP!T51/10)</f>
        <v/>
      </c>
      <c r="X55" s="37">
        <f>IF(Trans_cr_A!P55="","",Trans_cr_A!P55/GDP!S51/10)</f>
        <v>14.572737039543906</v>
      </c>
      <c r="Y55" s="37">
        <f>IF(Trans_cr_A!P55="", "", (Trans_cr_A!P55-Trans_deb!P55)/GDP!S51/10)</f>
        <v>5.1589984201887571</v>
      </c>
      <c r="Z55" s="16"/>
      <c r="AA55" s="14" t="str">
        <f t="shared" si="0"/>
        <v/>
      </c>
      <c r="AB55" s="42">
        <f t="shared" si="1"/>
        <v>0</v>
      </c>
      <c r="AC55" s="16"/>
      <c r="AD55" s="16"/>
      <c r="AE55" s="16"/>
      <c r="AF55" s="16"/>
      <c r="AG55" s="16"/>
    </row>
    <row r="56" spans="1:33" ht="14.25" customHeight="1" x14ac:dyDescent="0.25">
      <c r="A56" s="22" t="s">
        <v>72</v>
      </c>
      <c r="B56" s="19">
        <v>303.91893810730437</v>
      </c>
      <c r="C56" s="19">
        <v>423.55367236480413</v>
      </c>
      <c r="D56" s="19">
        <v>824.31689525805712</v>
      </c>
      <c r="E56" s="19">
        <v>1049.3527882584515</v>
      </c>
      <c r="F56" s="19">
        <v>936.18925492942105</v>
      </c>
      <c r="G56" s="19">
        <v>983.46188248297142</v>
      </c>
      <c r="H56" s="19">
        <v>1043.8499667779047</v>
      </c>
      <c r="I56" s="19">
        <v>948.92668723424936</v>
      </c>
      <c r="J56" s="19">
        <v>994.13294422067406</v>
      </c>
      <c r="K56" s="19">
        <v>1060.4645470761527</v>
      </c>
      <c r="L56" s="19">
        <v>981.29197385595705</v>
      </c>
      <c r="M56" s="19">
        <v>1059.2630083130471</v>
      </c>
      <c r="N56" s="19">
        <v>1397.067835240613</v>
      </c>
      <c r="O56" s="19">
        <v>1846.036739403115</v>
      </c>
      <c r="P56" s="19">
        <v>1677.7288696125245</v>
      </c>
      <c r="Q56" s="19">
        <v>1748.6136019400603</v>
      </c>
      <c r="R56" s="16"/>
      <c r="S56" s="36">
        <f>IF(P56="","",P56/Trans_cr_A!P56)</f>
        <v>0.23955369015290601</v>
      </c>
      <c r="T56" s="37">
        <f>IF(P56="","",P56/GDP!S52/10)</f>
        <v>0.66925511181818065</v>
      </c>
      <c r="U56" s="37">
        <f>IF(Q56="","",Q56/GDP!T52/10)</f>
        <v>0.72419854711646481</v>
      </c>
      <c r="V56" s="39">
        <f>IF(P56="","",(P56-Oth_D_A!P56)/GDP!S52/10)</f>
        <v>0.14969652770682179</v>
      </c>
      <c r="W56" s="39">
        <f>IF(Q56="","",(Q56-Oth_D_A!Q56)/GDP!T52/10)</f>
        <v>0.22852684883651184</v>
      </c>
      <c r="X56" s="37">
        <f>IF(Trans_cr_A!P56="","",Trans_cr_A!P56/GDP!S52/10)</f>
        <v>2.7937583069206666</v>
      </c>
      <c r="Y56" s="37">
        <f>IF(Trans_cr_A!P56="", "", (Trans_cr_A!P56-Trans_deb!P56)/GDP!S52/10)</f>
        <v>0.40523128239977241</v>
      </c>
      <c r="Z56" s="16"/>
      <c r="AA56" s="14">
        <f t="shared" si="0"/>
        <v>1</v>
      </c>
      <c r="AB56" s="42">
        <f t="shared" si="1"/>
        <v>1</v>
      </c>
      <c r="AC56" s="16"/>
      <c r="AD56" s="16"/>
      <c r="AE56" s="16"/>
      <c r="AF56" s="16"/>
      <c r="AG56" s="16"/>
    </row>
    <row r="57" spans="1:33" ht="14.25" customHeight="1" x14ac:dyDescent="0.25">
      <c r="A57" s="22" t="s">
        <v>74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6"/>
      <c r="S57" s="36" t="str">
        <f>IF(P57="","",P57/Trans_cr_A!P57)</f>
        <v/>
      </c>
      <c r="T57" s="37" t="str">
        <f>IF(P57="","",P57/GDP!S53/10)</f>
        <v/>
      </c>
      <c r="U57" s="37" t="str">
        <f>IF(Q57="","",Q57/GDP!T53/10)</f>
        <v/>
      </c>
      <c r="V57" s="39" t="str">
        <f>IF(P57="","",(P57-Oth_D_A!P57)/GDP!S53/10)</f>
        <v/>
      </c>
      <c r="W57" s="39" t="str">
        <f>IF(Q57="","",(Q57-Oth_D_A!Q57)/GDP!T53/10)</f>
        <v/>
      </c>
      <c r="X57" s="37">
        <f>IF(Trans_cr_A!P57="","",Trans_cr_A!P57/GDP!S53/10)</f>
        <v>12.690037892051972</v>
      </c>
      <c r="Y57" s="37">
        <f>IF(Trans_cr_A!P57="", "", (Trans_cr_A!P57-Trans_deb!P57)/GDP!S53/10)</f>
        <v>2.7933560451758543</v>
      </c>
      <c r="Z57" s="16"/>
      <c r="AA57" s="14" t="str">
        <f t="shared" si="0"/>
        <v/>
      </c>
      <c r="AB57" s="42">
        <f t="shared" si="1"/>
        <v>0</v>
      </c>
      <c r="AC57" s="16"/>
      <c r="AD57" s="16"/>
      <c r="AE57" s="16"/>
      <c r="AF57" s="16"/>
      <c r="AG57" s="16"/>
    </row>
    <row r="58" spans="1:33" ht="14.25" customHeight="1" x14ac:dyDescent="0.25">
      <c r="A58" s="22" t="s">
        <v>75</v>
      </c>
      <c r="B58" s="21">
        <v>74.943310019637522</v>
      </c>
      <c r="C58" s="21">
        <v>73.547864349176507</v>
      </c>
      <c r="D58" s="21">
        <v>71.617872958176022</v>
      </c>
      <c r="E58" s="21">
        <v>108.41712571952668</v>
      </c>
      <c r="F58" s="21">
        <v>110.39775828405197</v>
      </c>
      <c r="G58" s="21">
        <v>114.89919593070036</v>
      </c>
      <c r="H58" s="21">
        <v>116.32840238351123</v>
      </c>
      <c r="I58" s="21">
        <v>117.00361803050849</v>
      </c>
      <c r="J58" s="21"/>
      <c r="K58" s="21"/>
      <c r="L58" s="21"/>
      <c r="M58" s="21"/>
      <c r="N58" s="21"/>
      <c r="O58" s="21"/>
      <c r="P58" s="21"/>
      <c r="Q58" s="21"/>
      <c r="R58" s="16"/>
      <c r="S58" s="36" t="str">
        <f>IF(P58="","",P58/Trans_cr_A!P58)</f>
        <v/>
      </c>
      <c r="T58" s="37" t="str">
        <f>IF(P58="","",P58/GDP!S54/10)</f>
        <v/>
      </c>
      <c r="U58" s="37" t="str">
        <f>IF(Q58="","",Q58/GDP!T54/10)</f>
        <v/>
      </c>
      <c r="V58" s="39" t="str">
        <f>IF(P58="","",(P58-Oth_D_A!P58)/GDP!S54/10)</f>
        <v/>
      </c>
      <c r="W58" s="39" t="str">
        <f>IF(Q58="","",(Q58-Oth_D_A!Q58)/GDP!T54/10)</f>
        <v/>
      </c>
      <c r="X58" s="37">
        <f>IF(Trans_cr_A!P58="","",Trans_cr_A!P58/GDP!S54/10)</f>
        <v>18.394379636257536</v>
      </c>
      <c r="Y58" s="37">
        <f>IF(Trans_cr_A!P58="", "", (Trans_cr_A!P58-Trans_deb!P58)/GDP!S54/10)</f>
        <v>2.5031343159877997</v>
      </c>
      <c r="Z58" s="16"/>
      <c r="AA58" s="14" t="str">
        <f t="shared" si="0"/>
        <v/>
      </c>
      <c r="AB58" s="42">
        <f t="shared" si="1"/>
        <v>0</v>
      </c>
      <c r="AC58" s="16"/>
      <c r="AD58" s="16"/>
      <c r="AE58" s="16"/>
      <c r="AF58" s="16"/>
      <c r="AG58" s="16"/>
    </row>
    <row r="59" spans="1:33" ht="14.25" customHeight="1" x14ac:dyDescent="0.25">
      <c r="A59" s="22" t="s">
        <v>76</v>
      </c>
      <c r="B59" s="19"/>
      <c r="C59" s="19"/>
      <c r="D59" s="19"/>
      <c r="E59" s="19"/>
      <c r="F59" s="19"/>
      <c r="G59" s="19"/>
      <c r="H59" s="19"/>
      <c r="I59" s="19"/>
      <c r="J59" s="19"/>
      <c r="K59" s="19">
        <v>1</v>
      </c>
      <c r="L59" s="19">
        <v>0.72317084925925923</v>
      </c>
      <c r="M59" s="19">
        <v>0.78095558518518504</v>
      </c>
      <c r="N59" s="19">
        <v>0.83602913703703696</v>
      </c>
      <c r="O59" s="19">
        <v>0.88503356073596906</v>
      </c>
      <c r="P59" s="19"/>
      <c r="Q59" s="19"/>
      <c r="R59" s="16"/>
      <c r="S59" s="36" t="str">
        <f>IF(P59="","",P59/Trans_cr_A!P59)</f>
        <v/>
      </c>
      <c r="T59" s="37" t="str">
        <f>IF(P59="","",P59/GDP!S55/10)</f>
        <v/>
      </c>
      <c r="U59" s="37" t="str">
        <f>IF(Q59="","",Q59/GDP!T55/10)</f>
        <v/>
      </c>
      <c r="V59" s="39" t="str">
        <f>IF(P59="","",(P59-Oth_D_A!P59)/GDP!S55/10)</f>
        <v/>
      </c>
      <c r="W59" s="39" t="str">
        <f>IF(Q59="","",(Q59-Oth_D_A!Q59)/GDP!T55/10)</f>
        <v/>
      </c>
      <c r="X59" s="37">
        <f>IF(Trans_cr_A!P59="","",Trans_cr_A!P59/GDP!S55/10)</f>
        <v>0.3002648391041568</v>
      </c>
      <c r="Y59" s="37">
        <f>IF(Trans_cr_A!P59="", "", (Trans_cr_A!P59-Trans_deb!P59)/GDP!S55/10)</f>
        <v>0.3002648391041568</v>
      </c>
      <c r="Z59" s="16"/>
      <c r="AA59" s="14" t="str">
        <f t="shared" si="0"/>
        <v/>
      </c>
      <c r="AB59" s="42">
        <f t="shared" si="1"/>
        <v>0</v>
      </c>
      <c r="AC59" s="16"/>
      <c r="AD59" s="16"/>
      <c r="AE59" s="16"/>
      <c r="AF59" s="16"/>
      <c r="AG59" s="16"/>
    </row>
    <row r="60" spans="1:33" ht="14.25" customHeight="1" x14ac:dyDescent="0.25">
      <c r="A60" s="22" t="s">
        <v>77</v>
      </c>
      <c r="B60" s="21">
        <v>128.30000000000001</v>
      </c>
      <c r="C60" s="21">
        <v>302.89999999999998</v>
      </c>
      <c r="D60" s="21">
        <v>358.5</v>
      </c>
      <c r="E60" s="21">
        <v>402.9</v>
      </c>
      <c r="F60" s="21">
        <v>395.1</v>
      </c>
      <c r="G60" s="21">
        <v>441.8</v>
      </c>
      <c r="H60" s="21">
        <v>446.6</v>
      </c>
      <c r="I60" s="21">
        <v>436</v>
      </c>
      <c r="J60" s="21">
        <v>500.8</v>
      </c>
      <c r="K60" s="21">
        <v>495.9</v>
      </c>
      <c r="L60" s="21">
        <v>547.70000000000005</v>
      </c>
      <c r="M60" s="21">
        <v>581</v>
      </c>
      <c r="N60" s="21">
        <v>609.6</v>
      </c>
      <c r="O60" s="21">
        <v>645.5</v>
      </c>
      <c r="P60" s="21">
        <v>671.7</v>
      </c>
      <c r="Q60" s="21">
        <v>356.7</v>
      </c>
      <c r="R60" s="16"/>
      <c r="S60" s="36">
        <f>IF(P60="","",P60/Trans_cr_A!P60)</f>
        <v>1</v>
      </c>
      <c r="T60" s="37">
        <f>IF(P60="","",P60/GDP!S56/10)</f>
        <v>0.7544478389792435</v>
      </c>
      <c r="U60" s="37">
        <f>IF(Q60="","",Q60/GDP!T56/10)</f>
        <v>0.45306169107467198</v>
      </c>
      <c r="V60" s="39">
        <f>IF(P60="","",(P60-Oth_D_A!P60)/GDP!S56/10)</f>
        <v>0.68817953095516227</v>
      </c>
      <c r="W60" s="39">
        <f>IF(Q60="","",(Q60-Oth_D_A!Q60)/GDP!T56/10)</f>
        <v>0.40454204824021039</v>
      </c>
      <c r="X60" s="37">
        <f>IF(Trans_cr_A!P60="","",Trans_cr_A!P60/GDP!S56/10)</f>
        <v>0.7544478389792435</v>
      </c>
      <c r="Y60" s="37">
        <f>IF(Trans_cr_A!P60="", "", (Trans_cr_A!P60-Trans_deb!P60)/GDP!S56/10)</f>
        <v>-1.159358432922994</v>
      </c>
      <c r="Z60" s="16"/>
      <c r="AA60" s="14">
        <f t="shared" si="0"/>
        <v>1</v>
      </c>
      <c r="AB60" s="42">
        <f t="shared" si="1"/>
        <v>1</v>
      </c>
      <c r="AC60" s="16"/>
      <c r="AD60" s="16"/>
      <c r="AE60" s="16"/>
      <c r="AF60" s="16"/>
      <c r="AG60" s="16"/>
    </row>
    <row r="61" spans="1:33" ht="14.25" customHeight="1" x14ac:dyDescent="0.25">
      <c r="A61" s="22" t="s">
        <v>78</v>
      </c>
      <c r="B61" s="19"/>
      <c r="C61" s="19"/>
      <c r="D61" s="19"/>
      <c r="E61" s="19"/>
      <c r="F61" s="19"/>
      <c r="G61" s="19"/>
      <c r="H61" s="19"/>
      <c r="I61" s="19"/>
      <c r="J61" s="19"/>
      <c r="K61" s="19">
        <v>84.3</v>
      </c>
      <c r="L61" s="19">
        <v>95.174847554230254</v>
      </c>
      <c r="M61" s="19">
        <v>102.23573176521003</v>
      </c>
      <c r="N61" s="19">
        <v>94.579412577762341</v>
      </c>
      <c r="O61" s="19">
        <v>102.48741999938299</v>
      </c>
      <c r="P61" s="19"/>
      <c r="Q61" s="19"/>
      <c r="R61" s="16"/>
      <c r="S61" s="36" t="str">
        <f>IF(P61="","",P61/Trans_cr_A!P61)</f>
        <v/>
      </c>
      <c r="T61" s="37" t="str">
        <f>IF(P61="","",P61/GDP!S57/10)</f>
        <v/>
      </c>
      <c r="U61" s="37" t="str">
        <f>IF(Q61="","",Q61/GDP!T57/10)</f>
        <v/>
      </c>
      <c r="V61" s="39" t="str">
        <f>IF(P61="","",(P61-Oth_D_A!P61)/GDP!S57/10)</f>
        <v/>
      </c>
      <c r="W61" s="39" t="str">
        <f>IF(Q61="","",(Q61-Oth_D_A!Q61)/GDP!T57/10)</f>
        <v/>
      </c>
      <c r="X61" s="37">
        <f>IF(Trans_cr_A!P61="","",Trans_cr_A!P61/GDP!S57/10)</f>
        <v>2.1330844383975913</v>
      </c>
      <c r="Y61" s="37">
        <f>IF(Trans_cr_A!P61="", "", (Trans_cr_A!P61-Trans_deb!P61)/GDP!S57/10)</f>
        <v>-3.277172614915294</v>
      </c>
      <c r="Z61" s="16"/>
      <c r="AA61" s="14" t="str">
        <f t="shared" si="0"/>
        <v/>
      </c>
      <c r="AB61" s="42">
        <f t="shared" si="1"/>
        <v>0</v>
      </c>
      <c r="AC61" s="16"/>
      <c r="AD61" s="16"/>
      <c r="AE61" s="16"/>
      <c r="AF61" s="16"/>
      <c r="AG61" s="16"/>
    </row>
    <row r="62" spans="1:33" ht="14.25" customHeight="1" x14ac:dyDescent="0.25">
      <c r="A62" s="22" t="s">
        <v>79</v>
      </c>
      <c r="B62" s="21">
        <v>41.192222696744871</v>
      </c>
      <c r="C62" s="21">
        <v>49.536988436492763</v>
      </c>
      <c r="D62" s="21">
        <v>51.3832180171161</v>
      </c>
      <c r="E62" s="21">
        <v>65.173436019195506</v>
      </c>
      <c r="F62" s="21">
        <v>49.144513404087</v>
      </c>
      <c r="G62" s="21">
        <v>59.653938798750602</v>
      </c>
      <c r="H62" s="21">
        <v>73.463994886473799</v>
      </c>
      <c r="I62" s="21">
        <v>77.58682302645029</v>
      </c>
      <c r="J62" s="21">
        <v>80.143418649884282</v>
      </c>
      <c r="K62" s="21">
        <v>82.562781761670209</v>
      </c>
      <c r="L62" s="21">
        <v>59.3564630304178</v>
      </c>
      <c r="M62" s="21">
        <v>177</v>
      </c>
      <c r="N62" s="21">
        <v>208.63905228924671</v>
      </c>
      <c r="O62" s="21">
        <v>223.40385022259659</v>
      </c>
      <c r="P62" s="21">
        <v>256.84520933994588</v>
      </c>
      <c r="Q62" s="21">
        <v>324.84860285554896</v>
      </c>
      <c r="R62" s="16"/>
      <c r="S62" s="36">
        <f>IF(P62="","",P62/Trans_cr_A!P62)</f>
        <v>0.41675166488543736</v>
      </c>
      <c r="T62" s="37">
        <f>IF(P62="","",P62/GDP!S58/10)</f>
        <v>0.23758205622150616</v>
      </c>
      <c r="U62" s="37">
        <f>IF(Q62="","",Q62/GDP!T58/10)</f>
        <v>0.33605607288630729</v>
      </c>
      <c r="V62" s="39">
        <f>IF(P62="","",(P62-Oth_D_A!P62)/GDP!S58/10)</f>
        <v>8.6088442406484361E-2</v>
      </c>
      <c r="W62" s="39">
        <f>IF(Q62="","",(Q62-Oth_D_A!Q62)/GDP!T58/10)</f>
        <v>0.25467433920501259</v>
      </c>
      <c r="X62" s="37">
        <f>IF(Trans_cr_A!P62="","",Trans_cr_A!P62/GDP!S58/10)</f>
        <v>0.57008064091793398</v>
      </c>
      <c r="Y62" s="37">
        <f>IF(Trans_cr_A!P62="", "", (Trans_cr_A!P62-Trans_deb!P62)/GDP!S58/10)</f>
        <v>-0.9302221815562749</v>
      </c>
      <c r="Z62" s="16"/>
      <c r="AA62" s="14">
        <f t="shared" si="0"/>
        <v>1</v>
      </c>
      <c r="AB62" s="42">
        <f t="shared" si="1"/>
        <v>1</v>
      </c>
      <c r="AC62" s="16"/>
      <c r="AD62" s="16"/>
      <c r="AE62" s="16"/>
      <c r="AF62" s="16"/>
      <c r="AG62" s="16"/>
    </row>
    <row r="63" spans="1:33" ht="14.25" customHeight="1" x14ac:dyDescent="0.25">
      <c r="A63" s="22" t="s">
        <v>80</v>
      </c>
      <c r="B63" s="19">
        <v>3869.2</v>
      </c>
      <c r="C63" s="19">
        <v>4273.2</v>
      </c>
      <c r="D63" s="19">
        <v>5315.4</v>
      </c>
      <c r="E63" s="19">
        <v>6126</v>
      </c>
      <c r="F63" s="19">
        <v>4915</v>
      </c>
      <c r="G63" s="19">
        <v>5416.4</v>
      </c>
      <c r="H63" s="19">
        <v>5873.3</v>
      </c>
      <c r="I63" s="19">
        <v>5834</v>
      </c>
      <c r="J63" s="19">
        <v>5820.3</v>
      </c>
      <c r="K63" s="19">
        <v>6234.5</v>
      </c>
      <c r="L63" s="19">
        <v>5936.5</v>
      </c>
      <c r="M63" s="19">
        <v>5722.3</v>
      </c>
      <c r="N63" s="19">
        <v>5848.8</v>
      </c>
      <c r="O63" s="19">
        <v>552.20000000000005</v>
      </c>
      <c r="P63" s="19">
        <v>519.4</v>
      </c>
      <c r="Q63" s="19">
        <v>179.8</v>
      </c>
      <c r="R63" s="16"/>
      <c r="S63" s="36">
        <f>IF(P63="","",P63/Trans_cr_A!P63)</f>
        <v>6.1079294895163276E-2</v>
      </c>
      <c r="T63" s="37">
        <f>IF(P63="","",P63/GDP!S59/10)</f>
        <v>0.17179618634957911</v>
      </c>
      <c r="U63" s="37">
        <f>IF(Q63="","",Q63/GDP!T59/10)</f>
        <v>4.9689509654633042E-2</v>
      </c>
      <c r="V63" s="39">
        <f>IF(P63="","",(P63-Oth_D_A!P63)/GDP!S59/10)</f>
        <v>-5.0242280913556148E-2</v>
      </c>
      <c r="W63" s="39">
        <f>IF(Q63="","",(Q63-Oth_D_A!Q63)/GDP!T59/10)</f>
        <v>-0.13320547082054018</v>
      </c>
      <c r="X63" s="37">
        <f>IF(Trans_cr_A!P63="","",Trans_cr_A!P63/GDP!S59/10)</f>
        <v>2.8126746820579824</v>
      </c>
      <c r="Y63" s="37">
        <f>IF(Trans_cr_A!P63="", "", (Trans_cr_A!P63-Trans_deb!P63)/GDP!S59/10)</f>
        <v>-1.6018654803446004E-2</v>
      </c>
      <c r="Z63" s="16"/>
      <c r="AA63" s="14">
        <f t="shared" si="0"/>
        <v>1</v>
      </c>
      <c r="AB63" s="42">
        <f t="shared" si="1"/>
        <v>1</v>
      </c>
      <c r="AC63" s="16"/>
      <c r="AD63" s="16"/>
      <c r="AE63" s="16"/>
      <c r="AF63" s="16"/>
      <c r="AG63" s="16"/>
    </row>
    <row r="64" spans="1:33" ht="14.25" customHeight="1" x14ac:dyDescent="0.25">
      <c r="A64" s="22" t="s">
        <v>81</v>
      </c>
      <c r="B64" s="21">
        <v>62.98</v>
      </c>
      <c r="C64" s="21">
        <v>59.3</v>
      </c>
      <c r="D64" s="21">
        <v>58.83</v>
      </c>
      <c r="E64" s="21">
        <v>62.33</v>
      </c>
      <c r="F64" s="21">
        <v>40.869999999999997</v>
      </c>
      <c r="G64" s="21">
        <v>42.842133930000003</v>
      </c>
      <c r="H64" s="21">
        <v>59.896037840000005</v>
      </c>
      <c r="I64" s="21">
        <v>67.256349116250007</v>
      </c>
      <c r="J64" s="21">
        <v>73.657830956875003</v>
      </c>
      <c r="K64" s="21">
        <v>82.72809497675</v>
      </c>
      <c r="L64" s="21">
        <v>96.748414699999984</v>
      </c>
      <c r="M64" s="21">
        <v>114.37501986426251</v>
      </c>
      <c r="N64" s="21">
        <v>126.3441153731365</v>
      </c>
      <c r="O64" s="21">
        <v>118.2445611837223</v>
      </c>
      <c r="P64" s="21">
        <v>127.8904917116068</v>
      </c>
      <c r="Q64" s="21">
        <v>120.078164494194</v>
      </c>
      <c r="R64" s="16"/>
      <c r="S64" s="36">
        <f>IF(P64="","",P64/Trans_cr_A!P64)</f>
        <v>0.26196840935215793</v>
      </c>
      <c r="T64" s="37">
        <f>IF(P64="","",P64/GDP!S60/10)</f>
        <v>0.47326533586798947</v>
      </c>
      <c r="U64" s="37">
        <f>IF(Q64="","",Q64/GDP!T60/10)</f>
        <v>0.48794410375957575</v>
      </c>
      <c r="V64" s="39">
        <f>IF(P64="","",(P64-Oth_D_A!P64)/GDP!S60/10)</f>
        <v>-7.0036786620261318E-2</v>
      </c>
      <c r="W64" s="39">
        <f>IF(Q64="","",(Q64-Oth_D_A!Q64)/GDP!T60/10)</f>
        <v>0.181827395157032</v>
      </c>
      <c r="X64" s="37">
        <f>IF(Trans_cr_A!P64="","",Trans_cr_A!P64/GDP!S60/10)</f>
        <v>1.8065740714247347</v>
      </c>
      <c r="Y64" s="37">
        <f>IF(Trans_cr_A!P64="", "", (Trans_cr_A!P64-Trans_deb!P64)/GDP!S60/10)</f>
        <v>-0.84738253511134631</v>
      </c>
      <c r="Z64" s="16"/>
      <c r="AA64" s="14">
        <f t="shared" si="0"/>
        <v>1</v>
      </c>
      <c r="AB64" s="42">
        <f t="shared" si="1"/>
        <v>1</v>
      </c>
      <c r="AC64" s="16"/>
      <c r="AD64" s="16"/>
      <c r="AE64" s="16"/>
      <c r="AF64" s="16"/>
      <c r="AG64" s="16"/>
    </row>
    <row r="65" spans="1:33" ht="14.25" customHeight="1" x14ac:dyDescent="0.25">
      <c r="A65" s="22" t="s">
        <v>84</v>
      </c>
      <c r="B65" s="19"/>
      <c r="C65" s="19"/>
      <c r="D65" s="19"/>
      <c r="E65" s="19"/>
      <c r="F65" s="19"/>
      <c r="G65" s="19"/>
      <c r="H65" s="19"/>
      <c r="I65" s="19"/>
      <c r="J65" s="19">
        <v>827.9665459219915</v>
      </c>
      <c r="K65" s="19">
        <v>953.26425406610872</v>
      </c>
      <c r="L65" s="19">
        <v>729.46690363097616</v>
      </c>
      <c r="M65" s="19">
        <v>667.60935706403632</v>
      </c>
      <c r="N65" s="19">
        <v>688.82126608484452</v>
      </c>
      <c r="O65" s="19">
        <v>824.70711491662234</v>
      </c>
      <c r="P65" s="19">
        <v>877.8878031040058</v>
      </c>
      <c r="Q65" s="19">
        <v>809.29192851292134</v>
      </c>
      <c r="R65" s="16"/>
      <c r="S65" s="36">
        <f>IF(P65="","",P65/Trans_cr_A!P65)</f>
        <v>0.37917045541958511</v>
      </c>
      <c r="T65" s="37">
        <f>IF(P65="","",P65/GDP!S61/10)</f>
        <v>2.7891590249531557</v>
      </c>
      <c r="U65" s="37">
        <f>IF(Q65="","",Q65/GDP!T61/10)</f>
        <v>2.6101981245377242</v>
      </c>
      <c r="V65" s="39">
        <f>IF(P65="","",(P65-Oth_D_A!P65)/GDP!S61/10)</f>
        <v>1.0295614134373652</v>
      </c>
      <c r="W65" s="39">
        <f>IF(Q65="","",(Q65-Oth_D_A!Q65)/GDP!T61/10)</f>
        <v>0.95205924495601268</v>
      </c>
      <c r="X65" s="37">
        <f>IF(Trans_cr_A!P65="","",Trans_cr_A!P65/GDP!S61/10)</f>
        <v>7.3559502990988808</v>
      </c>
      <c r="Y65" s="37">
        <f>IF(Trans_cr_A!P65="", "", (Trans_cr_A!P65-Trans_deb!P65)/GDP!S61/10)</f>
        <v>1.487529432230196</v>
      </c>
      <c r="Z65" s="16"/>
      <c r="AA65" s="14">
        <f t="shared" si="0"/>
        <v>1</v>
      </c>
      <c r="AB65" s="42">
        <f t="shared" si="1"/>
        <v>1</v>
      </c>
      <c r="AC65" s="16"/>
      <c r="AD65" s="16"/>
      <c r="AE65" s="16"/>
      <c r="AF65" s="16"/>
      <c r="AG65" s="16"/>
    </row>
    <row r="66" spans="1:33" ht="14.25" customHeight="1" x14ac:dyDescent="0.25">
      <c r="A66" s="22" t="s">
        <v>85</v>
      </c>
      <c r="B66" s="21">
        <v>6.1484480672356151E-2</v>
      </c>
      <c r="C66" s="21">
        <v>0</v>
      </c>
      <c r="D66" s="21">
        <v>0</v>
      </c>
      <c r="E66" s="21">
        <v>4.3637604922919015E-2</v>
      </c>
      <c r="F66" s="21">
        <v>0.23119841091516036</v>
      </c>
      <c r="G66" s="21">
        <v>0.23220167466856848</v>
      </c>
      <c r="H66" s="21">
        <v>0.6</v>
      </c>
      <c r="I66" s="21">
        <v>0.17457046827929998</v>
      </c>
      <c r="J66" s="21">
        <v>8.5236303476150799E-3</v>
      </c>
      <c r="K66" s="21">
        <v>0.50743516685084389</v>
      </c>
      <c r="L66" s="21">
        <v>5.1883185943545511E-2</v>
      </c>
      <c r="M66" s="21">
        <v>0.12915790435815128</v>
      </c>
      <c r="N66" s="21">
        <v>0.72110441358358779</v>
      </c>
      <c r="O66" s="21">
        <v>0.35650222202830911</v>
      </c>
      <c r="P66" s="21">
        <v>1.0318474427069886</v>
      </c>
      <c r="Q66" s="21">
        <v>0.28507284346856365</v>
      </c>
      <c r="R66" s="16"/>
      <c r="S66" s="36">
        <f>IF(P66="","",P66/Trans_cr_A!P66)</f>
        <v>0.77897487827478551</v>
      </c>
      <c r="T66" s="37">
        <f>IF(P66="","",P66/GDP!S62/10)</f>
        <v>2.3078672393356935E-2</v>
      </c>
      <c r="U66" s="37">
        <f>IF(Q66="","",Q66/GDP!T62/10)</f>
        <v>7.2188615717539541E-3</v>
      </c>
      <c r="V66" s="39">
        <f>IF(P66="","",(P66-Oth_D_A!P66)/GDP!S62/10)</f>
        <v>2.2240385613374367E-2</v>
      </c>
      <c r="W66" s="39">
        <f>IF(Q66="","",(Q66-Oth_D_A!Q66)/GDP!T62/10)</f>
        <v>-6.4391640312918774E-2</v>
      </c>
      <c r="X66" s="37">
        <f>IF(Trans_cr_A!P66="","",Trans_cr_A!P66/GDP!S62/10)</f>
        <v>2.9626979042597406E-2</v>
      </c>
      <c r="Y66" s="37">
        <f>IF(Trans_cr_A!P66="", "", (Trans_cr_A!P66-Trans_deb!P66)/GDP!S62/10)</f>
        <v>-0.59080953136196501</v>
      </c>
      <c r="Z66" s="16"/>
      <c r="AA66" s="14">
        <f t="shared" si="0"/>
        <v>1</v>
      </c>
      <c r="AB66" s="42">
        <f t="shared" si="1"/>
        <v>1</v>
      </c>
      <c r="AC66" s="16"/>
      <c r="AD66" s="16"/>
      <c r="AE66" s="16"/>
      <c r="AF66" s="16"/>
      <c r="AG66" s="16"/>
    </row>
    <row r="67" spans="1:33" ht="14.25" customHeight="1" x14ac:dyDescent="0.25">
      <c r="A67" s="22" t="s">
        <v>86</v>
      </c>
      <c r="B67" s="19">
        <v>37.740959585086074</v>
      </c>
      <c r="C67" s="19">
        <v>25.575857091602877</v>
      </c>
      <c r="D67" s="19">
        <v>30.710130349430546</v>
      </c>
      <c r="E67" s="19">
        <v>99.840943128141532</v>
      </c>
      <c r="F67" s="19">
        <v>88.813859498075345</v>
      </c>
      <c r="G67" s="19">
        <v>87.318921327652419</v>
      </c>
      <c r="H67" s="19">
        <v>110.57555746019361</v>
      </c>
      <c r="I67" s="19">
        <v>123.4331107939655</v>
      </c>
      <c r="J67" s="19">
        <v>153.2073370782982</v>
      </c>
      <c r="K67" s="19">
        <v>146.56540625046804</v>
      </c>
      <c r="L67" s="19">
        <v>148.16437911684756</v>
      </c>
      <c r="M67" s="19">
        <v>102.08793478475675</v>
      </c>
      <c r="N67" s="19">
        <v>132.2531091913807</v>
      </c>
      <c r="O67" s="19">
        <v>175.31559212777523</v>
      </c>
      <c r="P67" s="19">
        <v>195.79238575569613</v>
      </c>
      <c r="Q67" s="19">
        <v>618.27692286781235</v>
      </c>
      <c r="R67" s="16"/>
      <c r="S67" s="36">
        <f>IF(P67="","",P67/Trans_cr_A!P67)</f>
        <v>5.5155177510315082E-2</v>
      </c>
      <c r="T67" s="37">
        <f>IF(P67="","",P67/GDP!S63/10)</f>
        <v>0.21142059622893933</v>
      </c>
      <c r="U67" s="37">
        <f>IF(Q67="","",Q67/GDP!T63/10)</f>
        <v>0.63996534852947629</v>
      </c>
      <c r="V67" s="39">
        <f>IF(P67="","",(P67-Oth_D_A!P67)/GDP!S63/10)</f>
        <v>-2.7394499114173416</v>
      </c>
      <c r="W67" s="39">
        <f>IF(Q67="","",(Q67-Oth_D_A!Q67)/GDP!T63/10)</f>
        <v>-1.7766808023283187</v>
      </c>
      <c r="X67" s="37">
        <f>IF(Trans_cr_A!P67="","",Trans_cr_A!P67/GDP!S63/10)</f>
        <v>3.8331958262558326</v>
      </c>
      <c r="Y67" s="37">
        <f>IF(Trans_cr_A!P67="", "", (Trans_cr_A!P67-Trans_deb!P67)/GDP!S63/10)</f>
        <v>-0.52484656870076696</v>
      </c>
      <c r="Z67" s="16"/>
      <c r="AA67" s="14">
        <f t="shared" si="0"/>
        <v>1</v>
      </c>
      <c r="AB67" s="42">
        <f t="shared" si="1"/>
        <v>1</v>
      </c>
      <c r="AC67" s="16"/>
      <c r="AD67" s="16"/>
      <c r="AE67" s="16"/>
      <c r="AF67" s="16"/>
      <c r="AG67" s="16"/>
    </row>
    <row r="68" spans="1:33" ht="14.25" customHeight="1" x14ac:dyDescent="0.25">
      <c r="A68" s="22" t="s">
        <v>87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16"/>
      <c r="S68" s="36" t="str">
        <f>IF(P68="","",P68/Trans_cr_A!P68)</f>
        <v/>
      </c>
      <c r="T68" s="37" t="str">
        <f>IF(P68="","",P68/GDP!S64/10)</f>
        <v/>
      </c>
      <c r="U68" s="37" t="str">
        <f>IF(Q68="","",Q68/GDP!T64/10)</f>
        <v/>
      </c>
      <c r="V68" s="39" t="str">
        <f>IF(P68="","",(P68-Oth_D_A!P68)/GDP!S64/10)</f>
        <v/>
      </c>
      <c r="W68" s="39" t="str">
        <f>IF(Q68="","",(Q68-Oth_D_A!Q68)/GDP!T64/10)</f>
        <v/>
      </c>
      <c r="X68" s="37">
        <f>IF(Trans_cr_A!P68="","",Trans_cr_A!P68/GDP!S64/10)</f>
        <v>1.3812721596009805</v>
      </c>
      <c r="Y68" s="37">
        <f>IF(Trans_cr_A!P68="", "", (Trans_cr_A!P68-Trans_deb!P68)/GDP!S64/10)</f>
        <v>0.17201156825049752</v>
      </c>
      <c r="Z68" s="16"/>
      <c r="AA68" s="14" t="str">
        <f t="shared" si="0"/>
        <v/>
      </c>
      <c r="AB68" s="42">
        <f t="shared" si="1"/>
        <v>0</v>
      </c>
      <c r="AC68" s="16"/>
      <c r="AD68" s="16"/>
      <c r="AE68" s="16"/>
      <c r="AF68" s="16"/>
      <c r="AG68" s="16"/>
    </row>
    <row r="69" spans="1:33" ht="14.25" customHeight="1" x14ac:dyDescent="0.25">
      <c r="A69" s="22" t="s">
        <v>88</v>
      </c>
      <c r="B69" s="19">
        <v>5.0483430633442898</v>
      </c>
      <c r="C69" s="19">
        <v>5.05219184505507</v>
      </c>
      <c r="D69" s="19">
        <v>8.6840449314482484</v>
      </c>
      <c r="E69" s="19">
        <v>21.9367437608404</v>
      </c>
      <c r="F69" s="19">
        <v>5.7414832216148204</v>
      </c>
      <c r="G69" s="19">
        <v>5.4212602072340799</v>
      </c>
      <c r="H69" s="19">
        <v>3.2482557287756499</v>
      </c>
      <c r="I69" s="19"/>
      <c r="J69" s="19"/>
      <c r="K69" s="19"/>
      <c r="L69" s="19"/>
      <c r="M69" s="19"/>
      <c r="N69" s="19"/>
      <c r="O69" s="19"/>
      <c r="P69" s="19"/>
      <c r="Q69" s="19"/>
      <c r="R69" s="16"/>
      <c r="S69" s="36" t="str">
        <f>IF(P69="","",P69/Trans_cr_A!P69)</f>
        <v/>
      </c>
      <c r="T69" s="37" t="str">
        <f>IF(P69="","",P69/GDP!S65/10)</f>
        <v/>
      </c>
      <c r="U69" s="37" t="str">
        <f>IF(Q69="","",Q69/GDP!T65/10)</f>
        <v/>
      </c>
      <c r="V69" s="39" t="str">
        <f>IF(P69="","",(P69-Oth_D_A!P69)/GDP!S65/10)</f>
        <v/>
      </c>
      <c r="W69" s="39" t="str">
        <f>IF(Q69="","",(Q69-Oth_D_A!Q69)/GDP!T65/10)</f>
        <v/>
      </c>
      <c r="X69" s="37" t="str">
        <f>IF(Trans_cr_A!P69="","",Trans_cr_A!P69/GDP!S65/10)</f>
        <v/>
      </c>
      <c r="Y69" s="37" t="str">
        <f>IF(Trans_cr_A!P69="", "", (Trans_cr_A!P69-Trans_deb!P69)/GDP!S65/10)</f>
        <v/>
      </c>
      <c r="Z69" s="16"/>
      <c r="AA69" s="14" t="str">
        <f t="shared" si="0"/>
        <v/>
      </c>
      <c r="AB69" s="42">
        <f t="shared" si="1"/>
        <v>0</v>
      </c>
      <c r="AC69" s="16"/>
      <c r="AD69" s="16"/>
      <c r="AE69" s="16"/>
      <c r="AF69" s="16"/>
      <c r="AG69" s="16"/>
    </row>
    <row r="70" spans="1:33" ht="14.25" customHeight="1" x14ac:dyDescent="0.25">
      <c r="A70" s="22" t="s">
        <v>89</v>
      </c>
      <c r="B70" s="21">
        <v>29.8</v>
      </c>
      <c r="C70" s="21">
        <v>25.158913758768577</v>
      </c>
      <c r="D70" s="21">
        <v>45.699718669570508</v>
      </c>
      <c r="E70" s="21">
        <v>51.052025211605006</v>
      </c>
      <c r="F70" s="21">
        <v>35.888250609127951</v>
      </c>
      <c r="G70" s="21">
        <v>33.603528500900211</v>
      </c>
      <c r="H70" s="21">
        <v>37.444485430255952</v>
      </c>
      <c r="I70" s="21">
        <v>39.85455369326975</v>
      </c>
      <c r="J70" s="21">
        <v>43.02438498383227</v>
      </c>
      <c r="K70" s="21">
        <v>41.458060799476264</v>
      </c>
      <c r="L70" s="21">
        <v>38.606660831461355</v>
      </c>
      <c r="M70" s="21">
        <v>51.88170817731838</v>
      </c>
      <c r="N70" s="21">
        <v>56.800358695857312</v>
      </c>
      <c r="O70" s="21">
        <v>79.736539195785198</v>
      </c>
      <c r="P70" s="21">
        <v>78.756098252361596</v>
      </c>
      <c r="Q70" s="21">
        <v>40.886715640616657</v>
      </c>
      <c r="R70" s="16"/>
      <c r="S70" s="36">
        <f>IF(P70="","",P70/Trans_cr_A!P70)</f>
        <v>0.16298930396253711</v>
      </c>
      <c r="T70" s="37">
        <f>IF(P70="","",P70/GDP!S66/10)</f>
        <v>1.4327105376089067</v>
      </c>
      <c r="U70" s="37">
        <f>IF(Q70="","",Q70/GDP!T66/10)</f>
        <v>0.94732890733588193</v>
      </c>
      <c r="V70" s="39">
        <f>IF(P70="","",(P70-Oth_D_A!P70)/GDP!S66/10)</f>
        <v>-0.29437847647186643</v>
      </c>
      <c r="W70" s="39">
        <f>IF(Q70="","",(Q70-Oth_D_A!Q70)/GDP!T66/10)</f>
        <v>-0.13793592958128625</v>
      </c>
      <c r="X70" s="37">
        <f>IF(Trans_cr_A!P70="","",Trans_cr_A!P70/GDP!S66/10)</f>
        <v>8.7902120125515317</v>
      </c>
      <c r="Y70" s="37">
        <f>IF(Trans_cr_A!P70="", "", (Trans_cr_A!P70-Trans_deb!P70)/GDP!S66/10)</f>
        <v>1.5628018652970428</v>
      </c>
      <c r="Z70" s="16"/>
      <c r="AA70" s="14">
        <f t="shared" si="0"/>
        <v>1</v>
      </c>
      <c r="AB70" s="42">
        <f t="shared" si="1"/>
        <v>1</v>
      </c>
      <c r="AC70" s="16"/>
      <c r="AD70" s="16"/>
      <c r="AE70" s="16"/>
      <c r="AF70" s="16"/>
      <c r="AG70" s="16"/>
    </row>
    <row r="71" spans="1:33" ht="14.25" customHeight="1" x14ac:dyDescent="0.25">
      <c r="A71" s="22" t="s">
        <v>90</v>
      </c>
      <c r="B71" s="19">
        <v>437.9</v>
      </c>
      <c r="C71" s="19"/>
      <c r="D71" s="19"/>
      <c r="E71" s="19"/>
      <c r="F71" s="19"/>
      <c r="G71" s="19"/>
      <c r="H71" s="19"/>
      <c r="I71" s="19">
        <v>175.90668334494453</v>
      </c>
      <c r="J71" s="19">
        <v>901.48034189620898</v>
      </c>
      <c r="K71" s="19">
        <v>745.67707085464428</v>
      </c>
      <c r="L71" s="19">
        <v>765.43568537752708</v>
      </c>
      <c r="M71" s="19">
        <v>915.62578886389474</v>
      </c>
      <c r="N71" s="19">
        <v>768.84309052817991</v>
      </c>
      <c r="O71" s="19">
        <v>860.34467021978173</v>
      </c>
      <c r="P71" s="19">
        <v>717.96323016775011</v>
      </c>
      <c r="Q71" s="19">
        <v>541.59017353600416</v>
      </c>
      <c r="R71" s="16"/>
      <c r="S71" s="36">
        <f>IF(P71="","",P71/Trans_cr_A!P71)</f>
        <v>0.1414051210567305</v>
      </c>
      <c r="T71" s="37">
        <f>IF(P71="","",P71/GDP!S67/10)</f>
        <v>0.26690479790322164</v>
      </c>
      <c r="U71" s="37">
        <f>IF(Q71="","",Q71/GDP!T67/10)</f>
        <v>0.20011682568754613</v>
      </c>
      <c r="V71" s="39">
        <f>IF(P71="","",(P71-Oth_D_A!P71)/GDP!S67/10)</f>
        <v>-0.14700247908383923</v>
      </c>
      <c r="W71" s="39">
        <f>IF(Q71="","",(Q71-Oth_D_A!Q71)/GDP!T67/10)</f>
        <v>-0.10051152929520155</v>
      </c>
      <c r="X71" s="37">
        <f>IF(Trans_cr_A!P71="","",Trans_cr_A!P71/GDP!S67/10)</f>
        <v>1.8875186125412093</v>
      </c>
      <c r="Y71" s="37">
        <f>IF(Trans_cr_A!P71="", "", (Trans_cr_A!P71-Trans_deb!P71)/GDP!S67/10)</f>
        <v>-0.65518483940507033</v>
      </c>
      <c r="Z71" s="16"/>
      <c r="AA71" s="14">
        <f t="shared" ref="AA71:AA134" si="2">IF(Q71="", "", 1)</f>
        <v>1</v>
      </c>
      <c r="AB71" s="42">
        <f t="shared" ref="AB71:AB134" si="3">IF(Q71="",0, 1)</f>
        <v>1</v>
      </c>
      <c r="AC71" s="16"/>
      <c r="AD71" s="16"/>
      <c r="AE71" s="16"/>
      <c r="AF71" s="16"/>
      <c r="AG71" s="16"/>
    </row>
    <row r="72" spans="1:33" ht="14.25" customHeight="1" x14ac:dyDescent="0.25">
      <c r="A72" s="22" t="s">
        <v>91</v>
      </c>
      <c r="B72" s="21">
        <v>13196.756038137019</v>
      </c>
      <c r="C72" s="21">
        <v>14726.87840006807</v>
      </c>
      <c r="D72" s="21">
        <v>15997.892440607886</v>
      </c>
      <c r="E72" s="21">
        <v>18024.501818311001</v>
      </c>
      <c r="F72" s="21">
        <v>14599.262583110976</v>
      </c>
      <c r="G72" s="21">
        <v>15212.322214123715</v>
      </c>
      <c r="H72" s="21">
        <v>9850.2478691859251</v>
      </c>
      <c r="I72" s="21">
        <v>9951.219980530419</v>
      </c>
      <c r="J72" s="21">
        <v>10550.871459464319</v>
      </c>
      <c r="K72" s="21">
        <v>11413.359615713594</v>
      </c>
      <c r="L72" s="21">
        <v>11384.416147110975</v>
      </c>
      <c r="M72" s="21">
        <v>11994.483636312458</v>
      </c>
      <c r="N72" s="21">
        <v>14151.459181668175</v>
      </c>
      <c r="O72" s="21">
        <v>13802.453523156621</v>
      </c>
      <c r="P72" s="21">
        <v>13514.681963814957</v>
      </c>
      <c r="Q72" s="21">
        <v>11143.148406420552</v>
      </c>
      <c r="R72" s="16"/>
      <c r="S72" s="36">
        <f>IF(P72="","",P72/Trans_cr_A!P72)</f>
        <v>0.28285126547704292</v>
      </c>
      <c r="T72" s="37">
        <f>IF(P72="","",P72/GDP!S68/10)</f>
        <v>0.49737531149031938</v>
      </c>
      <c r="U72" s="37">
        <f>IF(Q72="","",Q72/GDP!T68/10)</f>
        <v>0.42876238139914624</v>
      </c>
      <c r="V72" s="39">
        <f>IF(P72="","",(P72-Oth_D_A!P72)/GDP!S68/10)</f>
        <v>-5.033411745763957E-2</v>
      </c>
      <c r="W72" s="39">
        <f>IF(Q72="","",(Q72-Oth_D_A!Q72)/GDP!T68/10)</f>
        <v>-0.18044439430488521</v>
      </c>
      <c r="X72" s="37">
        <f>IF(Trans_cr_A!P72="","",Trans_cr_A!P72/GDP!S68/10)</f>
        <v>1.7584341037027742</v>
      </c>
      <c r="Y72" s="37">
        <f>IF(Trans_cr_A!P72="", "", (Trans_cr_A!P72-Trans_deb!P72)/GDP!S68/10)</f>
        <v>-0.1668383643392172</v>
      </c>
      <c r="Z72" s="16"/>
      <c r="AA72" s="14">
        <f t="shared" si="2"/>
        <v>1</v>
      </c>
      <c r="AB72" s="42">
        <f t="shared" si="3"/>
        <v>1</v>
      </c>
      <c r="AC72" s="16"/>
      <c r="AD72" s="16"/>
      <c r="AE72" s="16"/>
      <c r="AF72" s="16"/>
      <c r="AG72" s="16"/>
    </row>
    <row r="73" spans="1:33" ht="14.25" customHeight="1" x14ac:dyDescent="0.25">
      <c r="A73" s="22" t="s">
        <v>92</v>
      </c>
      <c r="B73" s="19">
        <v>0</v>
      </c>
      <c r="C73" s="19">
        <v>0</v>
      </c>
      <c r="D73" s="19">
        <v>0</v>
      </c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6"/>
      <c r="S73" s="36" t="str">
        <f>IF(P73="","",P73/Trans_cr_A!P73)</f>
        <v/>
      </c>
      <c r="T73" s="37" t="str">
        <f>IF(P73="","",P73/GDP!S69/10)</f>
        <v/>
      </c>
      <c r="U73" s="37" t="str">
        <f>IF(Q73="","",Q73/GDP!T69/10)</f>
        <v/>
      </c>
      <c r="V73" s="39" t="str">
        <f>IF(P73="","",(P73-Oth_D_A!P73)/GDP!S69/10)</f>
        <v/>
      </c>
      <c r="W73" s="39" t="str">
        <f>IF(Q73="","",(Q73-Oth_D_A!Q73)/GDP!T69/10)</f>
        <v/>
      </c>
      <c r="X73" s="37" t="str">
        <f>IF(Trans_cr_A!P73="","",Trans_cr_A!P73/GDP!S69/10)</f>
        <v/>
      </c>
      <c r="Y73" s="37" t="str">
        <f>IF(Trans_cr_A!P73="", "", (Trans_cr_A!P73-Trans_deb!P73)/GDP!S69/10)</f>
        <v/>
      </c>
      <c r="Z73" s="16"/>
      <c r="AA73" s="14" t="str">
        <f t="shared" si="2"/>
        <v/>
      </c>
      <c r="AB73" s="42">
        <f t="shared" si="3"/>
        <v>0</v>
      </c>
      <c r="AC73" s="16"/>
      <c r="AD73" s="16"/>
      <c r="AE73" s="16"/>
      <c r="AF73" s="16"/>
      <c r="AG73" s="16"/>
    </row>
    <row r="74" spans="1:33" ht="14.25" customHeight="1" x14ac:dyDescent="0.25">
      <c r="A74" s="22" t="s">
        <v>93</v>
      </c>
      <c r="B74" s="21">
        <v>2.5518128786941543</v>
      </c>
      <c r="C74" s="21"/>
      <c r="D74" s="21">
        <v>11.89525376497205</v>
      </c>
      <c r="E74" s="21">
        <v>12.353584356825923</v>
      </c>
      <c r="F74" s="21">
        <v>21.800717643756222</v>
      </c>
      <c r="G74" s="21">
        <v>23.283939084006821</v>
      </c>
      <c r="H74" s="21">
        <v>21.162782623673149</v>
      </c>
      <c r="I74" s="21">
        <v>0.21350481166378174</v>
      </c>
      <c r="J74" s="21">
        <v>0.72666175368129005</v>
      </c>
      <c r="K74" s="21">
        <v>0.81510479742729491</v>
      </c>
      <c r="L74" s="21">
        <v>4.4585378236942388</v>
      </c>
      <c r="M74" s="21"/>
      <c r="N74" s="21"/>
      <c r="O74" s="21"/>
      <c r="P74" s="21"/>
      <c r="Q74" s="21"/>
      <c r="R74" s="16"/>
      <c r="S74" s="36" t="str">
        <f>IF(P74="","",P74/Trans_cr_A!P74)</f>
        <v/>
      </c>
      <c r="T74" s="37" t="str">
        <f>IF(P74="","",P74/GDP!S70/10)</f>
        <v/>
      </c>
      <c r="U74" s="37" t="str">
        <f>IF(Q74="","",Q74/GDP!T70/10)</f>
        <v/>
      </c>
      <c r="V74" s="39" t="str">
        <f>IF(P74="","",(P74-Oth_D_A!P74)/GDP!S70/10)</f>
        <v/>
      </c>
      <c r="W74" s="39" t="str">
        <f>IF(Q74="","",(Q74-Oth_D_A!Q74)/GDP!T70/10)</f>
        <v/>
      </c>
      <c r="X74" s="37" t="str">
        <f>IF(Trans_cr_A!P74="","",Trans_cr_A!P74/GDP!S70/10)</f>
        <v/>
      </c>
      <c r="Y74" s="37" t="str">
        <f>IF(Trans_cr_A!P74="", "", (Trans_cr_A!P74-Trans_deb!P74)/GDP!S70/10)</f>
        <v/>
      </c>
      <c r="Z74" s="16"/>
      <c r="AA74" s="14" t="str">
        <f t="shared" si="2"/>
        <v/>
      </c>
      <c r="AB74" s="42">
        <f t="shared" si="3"/>
        <v>0</v>
      </c>
      <c r="AC74" s="16"/>
      <c r="AD74" s="16"/>
      <c r="AE74" s="16"/>
      <c r="AF74" s="16"/>
      <c r="AG74" s="16"/>
    </row>
    <row r="75" spans="1:33" ht="14.25" customHeight="1" x14ac:dyDescent="0.25">
      <c r="A75" s="22" t="s">
        <v>94</v>
      </c>
      <c r="B75" s="19">
        <v>2.101455445994989</v>
      </c>
      <c r="C75" s="19">
        <v>1.9568352501137956</v>
      </c>
      <c r="D75" s="19">
        <v>10.123164217712256</v>
      </c>
      <c r="E75" s="19">
        <v>9.2698647279410036</v>
      </c>
      <c r="F75" s="19">
        <v>6.0796999033001473</v>
      </c>
      <c r="G75" s="19">
        <v>17.603995165617921</v>
      </c>
      <c r="H75" s="19">
        <v>22.717148360094988</v>
      </c>
      <c r="I75" s="19">
        <v>23.891736030748977</v>
      </c>
      <c r="J75" s="19">
        <v>24.497686278053209</v>
      </c>
      <c r="K75" s="19">
        <v>14.882742181781012</v>
      </c>
      <c r="L75" s="19">
        <v>8.7896213306040316</v>
      </c>
      <c r="M75" s="19">
        <v>2.9457681505384565</v>
      </c>
      <c r="N75" s="19">
        <v>2.9855708292540086</v>
      </c>
      <c r="O75" s="19">
        <v>3.5412643047638332</v>
      </c>
      <c r="P75" s="19"/>
      <c r="Q75" s="19"/>
      <c r="R75" s="16"/>
      <c r="S75" s="36" t="str">
        <f>IF(P75="","",P75/Trans_cr_A!P75)</f>
        <v/>
      </c>
      <c r="T75" s="37" t="str">
        <f>IF(P75="","",P75/GDP!S71/10)</f>
        <v/>
      </c>
      <c r="U75" s="37" t="str">
        <f>IF(Q75="","",Q75/GDP!T71/10)</f>
        <v/>
      </c>
      <c r="V75" s="39" t="str">
        <f>IF(P75="","",(P75-Oth_D_A!P75)/GDP!S71/10)</f>
        <v/>
      </c>
      <c r="W75" s="39" t="str">
        <f>IF(Q75="","",(Q75-Oth_D_A!Q75)/GDP!T71/10)</f>
        <v/>
      </c>
      <c r="X75" s="37" t="str">
        <f>IF(Trans_cr_A!P75="","",Trans_cr_A!P75/GDP!S71/10)</f>
        <v/>
      </c>
      <c r="Y75" s="37" t="str">
        <f>IF(Trans_cr_A!P75="", "", (Trans_cr_A!P75-Trans_deb!P75)/GDP!S71/10)</f>
        <v/>
      </c>
      <c r="Z75" s="16"/>
      <c r="AA75" s="14" t="str">
        <f t="shared" si="2"/>
        <v/>
      </c>
      <c r="AB75" s="42">
        <f t="shared" si="3"/>
        <v>0</v>
      </c>
      <c r="AC75" s="16"/>
      <c r="AD75" s="16"/>
      <c r="AE75" s="16"/>
      <c r="AF75" s="16"/>
      <c r="AG75" s="16"/>
    </row>
    <row r="76" spans="1:33" ht="14.25" customHeight="1" x14ac:dyDescent="0.25">
      <c r="A76" s="22" t="s">
        <v>95</v>
      </c>
      <c r="B76" s="21">
        <v>113.36046166999999</v>
      </c>
      <c r="C76" s="21">
        <v>137.13571969999998</v>
      </c>
      <c r="D76" s="21">
        <v>149.28652101999998</v>
      </c>
      <c r="E76" s="21">
        <v>127.32271596000001</v>
      </c>
      <c r="F76" s="21">
        <v>125.531958</v>
      </c>
      <c r="G76" s="21">
        <v>161.17243554999999</v>
      </c>
      <c r="H76" s="21">
        <v>197.55121957999998</v>
      </c>
      <c r="I76" s="21">
        <v>194.96907074000001</v>
      </c>
      <c r="J76" s="21">
        <v>239.7020899</v>
      </c>
      <c r="K76" s="21">
        <v>234.22608566000002</v>
      </c>
      <c r="L76" s="21">
        <v>245.61447851</v>
      </c>
      <c r="M76" s="21">
        <v>233.67476001</v>
      </c>
      <c r="N76" s="21">
        <v>222.64949593</v>
      </c>
      <c r="O76" s="21">
        <v>220.61854859000002</v>
      </c>
      <c r="P76" s="21">
        <v>215.25458934</v>
      </c>
      <c r="Q76" s="21">
        <v>145.13041247000001</v>
      </c>
      <c r="R76" s="16"/>
      <c r="S76" s="36">
        <f>IF(P76="","",P76/Trans_cr_A!P76)</f>
        <v>0.21381703208014932</v>
      </c>
      <c r="T76" s="37">
        <f>IF(P76="","",P76/GDP!S72/10)</f>
        <v>1.2316449581735995</v>
      </c>
      <c r="U76" s="37">
        <f>IF(Q76="","",Q76/GDP!T72/10)</f>
        <v>0.92245860592385431</v>
      </c>
      <c r="V76" s="39">
        <f>IF(P76="","",(P76-Oth_D_A!P76)/GDP!S72/10)</f>
        <v>0.99136704525948383</v>
      </c>
      <c r="W76" s="39">
        <f>IF(Q76="","",(Q76-Oth_D_A!Q76)/GDP!T72/10)</f>
        <v>0.78324031875675337</v>
      </c>
      <c r="X76" s="37">
        <f>IF(Trans_cr_A!P76="","",Trans_cr_A!P76/GDP!S72/10)</f>
        <v>5.7602752511872746</v>
      </c>
      <c r="Y76" s="37">
        <f>IF(Trans_cr_A!P76="", "", (Trans_cr_A!P76-Trans_deb!P76)/GDP!S72/10)</f>
        <v>-1.5432928355553017</v>
      </c>
      <c r="Z76" s="16"/>
      <c r="AA76" s="14">
        <f t="shared" si="2"/>
        <v>1</v>
      </c>
      <c r="AB76" s="42">
        <f t="shared" si="3"/>
        <v>1</v>
      </c>
      <c r="AC76" s="16"/>
      <c r="AD76" s="16"/>
      <c r="AE76" s="16"/>
      <c r="AF76" s="16"/>
      <c r="AG76" s="16"/>
    </row>
    <row r="77" spans="1:33" ht="14.25" customHeight="1" x14ac:dyDescent="0.25">
      <c r="A77" s="22" t="s">
        <v>96</v>
      </c>
      <c r="B77" s="19">
        <v>7190.9903093641433</v>
      </c>
      <c r="C77" s="19">
        <v>8304.7697563444799</v>
      </c>
      <c r="D77" s="19">
        <v>9115.5286913135842</v>
      </c>
      <c r="E77" s="19">
        <v>11249.587585007332</v>
      </c>
      <c r="F77" s="19">
        <v>10773.072384648925</v>
      </c>
      <c r="G77" s="19">
        <v>11905.421478210672</v>
      </c>
      <c r="H77" s="19">
        <v>13953.62574691557</v>
      </c>
      <c r="I77" s="19">
        <v>13797.82338301492</v>
      </c>
      <c r="J77" s="19">
        <v>14707.367325865373</v>
      </c>
      <c r="K77" s="19">
        <v>15281.971029415054</v>
      </c>
      <c r="L77" s="19">
        <v>12727.212385253477</v>
      </c>
      <c r="M77" s="19">
        <v>13221.262607810924</v>
      </c>
      <c r="N77" s="19"/>
      <c r="O77" s="19"/>
      <c r="P77" s="19"/>
      <c r="Q77" s="19"/>
      <c r="R77" s="16"/>
      <c r="S77" s="36" t="str">
        <f>IF(P77="","",P77/Trans_cr_A!P77)</f>
        <v/>
      </c>
      <c r="T77" s="37" t="str">
        <f>IF(P77="","",P77/GDP!S73/10)</f>
        <v/>
      </c>
      <c r="U77" s="37" t="str">
        <f>IF(Q77="","",Q77/GDP!T73/10)</f>
        <v/>
      </c>
      <c r="V77" s="39" t="str">
        <f>IF(P77="","",(P77-Oth_D_A!P77)/GDP!S73/10)</f>
        <v/>
      </c>
      <c r="W77" s="39" t="str">
        <f>IF(Q77="","",(Q77-Oth_D_A!Q77)/GDP!T73/10)</f>
        <v/>
      </c>
      <c r="X77" s="37">
        <f>IF(Trans_cr_A!P77="","",Trans_cr_A!P77/GDP!S73/10)</f>
        <v>1.8061931995693672</v>
      </c>
      <c r="Y77" s="37">
        <f>IF(Trans_cr_A!P77="", "", (Trans_cr_A!P77-Trans_deb!P77)/GDP!S73/10)</f>
        <v>-2.9462200064189878E-4</v>
      </c>
      <c r="Z77" s="16"/>
      <c r="AA77" s="14" t="str">
        <f t="shared" si="2"/>
        <v/>
      </c>
      <c r="AB77" s="42">
        <f t="shared" si="3"/>
        <v>0</v>
      </c>
      <c r="AC77" s="16"/>
      <c r="AD77" s="16"/>
      <c r="AE77" s="16"/>
      <c r="AF77" s="16"/>
      <c r="AG77" s="16"/>
    </row>
    <row r="78" spans="1:33" ht="14.25" customHeight="1" x14ac:dyDescent="0.25">
      <c r="A78" s="22" t="s">
        <v>97</v>
      </c>
      <c r="B78" s="21">
        <v>49.154867500000002</v>
      </c>
      <c r="C78" s="21">
        <v>76.9754780833333</v>
      </c>
      <c r="D78" s="21">
        <v>128.97166051984399</v>
      </c>
      <c r="E78" s="21">
        <v>79.982581344259401</v>
      </c>
      <c r="F78" s="21">
        <v>126.4652</v>
      </c>
      <c r="G78" s="21">
        <v>134.68799999999999</v>
      </c>
      <c r="H78" s="21">
        <v>165.8</v>
      </c>
      <c r="I78" s="21">
        <v>380.96818662686701</v>
      </c>
      <c r="J78" s="21">
        <v>251.4669195311283</v>
      </c>
      <c r="K78" s="21">
        <v>209.2503750868355</v>
      </c>
      <c r="L78" s="21">
        <v>148.94516134226362</v>
      </c>
      <c r="M78" s="21">
        <v>177.12783695394282</v>
      </c>
      <c r="N78" s="21">
        <v>113.9</v>
      </c>
      <c r="O78" s="21">
        <v>88.054618030754597</v>
      </c>
      <c r="P78" s="21">
        <v>108.2074790945647</v>
      </c>
      <c r="Q78" s="21">
        <v>132.92604694729729</v>
      </c>
      <c r="R78" s="16"/>
      <c r="S78" s="36">
        <f>IF(P78="","",P78/Trans_cr_A!P78)</f>
        <v>0.21595064317987755</v>
      </c>
      <c r="T78" s="37">
        <f>IF(P78="","",P78/GDP!S74/10)</f>
        <v>0.1615085212910306</v>
      </c>
      <c r="U78" s="37">
        <f>IF(Q78="","",Q78/GDP!T74/10)</f>
        <v>0.19428519826258775</v>
      </c>
      <c r="V78" s="39">
        <f>IF(P78="","",(P78-Oth_D_A!P78)/GDP!S74/10)</f>
        <v>-0.41795826563381516</v>
      </c>
      <c r="W78" s="39">
        <f>IF(Q78="","",(Q78-Oth_D_A!Q78)/GDP!T74/10)</f>
        <v>-0.26320619556945513</v>
      </c>
      <c r="X78" s="37">
        <f>IF(Trans_cr_A!P78="","",Trans_cr_A!P78/GDP!S74/10)</f>
        <v>0.74789553257547381</v>
      </c>
      <c r="Y78" s="37">
        <f>IF(Trans_cr_A!P78="", "", (Trans_cr_A!P78-Trans_deb!P78)/GDP!S74/10)</f>
        <v>-2.7649451999155037</v>
      </c>
      <c r="Z78" s="16"/>
      <c r="AA78" s="14">
        <f t="shared" si="2"/>
        <v>1</v>
      </c>
      <c r="AB78" s="42">
        <f t="shared" si="3"/>
        <v>1</v>
      </c>
      <c r="AC78" s="16"/>
      <c r="AD78" s="16"/>
      <c r="AE78" s="16"/>
      <c r="AF78" s="16"/>
      <c r="AG78" s="16"/>
    </row>
    <row r="79" spans="1:33" ht="14.25" customHeight="1" x14ac:dyDescent="0.25">
      <c r="A79" s="22" t="s">
        <v>98</v>
      </c>
      <c r="B79" s="19">
        <v>17148.2762305828</v>
      </c>
      <c r="C79" s="19">
        <v>17874.899644927362</v>
      </c>
      <c r="D79" s="19">
        <v>23100.567036535707</v>
      </c>
      <c r="E79" s="19">
        <v>28061.879744111251</v>
      </c>
      <c r="F79" s="19">
        <v>17277.599999999999</v>
      </c>
      <c r="G79" s="19">
        <v>18741.152599572571</v>
      </c>
      <c r="H79" s="19">
        <v>17856.813786039529</v>
      </c>
      <c r="I79" s="19">
        <v>15357.569301639161</v>
      </c>
      <c r="J79" s="19">
        <v>14298.035587414119</v>
      </c>
      <c r="K79" s="19">
        <v>15361.164340247153</v>
      </c>
      <c r="L79" s="19">
        <v>12906.357682760889</v>
      </c>
      <c r="M79" s="19">
        <v>11461.934557123548</v>
      </c>
      <c r="N79" s="19">
        <v>13724.429679171171</v>
      </c>
      <c r="O79" s="19">
        <v>16449.976947442203</v>
      </c>
      <c r="P79" s="19">
        <v>16284.986115161937</v>
      </c>
      <c r="Q79" s="19">
        <v>14233.989185846051</v>
      </c>
      <c r="R79" s="16"/>
      <c r="S79" s="36">
        <f>IF(P79="","",P79/Trans_cr_A!P79)</f>
        <v>0.84108050605137241</v>
      </c>
      <c r="T79" s="37">
        <f>IF(P79="","",P79/GDP!S75/10)</f>
        <v>7.9303946525972551</v>
      </c>
      <c r="U79" s="37">
        <f>IF(Q79="","",Q79/GDP!T75/10)</f>
        <v>7.520904784367481</v>
      </c>
      <c r="V79" s="39">
        <f>IF(P79="","",(P79-Oth_D_A!P79)/GDP!S75/10)</f>
        <v>2.4555624784013101</v>
      </c>
      <c r="W79" s="39">
        <f>IF(Q79="","",(Q79-Oth_D_A!Q79)/GDP!T75/10)</f>
        <v>2.066865677507578</v>
      </c>
      <c r="X79" s="37">
        <f>IF(Trans_cr_A!P79="","",Trans_cr_A!P79/GDP!S75/10)</f>
        <v>9.428817569233825</v>
      </c>
      <c r="Y79" s="37">
        <f>IF(Trans_cr_A!P79="", "", (Trans_cr_A!P79-Trans_deb!P79)/GDP!S75/10)</f>
        <v>3.2297981284783632</v>
      </c>
      <c r="Z79" s="16"/>
      <c r="AA79" s="14">
        <f t="shared" si="2"/>
        <v>1</v>
      </c>
      <c r="AB79" s="42">
        <f t="shared" si="3"/>
        <v>1</v>
      </c>
      <c r="AC79" s="16"/>
      <c r="AD79" s="16"/>
      <c r="AE79" s="16"/>
      <c r="AF79" s="16"/>
      <c r="AG79" s="16"/>
    </row>
    <row r="80" spans="1:33" ht="14.25" customHeight="1" x14ac:dyDescent="0.25">
      <c r="A80" s="22" t="s">
        <v>99</v>
      </c>
      <c r="B80" s="21"/>
      <c r="C80" s="21"/>
      <c r="D80" s="21"/>
      <c r="E80" s="21"/>
      <c r="F80" s="21"/>
      <c r="G80" s="21"/>
      <c r="H80" s="21"/>
      <c r="I80" s="21"/>
      <c r="J80" s="21"/>
      <c r="K80" s="21">
        <v>15.4</v>
      </c>
      <c r="L80" s="21">
        <v>15.904320014814814</v>
      </c>
      <c r="M80" s="21">
        <v>14.73130932222222</v>
      </c>
      <c r="N80" s="21">
        <v>14.563916370751851</v>
      </c>
      <c r="O80" s="21">
        <v>16.429650797196196</v>
      </c>
      <c r="P80" s="21"/>
      <c r="Q80" s="21"/>
      <c r="R80" s="16"/>
      <c r="S80" s="36" t="str">
        <f>IF(P80="","",P80/Trans_cr_A!P80)</f>
        <v/>
      </c>
      <c r="T80" s="37" t="str">
        <f>IF(P80="","",P80/GDP!S76/10)</f>
        <v/>
      </c>
      <c r="U80" s="37" t="str">
        <f>IF(Q80="","",Q80/GDP!T76/10)</f>
        <v/>
      </c>
      <c r="V80" s="39" t="str">
        <f>IF(P80="","",(P80-Oth_D_A!P80)/GDP!S76/10)</f>
        <v/>
      </c>
      <c r="W80" s="39" t="str">
        <f>IF(Q80="","",(Q80-Oth_D_A!Q80)/GDP!T76/10)</f>
        <v/>
      </c>
      <c r="X80" s="37">
        <f>IF(Trans_cr_A!P80="","",Trans_cr_A!P80/GDP!S76/10)</f>
        <v>1.3202509076695863</v>
      </c>
      <c r="Y80" s="37">
        <f>IF(Trans_cr_A!P80="", "", (Trans_cr_A!P80-Trans_deb!P80)/GDP!S76/10)</f>
        <v>-4.6785362806272444</v>
      </c>
      <c r="Z80" s="16"/>
      <c r="AA80" s="14" t="str">
        <f t="shared" si="2"/>
        <v/>
      </c>
      <c r="AB80" s="42">
        <f t="shared" si="3"/>
        <v>0</v>
      </c>
      <c r="AC80" s="16"/>
      <c r="AD80" s="16"/>
      <c r="AE80" s="16"/>
      <c r="AF80" s="16"/>
      <c r="AG80" s="16"/>
    </row>
    <row r="81" spans="1:33" ht="14.25" customHeight="1" x14ac:dyDescent="0.25">
      <c r="A81" s="22" t="s">
        <v>100</v>
      </c>
      <c r="B81" s="19">
        <v>96.7</v>
      </c>
      <c r="C81" s="19">
        <v>107.3</v>
      </c>
      <c r="D81" s="19">
        <v>111.8</v>
      </c>
      <c r="E81" s="19">
        <v>171.6</v>
      </c>
      <c r="F81" s="19">
        <v>197.90419</v>
      </c>
      <c r="G81" s="19">
        <v>203.45674</v>
      </c>
      <c r="H81" s="19">
        <v>244.53537</v>
      </c>
      <c r="I81" s="19">
        <v>225.30587</v>
      </c>
      <c r="J81" s="19">
        <v>286.09163000000001</v>
      </c>
      <c r="K81" s="19">
        <v>313.92678999999998</v>
      </c>
      <c r="L81" s="19">
        <v>349.87034</v>
      </c>
      <c r="M81" s="19">
        <v>352.01596000000001</v>
      </c>
      <c r="N81" s="19">
        <v>345.33893999999998</v>
      </c>
      <c r="O81" s="19">
        <v>364.03643</v>
      </c>
      <c r="P81" s="19">
        <v>381.63314000000003</v>
      </c>
      <c r="Q81" s="19">
        <v>297.07852000000003</v>
      </c>
      <c r="R81" s="16"/>
      <c r="S81" s="36">
        <f>IF(P81="","",P81/Trans_cr_A!P81)</f>
        <v>0.7965177581216103</v>
      </c>
      <c r="T81" s="37">
        <f>IF(P81="","",P81/GDP!S77/10)</f>
        <v>0.49760494953972934</v>
      </c>
      <c r="U81" s="37">
        <f>IF(Q81="","",Q81/GDP!T77/10)</f>
        <v>0.3854508323277932</v>
      </c>
      <c r="V81" s="39">
        <f>IF(P81="","",(P81-Oth_D_A!P81)/GDP!S77/10)</f>
        <v>0.44487915612694601</v>
      </c>
      <c r="W81" s="39">
        <f>IF(Q81="","",(Q81-Oth_D_A!Q81)/GDP!T77/10)</f>
        <v>0.3504903662761279</v>
      </c>
      <c r="X81" s="37">
        <f>IF(Trans_cr_A!P81="","",Trans_cr_A!P81/GDP!S77/10)</f>
        <v>0.62472549351970152</v>
      </c>
      <c r="Y81" s="37">
        <f>IF(Trans_cr_A!P81="", "", (Trans_cr_A!P81-Trans_deb!P81)/GDP!S77/10)</f>
        <v>-1.4249280647769056</v>
      </c>
      <c r="Z81" s="16"/>
      <c r="AA81" s="14">
        <f t="shared" si="2"/>
        <v>1</v>
      </c>
      <c r="AB81" s="42">
        <f t="shared" si="3"/>
        <v>1</v>
      </c>
      <c r="AC81" s="16"/>
      <c r="AD81" s="16"/>
      <c r="AE81" s="16"/>
      <c r="AF81" s="16"/>
      <c r="AG81" s="16"/>
    </row>
    <row r="82" spans="1:33" ht="14.25" customHeight="1" x14ac:dyDescent="0.25">
      <c r="A82" s="22" t="s">
        <v>101</v>
      </c>
      <c r="B82" s="21">
        <v>0.49</v>
      </c>
      <c r="C82" s="21">
        <v>4.75</v>
      </c>
      <c r="D82" s="21">
        <v>3.07</v>
      </c>
      <c r="E82" s="21">
        <v>4.6100000000000003</v>
      </c>
      <c r="F82" s="21">
        <v>6.7</v>
      </c>
      <c r="G82" s="21">
        <v>1.55</v>
      </c>
      <c r="H82" s="21">
        <v>1.88</v>
      </c>
      <c r="I82" s="21">
        <v>4.5599999999999996</v>
      </c>
      <c r="J82" s="21"/>
      <c r="K82" s="21"/>
      <c r="L82" s="21">
        <v>4.0214678433777138</v>
      </c>
      <c r="M82" s="21">
        <v>7.6042815458235307</v>
      </c>
      <c r="N82" s="21">
        <v>9.07</v>
      </c>
      <c r="O82" s="21">
        <v>0.72</v>
      </c>
      <c r="P82" s="21">
        <v>0.33</v>
      </c>
      <c r="Q82" s="21"/>
      <c r="R82" s="16"/>
      <c r="S82" s="36">
        <f>IF(P82="","",P82/Trans_cr_A!P82)</f>
        <v>0.31730769230769229</v>
      </c>
      <c r="T82" s="37">
        <f>IF(P82="","",P82/GDP!S78/10)</f>
        <v>2.3918243096325287E-3</v>
      </c>
      <c r="U82" s="37" t="str">
        <f>IF(Q82="","",Q82/GDP!T78/10)</f>
        <v/>
      </c>
      <c r="V82" s="39">
        <f>IF(P82="","",(P82-Oth_D_A!P82)/GDP!S78/10)</f>
        <v>-0.22251214032035951</v>
      </c>
      <c r="W82" s="39" t="str">
        <f>IF(Q82="","",(Q82-Oth_D_A!Q82)/GDP!T78/10)</f>
        <v/>
      </c>
      <c r="X82" s="37">
        <f>IF(Trans_cr_A!P82="","",Trans_cr_A!P82/GDP!S78/10)</f>
        <v>7.5378705515691813E-3</v>
      </c>
      <c r="Y82" s="37">
        <f>IF(Trans_cr_A!P82="", "", (Trans_cr_A!P82-Trans_deb!P82)/GDP!S78/10)</f>
        <v>-3.0121765601217652</v>
      </c>
      <c r="Z82" s="16"/>
      <c r="AA82" s="14" t="str">
        <f t="shared" si="2"/>
        <v/>
      </c>
      <c r="AB82" s="42">
        <f t="shared" si="3"/>
        <v>0</v>
      </c>
      <c r="AC82" s="16"/>
      <c r="AD82" s="16"/>
      <c r="AE82" s="16"/>
      <c r="AF82" s="16"/>
      <c r="AG82" s="16"/>
    </row>
    <row r="83" spans="1:33" ht="14.25" customHeight="1" x14ac:dyDescent="0.25">
      <c r="A83" s="22" t="s">
        <v>102</v>
      </c>
      <c r="B83" s="19">
        <v>0</v>
      </c>
      <c r="C83" s="19">
        <v>0</v>
      </c>
      <c r="D83" s="19">
        <v>0.1</v>
      </c>
      <c r="E83" s="19">
        <v>7.0000781590201108E-2</v>
      </c>
      <c r="F83" s="19"/>
      <c r="G83" s="19"/>
      <c r="H83" s="19">
        <v>0.13351244795628001</v>
      </c>
      <c r="I83" s="19">
        <v>0.13123690258232501</v>
      </c>
      <c r="J83" s="19"/>
      <c r="K83" s="19"/>
      <c r="L83" s="19">
        <v>5.8838496876966101E-2</v>
      </c>
      <c r="M83" s="19">
        <v>0.23469999999999999</v>
      </c>
      <c r="N83" s="19">
        <v>0.12571971315551636</v>
      </c>
      <c r="O83" s="19">
        <v>0</v>
      </c>
      <c r="P83" s="19"/>
      <c r="Q83" s="19"/>
      <c r="R83" s="16"/>
      <c r="S83" s="36" t="str">
        <f>IF(P83="","",P83/Trans_cr_A!P83)</f>
        <v/>
      </c>
      <c r="T83" s="37" t="str">
        <f>IF(P83="","",P83/GDP!S79/10)</f>
        <v/>
      </c>
      <c r="U83" s="37" t="str">
        <f>IF(Q83="","",Q83/GDP!T79/10)</f>
        <v/>
      </c>
      <c r="V83" s="39" t="str">
        <f>IF(P83="","",(P83-Oth_D_A!P83)/GDP!S79/10)</f>
        <v/>
      </c>
      <c r="W83" s="39" t="str">
        <f>IF(Q83="","",(Q83-Oth_D_A!Q83)/GDP!T79/10)</f>
        <v/>
      </c>
      <c r="X83" s="37">
        <f>IF(Trans_cr_A!P83="","",Trans_cr_A!P83/GDP!S79/10)</f>
        <v>3.7572068784636507E-3</v>
      </c>
      <c r="Y83" s="37">
        <f>IF(Trans_cr_A!P83="", "", (Trans_cr_A!P83-Trans_deb!P83)/GDP!S79/10)</f>
        <v>-3.3829760357422791</v>
      </c>
      <c r="Z83" s="16"/>
      <c r="AA83" s="14" t="str">
        <f t="shared" si="2"/>
        <v/>
      </c>
      <c r="AB83" s="42">
        <f t="shared" si="3"/>
        <v>0</v>
      </c>
      <c r="AC83" s="16"/>
      <c r="AD83" s="16"/>
      <c r="AE83" s="16"/>
      <c r="AF83" s="16"/>
      <c r="AG83" s="16"/>
    </row>
    <row r="84" spans="1:33" ht="14.25" customHeight="1" x14ac:dyDescent="0.25">
      <c r="A84" s="22" t="s">
        <v>103</v>
      </c>
      <c r="B84" s="21">
        <v>0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/>
      <c r="M84" s="21">
        <v>16.391909999999999</v>
      </c>
      <c r="N84" s="21">
        <v>13.200187629629601</v>
      </c>
      <c r="O84" s="21">
        <v>3.3636200000000001</v>
      </c>
      <c r="P84" s="21">
        <v>2.5235066666666661</v>
      </c>
      <c r="Q84" s="21"/>
      <c r="R84" s="16"/>
      <c r="S84" s="36">
        <f>IF(P84="","",P84/Trans_cr_A!P84)</f>
        <v>1</v>
      </c>
      <c r="T84" s="37">
        <f>IF(P84="","",P84/GDP!S80/10)</f>
        <v>4.8772838551733012E-2</v>
      </c>
      <c r="U84" s="37" t="str">
        <f>IF(Q84="","",Q84/GDP!T80/10)</f>
        <v/>
      </c>
      <c r="V84" s="39">
        <f>IF(P84="","",(P84-Oth_D_A!P84)/GDP!S80/10)</f>
        <v>4.8772838551733012E-2</v>
      </c>
      <c r="W84" s="39" t="str">
        <f>IF(Q84="","",(Q84-Oth_D_A!Q84)/GDP!T80/10)</f>
        <v/>
      </c>
      <c r="X84" s="37">
        <f>IF(Trans_cr_A!P84="","",Trans_cr_A!P84/GDP!S80/10)</f>
        <v>4.8772838551733012E-2</v>
      </c>
      <c r="Y84" s="37">
        <f>IF(Trans_cr_A!P84="", "", (Trans_cr_A!P84-Trans_deb!P84)/GDP!S80/10)</f>
        <v>-8.2657799058525114</v>
      </c>
      <c r="Z84" s="16"/>
      <c r="AA84" s="14" t="str">
        <f t="shared" si="2"/>
        <v/>
      </c>
      <c r="AB84" s="42">
        <f t="shared" si="3"/>
        <v>0</v>
      </c>
      <c r="AC84" s="16"/>
      <c r="AD84" s="16"/>
      <c r="AE84" s="16"/>
      <c r="AF84" s="16"/>
      <c r="AG84" s="16"/>
    </row>
    <row r="85" spans="1:33" ht="14.25" customHeight="1" x14ac:dyDescent="0.25">
      <c r="A85" s="22" t="s">
        <v>104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/>
      <c r="K85" s="19"/>
      <c r="L85" s="19"/>
      <c r="M85" s="19"/>
      <c r="N85" s="19"/>
      <c r="O85" s="19"/>
      <c r="P85" s="19"/>
      <c r="Q85" s="19"/>
      <c r="R85" s="16"/>
      <c r="S85" s="36" t="str">
        <f>IF(P85="","",P85/Trans_cr_A!P85)</f>
        <v/>
      </c>
      <c r="T85" s="37" t="str">
        <f>IF(P85="","",P85/GDP!S81/10)</f>
        <v/>
      </c>
      <c r="U85" s="37" t="str">
        <f>IF(Q85="","",Q85/GDP!T81/10)</f>
        <v/>
      </c>
      <c r="V85" s="39" t="str">
        <f>IF(P85="","",(P85-Oth_D_A!P85)/GDP!S81/10)</f>
        <v/>
      </c>
      <c r="W85" s="39" t="str">
        <f>IF(Q85="","",(Q85-Oth_D_A!Q85)/GDP!T81/10)</f>
        <v/>
      </c>
      <c r="X85" s="37">
        <f>IF(Trans_cr_A!P85="","",Trans_cr_A!P85/GDP!S81/10)</f>
        <v>0</v>
      </c>
      <c r="Y85" s="37">
        <f>IF(Trans_cr_A!P85="", "", (Trans_cr_A!P85-Trans_deb!P85)/GDP!S81/10)</f>
        <v>-4.5580240464820987</v>
      </c>
      <c r="Z85" s="16"/>
      <c r="AA85" s="14" t="str">
        <f t="shared" si="2"/>
        <v/>
      </c>
      <c r="AB85" s="42">
        <f t="shared" si="3"/>
        <v>0</v>
      </c>
      <c r="AC85" s="16"/>
      <c r="AD85" s="16"/>
      <c r="AE85" s="16"/>
      <c r="AF85" s="16"/>
      <c r="AG85" s="16"/>
    </row>
    <row r="86" spans="1:33" ht="14.25" customHeight="1" x14ac:dyDescent="0.25">
      <c r="A86" s="22" t="s">
        <v>105</v>
      </c>
      <c r="B86" s="21">
        <v>47.031140000000001</v>
      </c>
      <c r="C86" s="21">
        <v>37.916600739546503</v>
      </c>
      <c r="D86" s="21">
        <v>49.406736034686624</v>
      </c>
      <c r="E86" s="21">
        <v>54.389643529068003</v>
      </c>
      <c r="F86" s="21">
        <v>53.303440148725883</v>
      </c>
      <c r="G86" s="21">
        <v>48.028235970561724</v>
      </c>
      <c r="H86" s="21">
        <v>73.598557533465794</v>
      </c>
      <c r="I86" s="21">
        <v>66.243047550996195</v>
      </c>
      <c r="J86" s="21">
        <v>80.274355048022642</v>
      </c>
      <c r="K86" s="21">
        <v>96.449557155792505</v>
      </c>
      <c r="L86" s="21">
        <v>99.923021926391783</v>
      </c>
      <c r="M86" s="21">
        <v>103.14757823131418</v>
      </c>
      <c r="N86" s="21">
        <v>108.24183024083547</v>
      </c>
      <c r="O86" s="21">
        <v>123.91324179771608</v>
      </c>
      <c r="P86" s="21">
        <v>125.93182897715297</v>
      </c>
      <c r="Q86" s="21">
        <v>82.803848646943763</v>
      </c>
      <c r="R86" s="16"/>
      <c r="S86" s="36">
        <f>IF(P86="","",P86/Trans_cr_A!P86)</f>
        <v>0.86364124120565644</v>
      </c>
      <c r="T86" s="37">
        <f>IF(P86="","",P86/GDP!S82/10)</f>
        <v>0.50532414019161742</v>
      </c>
      <c r="U86" s="37">
        <f>IF(Q86="","",Q86/GDP!T82/10)</f>
        <v>0.34951605524014928</v>
      </c>
      <c r="V86" s="39">
        <f>IF(P86="","",(P86-Oth_D_A!P86)/GDP!S82/10)</f>
        <v>0.41425162570413454</v>
      </c>
      <c r="W86" s="39">
        <f>IF(Q86="","",(Q86-Oth_D_A!Q86)/GDP!T82/10)</f>
        <v>0.30134493549591984</v>
      </c>
      <c r="X86" s="37">
        <f>IF(Trans_cr_A!P86="","",Trans_cr_A!P86/GDP!S82/10)</f>
        <v>0.58510885780092803</v>
      </c>
      <c r="Y86" s="37">
        <f>IF(Trans_cr_A!P86="", "", (Trans_cr_A!P86-Trans_deb!P86)/GDP!S82/10)</f>
        <v>-4.1696018162921877</v>
      </c>
      <c r="Z86" s="16"/>
      <c r="AA86" s="14">
        <f t="shared" si="2"/>
        <v>1</v>
      </c>
      <c r="AB86" s="42">
        <f t="shared" si="3"/>
        <v>1</v>
      </c>
      <c r="AC86" s="16"/>
      <c r="AD86" s="16"/>
      <c r="AE86" s="16"/>
      <c r="AF86" s="16"/>
      <c r="AG86" s="16"/>
    </row>
    <row r="87" spans="1:33" ht="14.25" customHeight="1" x14ac:dyDescent="0.25">
      <c r="A87" s="22" t="s">
        <v>106</v>
      </c>
      <c r="B87" s="19">
        <v>831.56819389574343</v>
      </c>
      <c r="C87" s="19">
        <v>1053.4181539418878</v>
      </c>
      <c r="D87" s="19">
        <v>1216.5770080026439</v>
      </c>
      <c r="E87" s="19">
        <v>1606.0675655980885</v>
      </c>
      <c r="F87" s="19">
        <v>1257.770811418656</v>
      </c>
      <c r="G87" s="19">
        <v>1425.6675007041927</v>
      </c>
      <c r="H87" s="19">
        <v>1724.2214061669913</v>
      </c>
      <c r="I87" s="19">
        <v>1815.3604376909248</v>
      </c>
      <c r="J87" s="19">
        <v>2111.3894283379873</v>
      </c>
      <c r="K87" s="19">
        <v>2394.8215370377043</v>
      </c>
      <c r="L87" s="19">
        <v>2079.5516273851431</v>
      </c>
      <c r="M87" s="19">
        <v>2338.120054311144</v>
      </c>
      <c r="N87" s="19">
        <v>2586.2837465298499</v>
      </c>
      <c r="O87" s="19">
        <v>2897.7708784097176</v>
      </c>
      <c r="P87" s="19">
        <v>2768.7423519698987</v>
      </c>
      <c r="Q87" s="19">
        <v>2405.602471429585</v>
      </c>
      <c r="R87" s="16"/>
      <c r="S87" s="36">
        <f>IF(P87="","",P87/Trans_cr_A!P87)</f>
        <v>0.36508481403783438</v>
      </c>
      <c r="T87" s="37">
        <f>IF(P87="","",P87/GDP!S83/10)</f>
        <v>1.6938451550357574</v>
      </c>
      <c r="U87" s="37">
        <f>IF(Q87="","",Q87/GDP!T83/10)</f>
        <v>1.5563996787241268</v>
      </c>
      <c r="V87" s="39">
        <f>IF(P87="","",(P87-Oth_D_A!P87)/GDP!S83/10)</f>
        <v>0.12916133580621475</v>
      </c>
      <c r="W87" s="39">
        <f>IF(Q87="","",(Q87-Oth_D_A!Q87)/GDP!T83/10)</f>
        <v>0.19576504863871108</v>
      </c>
      <c r="X87" s="37">
        <f>IF(Trans_cr_A!P87="","",Trans_cr_A!P87/GDP!S83/10)</f>
        <v>4.6395935681406382</v>
      </c>
      <c r="Y87" s="37">
        <f>IF(Trans_cr_A!P87="", "", (Trans_cr_A!P87-Trans_deb!P87)/GDP!S83/10)</f>
        <v>1.2957154198230845</v>
      </c>
      <c r="Z87" s="16"/>
      <c r="AA87" s="14">
        <f t="shared" si="2"/>
        <v>1</v>
      </c>
      <c r="AB87" s="42">
        <f t="shared" si="3"/>
        <v>1</v>
      </c>
      <c r="AC87" s="16"/>
      <c r="AD87" s="16"/>
      <c r="AE87" s="16"/>
      <c r="AF87" s="16"/>
      <c r="AG87" s="16"/>
    </row>
    <row r="88" spans="1:33" ht="14.25" customHeight="1" x14ac:dyDescent="0.25">
      <c r="A88" s="22" t="s">
        <v>107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16"/>
      <c r="S88" s="36" t="str">
        <f>IF(P88="","",P88/Trans_cr_A!P88)</f>
        <v/>
      </c>
      <c r="T88" s="37" t="str">
        <f>IF(P88="","",P88/GDP!S84/10)</f>
        <v/>
      </c>
      <c r="U88" s="37" t="str">
        <f>IF(Q88="","",Q88/GDP!T84/10)</f>
        <v/>
      </c>
      <c r="V88" s="39" t="str">
        <f>IF(P88="","",(P88-Oth_D_A!P88)/GDP!S84/10)</f>
        <v/>
      </c>
      <c r="W88" s="39" t="str">
        <f>IF(Q88="","",(Q88-Oth_D_A!Q88)/GDP!T84/10)</f>
        <v/>
      </c>
      <c r="X88" s="37">
        <f>IF(Trans_cr_A!P88="","",Trans_cr_A!P88/GDP!S84/10)</f>
        <v>6.4487784934688914</v>
      </c>
      <c r="Y88" s="37">
        <f>IF(Trans_cr_A!P88="", "", (Trans_cr_A!P88-Trans_deb!P88)/GDP!S84/10)</f>
        <v>3.7094009023409327</v>
      </c>
      <c r="Z88" s="16"/>
      <c r="AA88" s="14" t="str">
        <f t="shared" si="2"/>
        <v/>
      </c>
      <c r="AB88" s="42">
        <f t="shared" si="3"/>
        <v>0</v>
      </c>
      <c r="AC88" s="16"/>
      <c r="AD88" s="16"/>
      <c r="AE88" s="16"/>
      <c r="AF88" s="16"/>
      <c r="AG88" s="16"/>
    </row>
    <row r="89" spans="1:33" ht="14.25" customHeight="1" x14ac:dyDescent="0.25">
      <c r="A89" s="22" t="s">
        <v>108</v>
      </c>
      <c r="B89" s="19">
        <v>2125.9829072785469</v>
      </c>
      <c r="C89" s="19">
        <v>3119.3176299912834</v>
      </c>
      <c r="D89" s="19">
        <v>3490.9627427813311</v>
      </c>
      <c r="E89" s="19">
        <v>4264.3867667344593</v>
      </c>
      <c r="F89" s="19">
        <v>9360.6</v>
      </c>
      <c r="G89" s="19">
        <v>13275.124662903427</v>
      </c>
      <c r="H89" s="19">
        <v>17701.47650019552</v>
      </c>
      <c r="I89" s="19">
        <v>6311.883270668146</v>
      </c>
      <c r="J89" s="19">
        <v>1971.6309080287181</v>
      </c>
      <c r="K89" s="19">
        <v>2253.4361015411846</v>
      </c>
      <c r="L89" s="19">
        <v>2148.154632051017</v>
      </c>
      <c r="M89" s="19">
        <v>2439.0917892991188</v>
      </c>
      <c r="N89" s="19">
        <v>2767.1725000130727</v>
      </c>
      <c r="O89" s="19">
        <v>3233.8471379256011</v>
      </c>
      <c r="P89" s="19">
        <v>4634.5735279446199</v>
      </c>
      <c r="Q89" s="19">
        <v>5246.507353458026</v>
      </c>
      <c r="R89" s="16"/>
      <c r="S89" s="36">
        <f>IF(P89="","",P89/Trans_cr_A!P89)</f>
        <v>0.21938372247735638</v>
      </c>
      <c r="T89" s="37">
        <f>IF(P89="","",P89/GDP!S85/10)</f>
        <v>0.16145527009038912</v>
      </c>
      <c r="U89" s="37">
        <f>IF(Q89="","",Q89/GDP!T85/10)</f>
        <v>0.19368596645185918</v>
      </c>
      <c r="V89" s="39">
        <f>IF(P89="","",(P89-Oth_D_A!P89)/GDP!S85/10)</f>
        <v>6.0953030800791078E-2</v>
      </c>
      <c r="W89" s="39">
        <f>IF(Q89="","",(Q89-Oth_D_A!Q89)/GDP!T85/10)</f>
        <v>9.4567523206488063E-2</v>
      </c>
      <c r="X89" s="37">
        <f>IF(Trans_cr_A!P89="","",Trans_cr_A!P89/GDP!S85/10)</f>
        <v>0.73594917739192645</v>
      </c>
      <c r="Y89" s="37">
        <f>IF(Trans_cr_A!P89="", "", (Trans_cr_A!P89-Trans_deb!P89)/GDP!S85/10)</f>
        <v>-9.8726259076766062E-2</v>
      </c>
      <c r="Z89" s="16"/>
      <c r="AA89" s="14">
        <f t="shared" si="2"/>
        <v>1</v>
      </c>
      <c r="AB89" s="42">
        <f t="shared" si="3"/>
        <v>1</v>
      </c>
      <c r="AC89" s="16"/>
      <c r="AD89" s="16"/>
      <c r="AE89" s="16"/>
      <c r="AF89" s="16"/>
      <c r="AG89" s="16"/>
    </row>
    <row r="90" spans="1:33" ht="14.25" customHeight="1" x14ac:dyDescent="0.25">
      <c r="A90" s="22" t="s">
        <v>109</v>
      </c>
      <c r="B90" s="21">
        <v>537.63442907150772</v>
      </c>
      <c r="C90" s="21">
        <v>328.66382888537015</v>
      </c>
      <c r="D90" s="21">
        <v>355.93</v>
      </c>
      <c r="E90" s="21">
        <v>461.70532010947346</v>
      </c>
      <c r="F90" s="21">
        <v>485.47190936195375</v>
      </c>
      <c r="G90" s="21">
        <v>526.5</v>
      </c>
      <c r="H90" s="21">
        <v>548.45079940983794</v>
      </c>
      <c r="I90" s="21">
        <v>690.36049485411002</v>
      </c>
      <c r="J90" s="21">
        <v>710.55353932859305</v>
      </c>
      <c r="K90" s="21">
        <v>734.81992954199006</v>
      </c>
      <c r="L90" s="21">
        <v>757.599347357792</v>
      </c>
      <c r="M90" s="21">
        <v>535.89251505424693</v>
      </c>
      <c r="N90" s="21">
        <v>637.12857241796803</v>
      </c>
      <c r="O90" s="21">
        <v>576.42455625137086</v>
      </c>
      <c r="P90" s="21">
        <v>685.96895636390002</v>
      </c>
      <c r="Q90" s="21">
        <v>574.93681882589294</v>
      </c>
      <c r="R90" s="16"/>
      <c r="S90" s="36">
        <f>IF(P90="","",P90/Trans_cr_A!P90)</f>
        <v>0.173490750817928</v>
      </c>
      <c r="T90" s="37">
        <f>IF(P90="","",P90/GDP!S86/10)</f>
        <v>6.1245040923886648E-2</v>
      </c>
      <c r="U90" s="37">
        <f>IF(Q90="","",Q90/GDP!T86/10)</f>
        <v>5.4257749691017029E-2</v>
      </c>
      <c r="V90" s="39">
        <f>IF(P90="","",(P90-Oth_D_A!P90)/GDP!S86/10)</f>
        <v>-7.3043877135098734E-3</v>
      </c>
      <c r="W90" s="39">
        <f>IF(Q90="","",(Q90-Oth_D_A!Q90)/GDP!T86/10)</f>
        <v>-8.2334650820826936E-3</v>
      </c>
      <c r="X90" s="37">
        <f>IF(Trans_cr_A!P90="","",Trans_cr_A!P90/GDP!S86/10)</f>
        <v>0.35301617311092859</v>
      </c>
      <c r="Y90" s="37">
        <f>IF(Trans_cr_A!P90="", "", (Trans_cr_A!P90-Trans_deb!P90)/GDP!S86/10)</f>
        <v>-0.68626497669472653</v>
      </c>
      <c r="Z90" s="16"/>
      <c r="AA90" s="14">
        <f t="shared" si="2"/>
        <v>1</v>
      </c>
      <c r="AB90" s="42">
        <f t="shared" si="3"/>
        <v>1</v>
      </c>
      <c r="AC90" s="16"/>
      <c r="AD90" s="16"/>
      <c r="AE90" s="16"/>
      <c r="AF90" s="16"/>
      <c r="AG90" s="16"/>
    </row>
    <row r="91" spans="1:33" ht="14.25" customHeight="1" x14ac:dyDescent="0.25">
      <c r="A91" s="22" t="s">
        <v>111</v>
      </c>
      <c r="B91" s="21">
        <v>6.1</v>
      </c>
      <c r="C91" s="21">
        <v>9.9</v>
      </c>
      <c r="D91" s="21">
        <v>15.2</v>
      </c>
      <c r="E91" s="21">
        <v>10.5</v>
      </c>
      <c r="F91" s="21">
        <v>24.5</v>
      </c>
      <c r="G91" s="21">
        <v>16.2</v>
      </c>
      <c r="H91" s="21">
        <v>19</v>
      </c>
      <c r="I91" s="21">
        <v>30</v>
      </c>
      <c r="J91" s="21"/>
      <c r="K91" s="21"/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16"/>
      <c r="S91" s="36">
        <f>IF(P91="","",P91/Trans_cr_A!P91)</f>
        <v>0</v>
      </c>
      <c r="T91" s="37">
        <f>IF(P91="","",P91/GDP!S87/10)</f>
        <v>0</v>
      </c>
      <c r="U91" s="37">
        <f>IF(Q91="","",Q91/GDP!T87/10)</f>
        <v>0</v>
      </c>
      <c r="V91" s="39">
        <f>IF(P91="","",(P91-Oth_D_A!P91)/GDP!S87/10)</f>
        <v>0</v>
      </c>
      <c r="W91" s="39">
        <f>IF(Q91="","",(Q91-Oth_D_A!Q91)/GDP!T87/10)</f>
        <v>0</v>
      </c>
      <c r="X91" s="37">
        <f>IF(Trans_cr_A!P91="","",Trans_cr_A!P91/GDP!S87/10)</f>
        <v>0.28997365510668333</v>
      </c>
      <c r="Y91" s="37">
        <f>IF(Trans_cr_A!P91="", "", (Trans_cr_A!P91-Trans_deb!P91)/GDP!S87/10)</f>
        <v>-2.7377109614537347</v>
      </c>
      <c r="Z91" s="16"/>
      <c r="AA91" s="14">
        <f t="shared" si="2"/>
        <v>1</v>
      </c>
      <c r="AB91" s="42">
        <f t="shared" si="3"/>
        <v>1</v>
      </c>
      <c r="AC91" s="16"/>
      <c r="AD91" s="16"/>
      <c r="AE91" s="16"/>
      <c r="AF91" s="16"/>
      <c r="AG91" s="16"/>
    </row>
    <row r="92" spans="1:33" ht="14.25" customHeight="1" x14ac:dyDescent="0.25">
      <c r="A92" s="22" t="s">
        <v>112</v>
      </c>
      <c r="B92" s="19">
        <v>473.00289271432536</v>
      </c>
      <c r="C92" s="19">
        <v>477.23588776832497</v>
      </c>
      <c r="D92" s="19">
        <v>520.7103605924317</v>
      </c>
      <c r="E92" s="19">
        <v>558.86505148002209</v>
      </c>
      <c r="F92" s="19">
        <v>529.55818170396037</v>
      </c>
      <c r="G92" s="19">
        <v>503.78194300144281</v>
      </c>
      <c r="H92" s="19">
        <v>528.95132508116831</v>
      </c>
      <c r="I92" s="19">
        <v>488.22232895471575</v>
      </c>
      <c r="J92" s="19">
        <v>504.64182909851706</v>
      </c>
      <c r="K92" s="19">
        <v>505</v>
      </c>
      <c r="L92" s="19">
        <v>421.6417864409791</v>
      </c>
      <c r="M92" s="19">
        <v>420.54659462283342</v>
      </c>
      <c r="N92" s="19">
        <v>429.29749260900309</v>
      </c>
      <c r="O92" s="19">
        <v>448.87678603479935</v>
      </c>
      <c r="P92" s="19">
        <v>425.45940976731669</v>
      </c>
      <c r="Q92" s="19"/>
      <c r="R92" s="16"/>
      <c r="S92" s="36">
        <f>IF(P92="","",P92/Trans_cr_A!P92)</f>
        <v>4.7264368746555263E-2</v>
      </c>
      <c r="T92" s="37">
        <f>IF(P92="","",P92/GDP!S88/10)</f>
        <v>0.10679764991812235</v>
      </c>
      <c r="U92" s="37" t="str">
        <f>IF(Q92="","",Q92/GDP!T88/10)</f>
        <v/>
      </c>
      <c r="V92" s="39">
        <f>IF(P92="","",(P92-Oth_D_A!P92)/GDP!S88/10)</f>
        <v>8.9934863088945004E-3</v>
      </c>
      <c r="W92" s="39" t="str">
        <f>IF(Q92="","",(Q92-Oth_D_A!Q92)/GDP!T88/10)</f>
        <v/>
      </c>
      <c r="X92" s="37">
        <f>IF(Trans_cr_A!P92="","",Trans_cr_A!P92/GDP!S88/10)</f>
        <v>2.2595805836485652</v>
      </c>
      <c r="Y92" s="37">
        <f>IF(Trans_cr_A!P92="", "", (Trans_cr_A!P92-Trans_deb!P92)/GDP!S88/10)</f>
        <v>1.3375952715044361</v>
      </c>
      <c r="Z92" s="16"/>
      <c r="AA92" s="14" t="str">
        <f t="shared" si="2"/>
        <v/>
      </c>
      <c r="AB92" s="42">
        <f t="shared" si="3"/>
        <v>0</v>
      </c>
      <c r="AC92" s="16"/>
      <c r="AD92" s="16"/>
      <c r="AE92" s="16"/>
      <c r="AF92" s="16"/>
      <c r="AG92" s="16"/>
    </row>
    <row r="93" spans="1:33" ht="14.25" customHeight="1" x14ac:dyDescent="0.25">
      <c r="A93" s="22" t="s">
        <v>113</v>
      </c>
      <c r="B93" s="21">
        <v>444.6</v>
      </c>
      <c r="C93" s="21">
        <v>398.3</v>
      </c>
      <c r="D93" s="21">
        <v>454.6</v>
      </c>
      <c r="E93" s="21">
        <v>661.5</v>
      </c>
      <c r="F93" s="21">
        <v>490</v>
      </c>
      <c r="G93" s="21">
        <v>522.9</v>
      </c>
      <c r="H93" s="21">
        <v>586.6</v>
      </c>
      <c r="I93" s="21">
        <v>597.4</v>
      </c>
      <c r="J93" s="21">
        <v>632.1</v>
      </c>
      <c r="K93" s="21">
        <v>632.79999999999995</v>
      </c>
      <c r="L93" s="21">
        <v>634.20000000000005</v>
      </c>
      <c r="M93" s="21">
        <v>589.4</v>
      </c>
      <c r="N93" s="21">
        <v>609.79999999999995</v>
      </c>
      <c r="O93" s="21">
        <v>644.5</v>
      </c>
      <c r="P93" s="21">
        <v>631.1</v>
      </c>
      <c r="Q93" s="21">
        <v>586.5</v>
      </c>
      <c r="R93" s="16"/>
      <c r="S93" s="36">
        <f>IF(P93="","",P93/Trans_cr_A!P93)</f>
        <v>0.14639634415087338</v>
      </c>
      <c r="T93" s="37">
        <f>IF(P93="","",P93/GDP!S89/10)</f>
        <v>0.15991303730881892</v>
      </c>
      <c r="U93" s="37">
        <f>IF(Q93="","",Q93/GDP!T89/10)</f>
        <v>0.14566398187954968</v>
      </c>
      <c r="V93" s="39">
        <f>IF(P93="","",(P93-Oth_D_A!P93)/GDP!S89/10)</f>
        <v>-0.55626222596109998</v>
      </c>
      <c r="W93" s="39">
        <f>IF(Q93="","",(Q93-Oth_D_A!Q93)/GDP!T89/10)</f>
        <v>-0.51013438837271097</v>
      </c>
      <c r="X93" s="37">
        <f>IF(Trans_cr_A!P93="","",Trans_cr_A!P93/GDP!S89/10)</f>
        <v>1.0923294446753089</v>
      </c>
      <c r="Y93" s="37">
        <f>IF(Trans_cr_A!P93="", "", (Trans_cr_A!P93-Trans_deb!P93)/GDP!S89/10)</f>
        <v>-0.91440053515502284</v>
      </c>
      <c r="Z93" s="16"/>
      <c r="AA93" s="14">
        <f t="shared" si="2"/>
        <v>1</v>
      </c>
      <c r="AB93" s="42">
        <f t="shared" si="3"/>
        <v>1</v>
      </c>
      <c r="AC93" s="16"/>
      <c r="AD93" s="16"/>
      <c r="AE93" s="16"/>
      <c r="AF93" s="16"/>
      <c r="AG93" s="16"/>
    </row>
    <row r="94" spans="1:33" ht="14.25" customHeight="1" x14ac:dyDescent="0.25">
      <c r="A94" s="22" t="s">
        <v>114</v>
      </c>
      <c r="B94" s="19">
        <v>6945.8406273095716</v>
      </c>
      <c r="C94" s="19">
        <v>7526.166576048684</v>
      </c>
      <c r="D94" s="19">
        <v>8398.5988921378703</v>
      </c>
      <c r="E94" s="19">
        <v>8581.1850590084323</v>
      </c>
      <c r="F94" s="19">
        <v>7488.8728704248979</v>
      </c>
      <c r="G94" s="19">
        <v>8076.1317118326087</v>
      </c>
      <c r="H94" s="19">
        <v>8289.7748473011288</v>
      </c>
      <c r="I94" s="19">
        <v>7738.2317548945575</v>
      </c>
      <c r="J94" s="19">
        <v>8943.5222060215547</v>
      </c>
      <c r="K94" s="19">
        <v>9738.0301040506656</v>
      </c>
      <c r="L94" s="19">
        <v>4530.3415867104013</v>
      </c>
      <c r="M94" s="19">
        <v>6716.2494698944301</v>
      </c>
      <c r="N94" s="19">
        <v>8900.0767501098744</v>
      </c>
      <c r="O94" s="19">
        <v>9721.4160952930579</v>
      </c>
      <c r="P94" s="19">
        <v>9139.0782622565075</v>
      </c>
      <c r="Q94" s="19">
        <v>6629.0057875621824</v>
      </c>
      <c r="R94" s="16"/>
      <c r="S94" s="36">
        <f>IF(P94="","",P94/Trans_cr_A!P94)</f>
        <v>0.60424748238065862</v>
      </c>
      <c r="T94" s="37">
        <f>IF(P94="","",P94/GDP!S90/10)</f>
        <v>0.45578255195430273</v>
      </c>
      <c r="U94" s="37">
        <f>IF(Q94="","",Q94/GDP!T90/10)</f>
        <v>0.35168258870638758</v>
      </c>
      <c r="V94" s="39">
        <f>IF(P94="","",(P94-Oth_D_A!P94)/GDP!S90/10)</f>
        <v>2.8058197873294603E-2</v>
      </c>
      <c r="W94" s="39">
        <f>IF(Q94="","",(Q94-Oth_D_A!Q94)/GDP!T90/10)</f>
        <v>-9.2281427475474249E-4</v>
      </c>
      <c r="X94" s="37">
        <f>IF(Trans_cr_A!P94="","",Trans_cr_A!P94/GDP!S90/10)</f>
        <v>0.75429780883583863</v>
      </c>
      <c r="Y94" s="37">
        <f>IF(Trans_cr_A!P94="", "", (Trans_cr_A!P94-Trans_deb!P94)/GDP!S90/10)</f>
        <v>-0.5469414270557359</v>
      </c>
      <c r="Z94" s="16"/>
      <c r="AA94" s="14">
        <f t="shared" si="2"/>
        <v>1</v>
      </c>
      <c r="AB94" s="42">
        <f t="shared" si="3"/>
        <v>1</v>
      </c>
      <c r="AC94" s="16"/>
      <c r="AD94" s="16"/>
      <c r="AE94" s="16"/>
      <c r="AF94" s="16"/>
      <c r="AG94" s="16"/>
    </row>
    <row r="95" spans="1:33" ht="14.25" customHeight="1" x14ac:dyDescent="0.25">
      <c r="A95" s="22" t="s">
        <v>115</v>
      </c>
      <c r="B95" s="21">
        <v>198.71849881396201</v>
      </c>
      <c r="C95" s="21">
        <v>216.95419230639601</v>
      </c>
      <c r="D95" s="21">
        <v>200.25925481092</v>
      </c>
      <c r="E95" s="21">
        <v>208.71529052092001</v>
      </c>
      <c r="F95" s="21">
        <v>194.69227746092</v>
      </c>
      <c r="G95" s="21">
        <v>197.21294757742299</v>
      </c>
      <c r="H95" s="21">
        <v>234.6</v>
      </c>
      <c r="I95" s="21">
        <v>234.19039890304779</v>
      </c>
      <c r="J95" s="21">
        <v>227.1201659338507</v>
      </c>
      <c r="K95" s="21">
        <v>218.24355507956648</v>
      </c>
      <c r="L95" s="21">
        <v>185.48028341780631</v>
      </c>
      <c r="M95" s="21">
        <v>173.79150769540212</v>
      </c>
      <c r="N95" s="21">
        <v>205.45846659834021</v>
      </c>
      <c r="O95" s="21">
        <v>225.9216313356757</v>
      </c>
      <c r="P95" s="21">
        <v>230.82132597424362</v>
      </c>
      <c r="Q95" s="21">
        <v>166.61777358934768</v>
      </c>
      <c r="R95" s="16"/>
      <c r="S95" s="36">
        <f>IF(P95="","",P95/Trans_cr_A!P95)</f>
        <v>1</v>
      </c>
      <c r="T95" s="37">
        <f>IF(P95="","",P95/GDP!S91/10)</f>
        <v>1.4601551491285654</v>
      </c>
      <c r="U95" s="37">
        <f>IF(Q95="","",Q95/GDP!T91/10)</f>
        <v>1.1945639058599631</v>
      </c>
      <c r="V95" s="39">
        <f>IF(P95="","",(P95-Oth_D_A!P95)/GDP!S91/10)</f>
        <v>1.3887496557744252</v>
      </c>
      <c r="W95" s="39">
        <f>IF(Q95="","",(Q95-Oth_D_A!Q95)/GDP!T91/10)</f>
        <v>1.1136363148833179</v>
      </c>
      <c r="X95" s="37">
        <f>IF(Trans_cr_A!P95="","",Trans_cr_A!P95/GDP!S91/10)</f>
        <v>1.4601551491285654</v>
      </c>
      <c r="Y95" s="37">
        <f>IF(Trans_cr_A!P95="", "", (Trans_cr_A!P95-Trans_deb!P95)/GDP!S91/10)</f>
        <v>-4.4465384021976746</v>
      </c>
      <c r="Z95" s="16"/>
      <c r="AA95" s="14">
        <f t="shared" si="2"/>
        <v>1</v>
      </c>
      <c r="AB95" s="42">
        <f t="shared" si="3"/>
        <v>1</v>
      </c>
      <c r="AC95" s="16"/>
      <c r="AD95" s="16"/>
      <c r="AE95" s="16"/>
      <c r="AF95" s="16"/>
      <c r="AG95" s="16"/>
    </row>
    <row r="96" spans="1:33" ht="14.25" customHeight="1" x14ac:dyDescent="0.25">
      <c r="A96" s="22" t="s">
        <v>116</v>
      </c>
      <c r="B96" s="19">
        <v>7010.3241376536871</v>
      </c>
      <c r="C96" s="19">
        <v>6527.6765097712187</v>
      </c>
      <c r="D96" s="19">
        <v>6437.695151255708</v>
      </c>
      <c r="E96" s="19">
        <v>6196.9107144826603</v>
      </c>
      <c r="F96" s="19">
        <v>5419.6708724679647</v>
      </c>
      <c r="G96" s="19">
        <v>6401.32721090011</v>
      </c>
      <c r="H96" s="19">
        <v>6653.8084949633085</v>
      </c>
      <c r="I96" s="19">
        <v>6279.3542667716283</v>
      </c>
      <c r="J96" s="19">
        <v>5188.5507484750688</v>
      </c>
      <c r="K96" s="19">
        <v>4979.1857689723111</v>
      </c>
      <c r="L96" s="19"/>
      <c r="M96" s="19">
        <v>4269.8078240407658</v>
      </c>
      <c r="N96" s="19">
        <v>4091.6544551028587</v>
      </c>
      <c r="O96" s="19">
        <v>4359.8450915625126</v>
      </c>
      <c r="P96" s="19">
        <v>4560.7663331116219</v>
      </c>
      <c r="Q96" s="19">
        <v>3439.8194947854622</v>
      </c>
      <c r="R96" s="16"/>
      <c r="S96" s="36">
        <f>IF(P96="","",P96/Trans_cr_A!P96)</f>
        <v>0.17405685649084404</v>
      </c>
      <c r="T96" s="37">
        <f>IF(P96="","",P96/GDP!S92/10)</f>
        <v>8.8579553469202849E-2</v>
      </c>
      <c r="U96" s="37">
        <f>IF(Q96="","",Q96/GDP!T92/10)</f>
        <v>6.8132911602523868E-2</v>
      </c>
      <c r="V96" s="39">
        <f>IF(P96="","",(P96-Oth_D_A!P96)/GDP!S92/10)</f>
        <v>1.3028263831385542E-2</v>
      </c>
      <c r="W96" s="39">
        <f>IF(Q96="","",(Q96-Oth_D_A!Q96)/GDP!T92/10)</f>
        <v>-1.2969313577990624E-2</v>
      </c>
      <c r="X96" s="37">
        <f>IF(Trans_cr_A!P96="","",Trans_cr_A!P96/GDP!S92/10)</f>
        <v>0.50891160081282072</v>
      </c>
      <c r="Y96" s="37">
        <f>IF(Trans_cr_A!P96="", "", (Trans_cr_A!P96-Trans_deb!P96)/GDP!S92/10)</f>
        <v>-0.15585419403277187</v>
      </c>
      <c r="Z96" s="16"/>
      <c r="AA96" s="14">
        <f t="shared" si="2"/>
        <v>1</v>
      </c>
      <c r="AB96" s="42">
        <f t="shared" si="3"/>
        <v>1</v>
      </c>
      <c r="AC96" s="16"/>
      <c r="AD96" s="16"/>
      <c r="AE96" s="16"/>
      <c r="AF96" s="16"/>
      <c r="AG96" s="16"/>
    </row>
    <row r="97" spans="1:33" ht="14.25" customHeight="1" x14ac:dyDescent="0.25">
      <c r="A97" s="22" t="s">
        <v>117</v>
      </c>
      <c r="B97" s="21">
        <v>105.92383638928068</v>
      </c>
      <c r="C97" s="21">
        <v>121.86177715091678</v>
      </c>
      <c r="D97" s="21">
        <v>147.67283054932994</v>
      </c>
      <c r="E97" s="21">
        <v>198.38389450553757</v>
      </c>
      <c r="F97" s="21">
        <v>186.7605633802817</v>
      </c>
      <c r="G97" s="21">
        <v>268.3</v>
      </c>
      <c r="H97" s="21">
        <v>308.45070422535207</v>
      </c>
      <c r="I97" s="21">
        <v>353.94366197183103</v>
      </c>
      <c r="J97" s="21">
        <v>342.53521126760569</v>
      </c>
      <c r="K97" s="21">
        <v>373.80281690140845</v>
      </c>
      <c r="L97" s="21">
        <v>300.98591549295787</v>
      </c>
      <c r="M97" s="21">
        <v>299.43661971830988</v>
      </c>
      <c r="N97" s="21">
        <v>303.0985915492958</v>
      </c>
      <c r="O97" s="21">
        <v>324.22535211267603</v>
      </c>
      <c r="P97" s="21">
        <v>359.15492957746483</v>
      </c>
      <c r="Q97" s="21"/>
      <c r="R97" s="16"/>
      <c r="S97" s="36">
        <f>IF(P97="","",P97/Trans_cr_A!P97)</f>
        <v>0.24380915957548524</v>
      </c>
      <c r="T97" s="37">
        <f>IF(P97="","",P97/GDP!S93/10)</f>
        <v>0.80589447017337168</v>
      </c>
      <c r="U97" s="37" t="str">
        <f>IF(Q97="","",Q97/GDP!T93/10)</f>
        <v/>
      </c>
      <c r="V97" s="39">
        <f>IF(P97="","",(P97-Oth_D_A!P97)/GDP!S93/10)</f>
        <v>-0.89059239880335728</v>
      </c>
      <c r="W97" s="39" t="str">
        <f>IF(Q97="","",(Q97-Oth_D_A!Q97)/GDP!T93/10)</f>
        <v/>
      </c>
      <c r="X97" s="37">
        <f>IF(Trans_cr_A!P97="","",Trans_cr_A!P97/GDP!S93/10)</f>
        <v>3.3054314758993306</v>
      </c>
      <c r="Y97" s="37">
        <f>IF(Trans_cr_A!P97="", "", (Trans_cr_A!P97-Trans_deb!P97)/GDP!S93/10)</f>
        <v>-2.5361973031926697</v>
      </c>
      <c r="Z97" s="16"/>
      <c r="AA97" s="14" t="str">
        <f t="shared" si="2"/>
        <v/>
      </c>
      <c r="AB97" s="42">
        <f t="shared" si="3"/>
        <v>0</v>
      </c>
      <c r="AC97" s="16"/>
      <c r="AD97" s="16"/>
      <c r="AE97" s="16"/>
      <c r="AF97" s="16"/>
      <c r="AG97" s="16"/>
    </row>
    <row r="98" spans="1:33" ht="14.25" customHeight="1" x14ac:dyDescent="0.25">
      <c r="A98" s="22" t="s">
        <v>118</v>
      </c>
      <c r="B98" s="19">
        <v>166.92006361294477</v>
      </c>
      <c r="C98" s="19">
        <v>212.66877145153069</v>
      </c>
      <c r="D98" s="19">
        <v>228.59497446143419</v>
      </c>
      <c r="E98" s="19">
        <v>251.6161919015446</v>
      </c>
      <c r="F98" s="19">
        <v>258.59922860625062</v>
      </c>
      <c r="G98" s="19">
        <v>288.72842302315343</v>
      </c>
      <c r="H98" s="19">
        <v>366.23195656682151</v>
      </c>
      <c r="I98" s="19">
        <v>456.81058373220003</v>
      </c>
      <c r="J98" s="19">
        <v>284.85094586646653</v>
      </c>
      <c r="K98" s="19">
        <v>298.08537941144573</v>
      </c>
      <c r="L98" s="19">
        <v>264.25851738405663</v>
      </c>
      <c r="M98" s="19">
        <v>244.79754345513149</v>
      </c>
      <c r="N98" s="19">
        <v>305.65091086649039</v>
      </c>
      <c r="O98" s="19">
        <v>379.52551160617605</v>
      </c>
      <c r="P98" s="19">
        <v>379.95802092874743</v>
      </c>
      <c r="Q98" s="19">
        <v>302.07066973352516</v>
      </c>
      <c r="R98" s="16"/>
      <c r="S98" s="36">
        <f>IF(P98="","",P98/Trans_cr_A!P98)</f>
        <v>9.5616078316917943E-2</v>
      </c>
      <c r="T98" s="37">
        <f>IF(P98="","",P98/GDP!S94/10)</f>
        <v>0.20915082041798866</v>
      </c>
      <c r="U98" s="37">
        <f>IF(Q98="","",Q98/GDP!T94/10)</f>
        <v>0.18330420756682678</v>
      </c>
      <c r="V98" s="39">
        <f>IF(P98="","",(P98-Oth_D_A!P98)/GDP!S94/10)</f>
        <v>-3.9892902965240513E-2</v>
      </c>
      <c r="W98" s="39">
        <f>IF(Q98="","",(Q98-Oth_D_A!Q98)/GDP!T94/10)</f>
        <v>2.7042983417290715E-2</v>
      </c>
      <c r="X98" s="37">
        <f>IF(Trans_cr_A!P98="","",Trans_cr_A!P98/GDP!S94/10)</f>
        <v>2.1874022036833769</v>
      </c>
      <c r="Y98" s="37">
        <f>IF(Trans_cr_A!P98="", "", (Trans_cr_A!P98-Trans_deb!P98)/GDP!S94/10)</f>
        <v>0.81016018718088212</v>
      </c>
      <c r="Z98" s="16"/>
      <c r="AA98" s="14">
        <f t="shared" si="2"/>
        <v>1</v>
      </c>
      <c r="AB98" s="42">
        <f t="shared" si="3"/>
        <v>1</v>
      </c>
      <c r="AC98" s="16"/>
      <c r="AD98" s="16"/>
      <c r="AE98" s="16"/>
      <c r="AF98" s="16"/>
      <c r="AG98" s="16"/>
    </row>
    <row r="99" spans="1:33" ht="14.25" customHeight="1" x14ac:dyDescent="0.25">
      <c r="A99" s="22" t="s">
        <v>119</v>
      </c>
      <c r="B99" s="21">
        <v>82.428951187671458</v>
      </c>
      <c r="C99" s="21">
        <v>138.97897295527218</v>
      </c>
      <c r="D99" s="21">
        <v>183.07472146570925</v>
      </c>
      <c r="E99" s="21">
        <v>181.69857006902708</v>
      </c>
      <c r="F99" s="21">
        <v>173.01429633380383</v>
      </c>
      <c r="G99" s="21">
        <v>161.16209835927648</v>
      </c>
      <c r="H99" s="21">
        <v>167.8</v>
      </c>
      <c r="I99" s="21">
        <v>209.42801372293863</v>
      </c>
      <c r="J99" s="21">
        <v>368.15539729844801</v>
      </c>
      <c r="K99" s="21">
        <v>364.40148994853428</v>
      </c>
      <c r="L99" s="21">
        <v>406.1433857488434</v>
      </c>
      <c r="M99" s="21">
        <v>387.6357461680542</v>
      </c>
      <c r="N99" s="21">
        <v>358.53528654568584</v>
      </c>
      <c r="O99" s="21">
        <v>410.05924845143733</v>
      </c>
      <c r="P99" s="21">
        <v>431.1366164580723</v>
      </c>
      <c r="Q99" s="21"/>
      <c r="R99" s="16"/>
      <c r="S99" s="36">
        <f>IF(P99="","",P99/Trans_cr_A!P99)</f>
        <v>0.19596937506680501</v>
      </c>
      <c r="T99" s="37">
        <f>IF(P99="","",P99/GDP!S95/10)</f>
        <v>0.4518778078378286</v>
      </c>
      <c r="U99" s="37" t="str">
        <f>IF(Q99="","",Q99/GDP!T95/10)</f>
        <v/>
      </c>
      <c r="V99" s="39">
        <f>IF(P99="","",(P99-Oth_D_A!P99)/GDP!S95/10)</f>
        <v>0.22530098271528845</v>
      </c>
      <c r="W99" s="39" t="str">
        <f>IF(Q99="","",(Q99-Oth_D_A!Q99)/GDP!T95/10)</f>
        <v/>
      </c>
      <c r="X99" s="37">
        <f>IF(Trans_cr_A!P99="","",Trans_cr_A!P99/GDP!S95/10)</f>
        <v>2.3058593093119049</v>
      </c>
      <c r="Y99" s="37">
        <f>IF(Trans_cr_A!P99="", "", (Trans_cr_A!P99-Trans_deb!P99)/GDP!S95/10)</f>
        <v>0.78747692504631073</v>
      </c>
      <c r="Z99" s="16"/>
      <c r="AA99" s="14" t="str">
        <f t="shared" si="2"/>
        <v/>
      </c>
      <c r="AB99" s="42">
        <f t="shared" si="3"/>
        <v>0</v>
      </c>
      <c r="AC99" s="16"/>
      <c r="AD99" s="16"/>
      <c r="AE99" s="16"/>
      <c r="AF99" s="16"/>
      <c r="AG99" s="16"/>
    </row>
    <row r="100" spans="1:33" ht="14.25" customHeight="1" x14ac:dyDescent="0.25">
      <c r="A100" s="22" t="s">
        <v>120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>
        <v>1.3188383025916186</v>
      </c>
      <c r="O100" s="19"/>
      <c r="P100" s="19"/>
      <c r="Q100" s="19"/>
      <c r="R100" s="16"/>
      <c r="S100" s="36" t="str">
        <f>IF(P100="","",P100/Trans_cr_A!P100)</f>
        <v/>
      </c>
      <c r="T100" s="37" t="str">
        <f>IF(P100="","",P100/GDP!S96/10)</f>
        <v/>
      </c>
      <c r="U100" s="37" t="str">
        <f>IF(Q100="","",Q100/GDP!T96/10)</f>
        <v/>
      </c>
      <c r="V100" s="39" t="str">
        <f>IF(P100="","",(P100-Oth_D_A!P100)/GDP!S96/10)</f>
        <v/>
      </c>
      <c r="W100" s="39" t="str">
        <f>IF(Q100="","",(Q100-Oth_D_A!Q100)/GDP!T96/10)</f>
        <v/>
      </c>
      <c r="X100" s="37">
        <f>IF(Trans_cr_A!P100="","",Trans_cr_A!P100/GDP!S96/10)</f>
        <v>1.1505675066101908</v>
      </c>
      <c r="Y100" s="37">
        <f>IF(Trans_cr_A!P100="", "", (Trans_cr_A!P100-Trans_deb!P100)/GDP!S96/10)</f>
        <v>-13.818549854522221</v>
      </c>
      <c r="Z100" s="16"/>
      <c r="AA100" s="14" t="str">
        <f t="shared" si="2"/>
        <v/>
      </c>
      <c r="AB100" s="42">
        <f t="shared" si="3"/>
        <v>0</v>
      </c>
      <c r="AC100" s="16"/>
      <c r="AD100" s="16"/>
      <c r="AE100" s="16"/>
      <c r="AF100" s="16"/>
      <c r="AG100" s="16"/>
    </row>
    <row r="101" spans="1:33" ht="14.25" customHeight="1" x14ac:dyDescent="0.25">
      <c r="A101" s="22" t="s">
        <v>121</v>
      </c>
      <c r="B101" s="21">
        <v>3211.1</v>
      </c>
      <c r="C101" s="21">
        <v>3182.6</v>
      </c>
      <c r="D101" s="21">
        <v>2706.5</v>
      </c>
      <c r="E101" s="21">
        <v>3200.6</v>
      </c>
      <c r="F101" s="21">
        <v>2117.8000000000002</v>
      </c>
      <c r="G101" s="21">
        <v>2690.7</v>
      </c>
      <c r="H101" s="21">
        <v>3019.3</v>
      </c>
      <c r="I101" s="21">
        <v>4840.6000000000004</v>
      </c>
      <c r="J101" s="21">
        <v>4617.1000000000004</v>
      </c>
      <c r="K101" s="21">
        <v>4355.3</v>
      </c>
      <c r="L101" s="21">
        <v>3725.6</v>
      </c>
      <c r="M101" s="21">
        <v>3651.3</v>
      </c>
      <c r="N101" s="21">
        <v>3890</v>
      </c>
      <c r="O101" s="21">
        <v>4511.8</v>
      </c>
      <c r="P101" s="21">
        <v>4754</v>
      </c>
      <c r="Q101" s="21">
        <v>4151</v>
      </c>
      <c r="R101" s="16"/>
      <c r="S101" s="36">
        <f>IF(P101="","",P101/Trans_cr_A!P101)</f>
        <v>0.17564926307855447</v>
      </c>
      <c r="T101" s="37">
        <f>IF(P101="","",P101/GDP!S97/10)</f>
        <v>0.28869159673050998</v>
      </c>
      <c r="U101" s="37">
        <f>IF(Q101="","",Q101/GDP!T97/10)</f>
        <v>0.2545267249995401</v>
      </c>
      <c r="V101" s="39">
        <f>IF(P101="","",(P101-Oth_D_A!P101)/GDP!S97/10)</f>
        <v>-0.46160292456611246</v>
      </c>
      <c r="W101" s="39">
        <f>IF(Q101="","",(Q101-Oth_D_A!Q101)/GDP!T97/10)</f>
        <v>-0.3833598018235666</v>
      </c>
      <c r="X101" s="37">
        <f>IF(Trans_cr_A!P101="","",Trans_cr_A!P101/GDP!S97/10)</f>
        <v>1.6435685050463338</v>
      </c>
      <c r="Y101" s="37">
        <f>IF(Trans_cr_A!P101="", "", (Trans_cr_A!P101-Trans_deb!P101)/GDP!S97/10)</f>
        <v>-0.10531717210974405</v>
      </c>
      <c r="Z101" s="16"/>
      <c r="AA101" s="14">
        <f t="shared" si="2"/>
        <v>1</v>
      </c>
      <c r="AB101" s="42">
        <f t="shared" si="3"/>
        <v>1</v>
      </c>
      <c r="AC101" s="16"/>
      <c r="AD101" s="16"/>
      <c r="AE101" s="16"/>
      <c r="AF101" s="16"/>
      <c r="AG101" s="16"/>
    </row>
    <row r="102" spans="1:33" ht="14.25" customHeight="1" x14ac:dyDescent="0.25">
      <c r="A102" s="22" t="s">
        <v>122</v>
      </c>
      <c r="B102" s="19">
        <v>66.917504957893868</v>
      </c>
      <c r="C102" s="19">
        <v>90.116896082654861</v>
      </c>
      <c r="D102" s="19">
        <v>42.051135256017389</v>
      </c>
      <c r="E102" s="19">
        <v>39.561106199973786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3.1671217519331671</v>
      </c>
      <c r="L102" s="19">
        <v>1.6802890494045908</v>
      </c>
      <c r="M102" s="19">
        <v>0.35308674203154833</v>
      </c>
      <c r="N102" s="19">
        <v>0.23227519937331809</v>
      </c>
      <c r="O102" s="19">
        <v>0.31022284464975963</v>
      </c>
      <c r="P102" s="19">
        <v>1.2745274882285723E-2</v>
      </c>
      <c r="Q102" s="19">
        <v>8.118957259532486E-2</v>
      </c>
      <c r="R102" s="16"/>
      <c r="S102" s="36">
        <f>IF(P102="","",P102/Trans_cr_A!P102)</f>
        <v>1.6969472493029859E-4</v>
      </c>
      <c r="T102" s="37">
        <f>IF(P102="","",P102/GDP!S98/10)</f>
        <v>1.6025744853873661E-4</v>
      </c>
      <c r="U102" s="37">
        <f>IF(Q102="","",Q102/GDP!T98/10)</f>
        <v>1.0423619539777231E-3</v>
      </c>
      <c r="V102" s="39">
        <f>IF(P102="","",(P102-Oth_D_A!P102)/GDP!S98/10)</f>
        <v>-6.9901792985109599E-3</v>
      </c>
      <c r="W102" s="39">
        <f>IF(Q102="","",(Q102-Oth_D_A!Q102)/GDP!T98/10)</f>
        <v>-0.17344236785319114</v>
      </c>
      <c r="X102" s="37">
        <f>IF(Trans_cr_A!P102="","",Trans_cr_A!P102/GDP!S98/10)</f>
        <v>0.94438674274973289</v>
      </c>
      <c r="Y102" s="37">
        <f>IF(Trans_cr_A!P102="", "", (Trans_cr_A!P102-Trans_deb!P102)/GDP!S98/10)</f>
        <v>-1.1226855397986513</v>
      </c>
      <c r="Z102" s="16"/>
      <c r="AA102" s="14">
        <f t="shared" si="2"/>
        <v>1</v>
      </c>
      <c r="AB102" s="42">
        <f t="shared" si="3"/>
        <v>1</v>
      </c>
      <c r="AC102" s="16"/>
      <c r="AD102" s="16"/>
      <c r="AE102" s="16"/>
      <c r="AF102" s="16"/>
      <c r="AG102" s="16"/>
    </row>
    <row r="103" spans="1:33" ht="14.25" customHeight="1" x14ac:dyDescent="0.25">
      <c r="A103" s="22" t="s">
        <v>123</v>
      </c>
      <c r="B103" s="21">
        <v>108.21917808219177</v>
      </c>
      <c r="C103" s="21">
        <v>108.89934211529562</v>
      </c>
      <c r="D103" s="21">
        <v>79.869405897992138</v>
      </c>
      <c r="E103" s="21">
        <v>476.14022875314066</v>
      </c>
      <c r="F103" s="21">
        <v>446.3</v>
      </c>
      <c r="G103" s="21">
        <v>352.02146435745755</v>
      </c>
      <c r="H103" s="21">
        <v>554.96384739898724</v>
      </c>
      <c r="I103" s="21">
        <v>520.22806958875447</v>
      </c>
      <c r="J103" s="21">
        <v>374.85554501691115</v>
      </c>
      <c r="K103" s="21">
        <v>353.18861515546797</v>
      </c>
      <c r="L103" s="21">
        <v>92.001346279970704</v>
      </c>
      <c r="M103" s="21">
        <v>416.86433179290196</v>
      </c>
      <c r="N103" s="21">
        <v>445.99019821861907</v>
      </c>
      <c r="O103" s="21">
        <v>239.80441886383133</v>
      </c>
      <c r="P103" s="21">
        <v>168.92316502341379</v>
      </c>
      <c r="Q103" s="21">
        <v>119.47280668683665</v>
      </c>
      <c r="R103" s="16"/>
      <c r="S103" s="36">
        <f>IF(P103="","",P103/Trans_cr_A!P103)</f>
        <v>0.14370619015907257</v>
      </c>
      <c r="T103" s="37">
        <f>IF(P103="","",P103/GDP!S99/10)</f>
        <v>0.12547774915573284</v>
      </c>
      <c r="U103" s="37">
        <f>IF(Q103="","",Q103/GDP!T99/10)</f>
        <v>0.11068856237662747</v>
      </c>
      <c r="V103" s="39">
        <f>IF(P103="","",(P103-Oth_D_A!P103)/GDP!S99/10)</f>
        <v>-0.14219223737242564</v>
      </c>
      <c r="W103" s="39">
        <f>IF(Q103="","",(Q103-Oth_D_A!Q103)/GDP!T99/10)</f>
        <v>1.4072980104462915E-2</v>
      </c>
      <c r="X103" s="37">
        <f>IF(Trans_cr_A!P103="","",Trans_cr_A!P103/GDP!S99/10)</f>
        <v>0.8731547960240118</v>
      </c>
      <c r="Y103" s="37">
        <f>IF(Trans_cr_A!P103="", "", (Trans_cr_A!P103-Trans_deb!P103)/GDP!S99/10)</f>
        <v>-2.1659138598304173</v>
      </c>
      <c r="Z103" s="16"/>
      <c r="AA103" s="14">
        <f t="shared" si="2"/>
        <v>1</v>
      </c>
      <c r="AB103" s="42">
        <f t="shared" si="3"/>
        <v>1</v>
      </c>
      <c r="AC103" s="16"/>
      <c r="AD103" s="16"/>
      <c r="AE103" s="16"/>
      <c r="AF103" s="16"/>
      <c r="AG103" s="16"/>
    </row>
    <row r="104" spans="1:33" ht="14.25" customHeight="1" x14ac:dyDescent="0.25">
      <c r="A104" s="22" t="s">
        <v>124</v>
      </c>
      <c r="B104" s="19">
        <v>18.894505157400001</v>
      </c>
      <c r="C104" s="19">
        <v>16.805004654000005</v>
      </c>
      <c r="D104" s="19">
        <v>49.751988225999995</v>
      </c>
      <c r="E104" s="19">
        <v>47.167026008199997</v>
      </c>
      <c r="F104" s="19">
        <v>44.223521276</v>
      </c>
      <c r="G104" s="19">
        <v>49.6</v>
      </c>
      <c r="H104" s="19">
        <v>54.991772338000004</v>
      </c>
      <c r="I104" s="19">
        <v>63.413206371999991</v>
      </c>
      <c r="J104" s="19">
        <v>63.566915689999995</v>
      </c>
      <c r="K104" s="19">
        <v>64.346946267999996</v>
      </c>
      <c r="L104" s="19">
        <v>51.138922538000003</v>
      </c>
      <c r="M104" s="19">
        <v>52.531199891999997</v>
      </c>
      <c r="N104" s="19">
        <v>60.057869515999997</v>
      </c>
      <c r="O104" s="19">
        <v>62.521641697999996</v>
      </c>
      <c r="P104" s="19">
        <v>75.663689642000008</v>
      </c>
      <c r="Q104" s="19"/>
      <c r="R104" s="16"/>
      <c r="S104" s="36">
        <f>IF(P104="","",P104/Trans_cr_A!P104)</f>
        <v>0.28048211761990821</v>
      </c>
      <c r="T104" s="37">
        <f>IF(P104="","",P104/GDP!S100/10)</f>
        <v>0.89489875389710227</v>
      </c>
      <c r="U104" s="37" t="str">
        <f>IF(Q104="","",Q104/GDP!T100/10)</f>
        <v/>
      </c>
      <c r="V104" s="39">
        <f>IF(P104="","",(P104-Oth_D_A!P104)/GDP!S100/10)</f>
        <v>-1.0905594080283856</v>
      </c>
      <c r="W104" s="39" t="str">
        <f>IF(Q104="","",(Q104-Oth_D_A!Q104)/GDP!T100/10)</f>
        <v/>
      </c>
      <c r="X104" s="37">
        <f>IF(Trans_cr_A!P104="","",Trans_cr_A!P104/GDP!S100/10)</f>
        <v>3.1905732939089293</v>
      </c>
      <c r="Y104" s="37">
        <f>IF(Trans_cr_A!P104="", "", (Trans_cr_A!P104-Trans_deb!P104)/GDP!S100/10)</f>
        <v>-2.1804722294500296</v>
      </c>
      <c r="Z104" s="16"/>
      <c r="AA104" s="14" t="str">
        <f t="shared" si="2"/>
        <v/>
      </c>
      <c r="AB104" s="42">
        <f t="shared" si="3"/>
        <v>0</v>
      </c>
      <c r="AC104" s="16"/>
      <c r="AD104" s="16"/>
      <c r="AE104" s="16"/>
      <c r="AF104" s="16"/>
      <c r="AG104" s="16"/>
    </row>
    <row r="105" spans="1:33" ht="14.25" customHeight="1" x14ac:dyDescent="0.25">
      <c r="A105" s="22" t="s">
        <v>125</v>
      </c>
      <c r="B105" s="21">
        <v>29.914396855942993</v>
      </c>
      <c r="C105" s="21">
        <v>28.914534788740145</v>
      </c>
      <c r="D105" s="21">
        <v>38.249144172054024</v>
      </c>
      <c r="E105" s="21">
        <v>41.313657996472891</v>
      </c>
      <c r="F105" s="21">
        <v>35.360389109974193</v>
      </c>
      <c r="G105" s="21">
        <v>49.180644579026321</v>
      </c>
      <c r="H105" s="21">
        <v>40.063226977485201</v>
      </c>
      <c r="I105" s="21">
        <v>40.799999999999997</v>
      </c>
      <c r="J105" s="21">
        <v>54.120532634999762</v>
      </c>
      <c r="K105" s="21">
        <v>50.977169226039926</v>
      </c>
      <c r="L105" s="21">
        <v>60.832682306000009</v>
      </c>
      <c r="M105" s="21">
        <v>71.547220479999993</v>
      </c>
      <c r="N105" s="21">
        <v>71.144047755199992</v>
      </c>
      <c r="O105" s="21">
        <v>80.1915496585939</v>
      </c>
      <c r="P105" s="21">
        <v>106.42669837800001</v>
      </c>
      <c r="Q105" s="21"/>
      <c r="R105" s="16"/>
      <c r="S105" s="36">
        <f>IF(P105="","",P105/Trans_cr_A!P105)</f>
        <v>0.63713786611783441</v>
      </c>
      <c r="T105" s="37">
        <f>IF(P105="","",P105/GDP!S101/10)</f>
        <v>0.56588875619716072</v>
      </c>
      <c r="U105" s="37" t="str">
        <f>IF(Q105="","",Q105/GDP!T101/10)</f>
        <v/>
      </c>
      <c r="V105" s="39">
        <f>IF(P105="","",(P105-Oth_D_A!P105)/GDP!S101/10)</f>
        <v>0.1323238484907216</v>
      </c>
      <c r="W105" s="39" t="str">
        <f>IF(Q105="","",(Q105-Oth_D_A!Q105)/GDP!T101/10)</f>
        <v/>
      </c>
      <c r="X105" s="37">
        <f>IF(Trans_cr_A!P105="","",Trans_cr_A!P105/GDP!S101/10)</f>
        <v>0.88817316673578994</v>
      </c>
      <c r="Y105" s="37">
        <f>IF(Trans_cr_A!P105="", "", (Trans_cr_A!P105-Trans_deb!P105)/GDP!S101/10)</f>
        <v>0.11544158933189763</v>
      </c>
      <c r="Z105" s="16"/>
      <c r="AA105" s="14" t="str">
        <f t="shared" si="2"/>
        <v/>
      </c>
      <c r="AB105" s="42">
        <f t="shared" si="3"/>
        <v>0</v>
      </c>
      <c r="AC105" s="16"/>
      <c r="AD105" s="16"/>
      <c r="AE105" s="16"/>
      <c r="AF105" s="16"/>
      <c r="AG105" s="16"/>
    </row>
    <row r="106" spans="1:33" ht="14.25" customHeight="1" x14ac:dyDescent="0.25">
      <c r="A106" s="22" t="s">
        <v>126</v>
      </c>
      <c r="B106" s="54">
        <v>442.89613696498031</v>
      </c>
      <c r="C106" s="54">
        <v>464.57156470588171</v>
      </c>
      <c r="D106" s="54">
        <v>634.53133215686478</v>
      </c>
      <c r="E106" s="54">
        <v>725.08244609374981</v>
      </c>
      <c r="F106" s="54">
        <v>648.57382617187454</v>
      </c>
      <c r="G106" s="54">
        <v>589.94391666666775</v>
      </c>
      <c r="H106" s="54">
        <v>721.03282101167463</v>
      </c>
      <c r="I106" s="54">
        <v>738.75348632812518</v>
      </c>
      <c r="J106" s="54">
        <v>698.59008862745293</v>
      </c>
      <c r="K106" s="54">
        <v>673.54989764705647</v>
      </c>
      <c r="L106" s="54">
        <v>562.52303554687467</v>
      </c>
      <c r="M106" s="54">
        <v>513.60304435797786</v>
      </c>
      <c r="N106" s="54">
        <v>570.48899411764808</v>
      </c>
      <c r="O106" s="54">
        <v>656.61070745097993</v>
      </c>
      <c r="P106" s="54">
        <v>593.32149019607743</v>
      </c>
      <c r="Q106" s="54">
        <v>412.33279533074045</v>
      </c>
      <c r="R106" s="16"/>
      <c r="S106" s="36">
        <f>IF(P106="","",P106/Trans_cr_A!P106)</f>
        <v>0.24874297606563131</v>
      </c>
      <c r="T106" s="37">
        <f>IF(P106="","",P106/GDP!S102/10)</f>
        <v>1.7420402542531417</v>
      </c>
      <c r="U106" s="37">
        <f>IF(Q106="","",Q106/GDP!T102/10)</f>
        <v>1.2316530119204863</v>
      </c>
      <c r="V106" s="39">
        <f>IF(P106="","",(P106-Oth_D_A!P106)/GDP!S102/10)</f>
        <v>0.999207994892368</v>
      </c>
      <c r="W106" s="39">
        <f>IF(Q106="","",(Q106-Oth_D_A!Q106)/GDP!T102/10)</f>
        <v>0.75741542561315234</v>
      </c>
      <c r="X106" s="37">
        <f>IF(Trans_cr_A!P106="","",Trans_cr_A!P106/GDP!S102/10)</f>
        <v>7.0033746552646408</v>
      </c>
      <c r="Y106" s="37">
        <f>IF(Trans_cr_A!P106="", "", (Trans_cr_A!P106-Trans_deb!P106)/GDP!S102/10)</f>
        <v>3.8653153321350127</v>
      </c>
      <c r="Z106" s="16"/>
      <c r="AA106" s="14">
        <f t="shared" si="2"/>
        <v>1</v>
      </c>
      <c r="AB106" s="42">
        <f t="shared" si="3"/>
        <v>1</v>
      </c>
      <c r="AC106" s="16"/>
      <c r="AD106" s="16"/>
      <c r="AE106" s="16"/>
      <c r="AF106" s="16"/>
      <c r="AG106" s="16"/>
    </row>
    <row r="107" spans="1:33" ht="14.25" customHeight="1" x14ac:dyDescent="0.25">
      <c r="A107" s="22" t="s">
        <v>127</v>
      </c>
      <c r="B107" s="21">
        <v>0.2143148</v>
      </c>
      <c r="C107" s="21">
        <v>0.16834797000000001</v>
      </c>
      <c r="D107" s="21">
        <v>0.27</v>
      </c>
      <c r="E107" s="21">
        <v>0.42</v>
      </c>
      <c r="F107" s="21">
        <v>8.077585000000001E-2</v>
      </c>
      <c r="G107" s="21">
        <v>221.87364165373634</v>
      </c>
      <c r="H107" s="21">
        <v>406.07361090099994</v>
      </c>
      <c r="I107" s="21">
        <v>317.42813360500003</v>
      </c>
      <c r="J107" s="21">
        <v>283.53528112199996</v>
      </c>
      <c r="K107" s="21">
        <v>530.10078898300003</v>
      </c>
      <c r="L107" s="21">
        <v>927.12084326000002</v>
      </c>
      <c r="M107" s="21">
        <v>670.22833567999999</v>
      </c>
      <c r="N107" s="21">
        <v>679.23878201000002</v>
      </c>
      <c r="O107" s="21">
        <v>643.1238058283634</v>
      </c>
      <c r="P107" s="21">
        <v>474.98670138874968</v>
      </c>
      <c r="Q107" s="21"/>
      <c r="R107" s="16"/>
      <c r="S107" s="36">
        <f>IF(P107="","",P107/Trans_cr_A!P107)</f>
        <v>0.64645660973566266</v>
      </c>
      <c r="T107" s="37">
        <f>IF(P107="","",P107/GDP!S103/10)</f>
        <v>0.90349749179934113</v>
      </c>
      <c r="U107" s="37" t="str">
        <f>IF(Q107="","",Q107/GDP!T103/10)</f>
        <v/>
      </c>
      <c r="V107" s="39">
        <f>IF(P107="","",(P107-Oth_D_A!P107)/GDP!S103/10)</f>
        <v>0.26969010486880851</v>
      </c>
      <c r="W107" s="39" t="str">
        <f>IF(Q107="","",(Q107-Oth_D_A!Q107)/GDP!T103/10)</f>
        <v/>
      </c>
      <c r="X107" s="37">
        <f>IF(Trans_cr_A!P107="","",Trans_cr_A!P107/GDP!S103/10)</f>
        <v>1.3976150575191475</v>
      </c>
      <c r="Y107" s="37">
        <f>IF(Trans_cr_A!P107="", "", (Trans_cr_A!P107-Trans_deb!P107)/GDP!S103/10)</f>
        <v>-2.1453167526639554</v>
      </c>
      <c r="Z107" s="16"/>
      <c r="AA107" s="14" t="str">
        <f t="shared" si="2"/>
        <v/>
      </c>
      <c r="AB107" s="42">
        <f t="shared" si="3"/>
        <v>0</v>
      </c>
      <c r="AC107" s="16"/>
      <c r="AD107" s="16"/>
      <c r="AE107" s="16"/>
      <c r="AF107" s="16"/>
      <c r="AG107" s="16"/>
    </row>
    <row r="108" spans="1:33" ht="14.25" customHeight="1" x14ac:dyDescent="0.25">
      <c r="A108" s="22" t="s">
        <v>128</v>
      </c>
      <c r="B108" s="19">
        <v>0.8</v>
      </c>
      <c r="C108" s="19">
        <v>0.68521616567166899</v>
      </c>
      <c r="D108" s="19">
        <v>1.0842715641552616</v>
      </c>
      <c r="E108" s="19">
        <v>1.0160072652107093</v>
      </c>
      <c r="F108" s="19">
        <v>0.85750920631868766</v>
      </c>
      <c r="G108" s="19">
        <v>3.6139809567330015</v>
      </c>
      <c r="H108" s="19">
        <v>4.469546750970566</v>
      </c>
      <c r="I108" s="19">
        <v>3.5355470601826355</v>
      </c>
      <c r="J108" s="19">
        <v>1.7602937338620008</v>
      </c>
      <c r="K108" s="19">
        <v>1.8329419940610747</v>
      </c>
      <c r="L108" s="19">
        <v>1.0722817021559747</v>
      </c>
      <c r="M108" s="19">
        <v>0.80763036903582808</v>
      </c>
      <c r="N108" s="19">
        <v>0.63514227242688148</v>
      </c>
      <c r="O108" s="19">
        <v>0.60885649214536441</v>
      </c>
      <c r="P108" s="19">
        <v>0.59324067903987032</v>
      </c>
      <c r="Q108" s="19">
        <v>0.49951261120934592</v>
      </c>
      <c r="R108" s="16"/>
      <c r="S108" s="36">
        <f>IF(P108="","",P108/Trans_cr_A!P108)</f>
        <v>0.99999999999999978</v>
      </c>
      <c r="T108" s="37">
        <f>IF(P108="","",P108/GDP!S104/10)</f>
        <v>2.5917023986014431E-2</v>
      </c>
      <c r="U108" s="37">
        <f>IF(Q108="","",Q108/GDP!T104/10)</f>
        <v>2.4154381586525431E-2</v>
      </c>
      <c r="V108" s="39">
        <f>IF(P108="","",(P108-Oth_D_A!P108)/GDP!S104/10)</f>
        <v>2.5917023986014431E-2</v>
      </c>
      <c r="W108" s="39">
        <f>IF(Q108="","",(Q108-Oth_D_A!Q108)/GDP!T104/10)</f>
        <v>2.4154381586525431E-2</v>
      </c>
      <c r="X108" s="37">
        <f>IF(Trans_cr_A!P108="","",Trans_cr_A!P108/GDP!S104/10)</f>
        <v>2.5917023986014431E-2</v>
      </c>
      <c r="Y108" s="37">
        <f>IF(Trans_cr_A!P108="", "", (Trans_cr_A!P108-Trans_deb!P108)/GDP!S104/10)</f>
        <v>-2.4003933027974504</v>
      </c>
      <c r="Z108" s="16"/>
      <c r="AA108" s="14">
        <f t="shared" si="2"/>
        <v>1</v>
      </c>
      <c r="AB108" s="42">
        <f t="shared" si="3"/>
        <v>1</v>
      </c>
      <c r="AC108" s="16"/>
      <c r="AD108" s="16"/>
      <c r="AE108" s="16"/>
      <c r="AF108" s="16"/>
      <c r="AG108" s="16"/>
    </row>
    <row r="109" spans="1:33" ht="14.25" customHeight="1" x14ac:dyDescent="0.25">
      <c r="A109" s="22" t="s">
        <v>129</v>
      </c>
      <c r="B109" s="21">
        <v>11.058807956308074</v>
      </c>
      <c r="C109" s="21">
        <v>15.046903354336944</v>
      </c>
      <c r="D109" s="21">
        <v>20.162897687313453</v>
      </c>
      <c r="E109" s="21">
        <v>19.194429999999997</v>
      </c>
      <c r="F109" s="21">
        <v>14.947526188398362</v>
      </c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16"/>
      <c r="S109" s="36" t="str">
        <f>IF(P109="","",P109/Trans_cr_A!P109)</f>
        <v/>
      </c>
      <c r="T109" s="37" t="str">
        <f>IF(P109="","",P109/GDP!S105/10)</f>
        <v/>
      </c>
      <c r="U109" s="37" t="str">
        <f>IF(Q109="","",Q109/GDP!T105/10)</f>
        <v/>
      </c>
      <c r="V109" s="39" t="str">
        <f>IF(P109="","",(P109-Oth_D_A!P109)/GDP!S105/10)</f>
        <v/>
      </c>
      <c r="W109" s="39" t="str">
        <f>IF(Q109="","",(Q109-Oth_D_A!Q109)/GDP!T105/10)</f>
        <v/>
      </c>
      <c r="X109" s="37" t="str">
        <f>IF(Trans_cr_A!P109="","",Trans_cr_A!P109/GDP!S105/10)</f>
        <v/>
      </c>
      <c r="Y109" s="37" t="str">
        <f>IF(Trans_cr_A!P109="", "", (Trans_cr_A!P109-Trans_deb!P109)/GDP!S105/10)</f>
        <v/>
      </c>
      <c r="Z109" s="16"/>
      <c r="AA109" s="14" t="str">
        <f t="shared" si="2"/>
        <v/>
      </c>
      <c r="AB109" s="42">
        <f t="shared" si="3"/>
        <v>0</v>
      </c>
      <c r="AC109" s="16"/>
      <c r="AD109" s="16"/>
      <c r="AE109" s="16"/>
      <c r="AF109" s="16"/>
      <c r="AG109" s="16"/>
    </row>
    <row r="110" spans="1:33" ht="14.25" customHeight="1" x14ac:dyDescent="0.25">
      <c r="A110" s="22" t="s">
        <v>130</v>
      </c>
      <c r="B110" s="19">
        <v>0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/>
      <c r="L110" s="19"/>
      <c r="M110" s="19"/>
      <c r="N110" s="19"/>
      <c r="O110" s="19"/>
      <c r="P110" s="19"/>
      <c r="Q110" s="19"/>
      <c r="R110" s="16"/>
      <c r="S110" s="36" t="str">
        <f>IF(P110="","",P110/Trans_cr_A!P110)</f>
        <v/>
      </c>
      <c r="T110" s="37" t="str">
        <f>IF(P110="","",P110/GDP!S106/10)</f>
        <v/>
      </c>
      <c r="U110" s="37" t="str">
        <f>IF(Q110="","",Q110/GDP!T106/10)</f>
        <v/>
      </c>
      <c r="V110" s="39" t="str">
        <f>IF(P110="","",(P110-Oth_D_A!P110)/GDP!S106/10)</f>
        <v/>
      </c>
      <c r="W110" s="39" t="str">
        <f>IF(Q110="","",(Q110-Oth_D_A!Q110)/GDP!T106/10)</f>
        <v/>
      </c>
      <c r="X110" s="37" t="str">
        <f>IF(Trans_cr_A!P110="","",Trans_cr_A!P110/GDP!S106/10)</f>
        <v/>
      </c>
      <c r="Y110" s="37" t="str">
        <f>IF(Trans_cr_A!P110="", "", (Trans_cr_A!P110-Trans_deb!P110)/GDP!S106/10)</f>
        <v/>
      </c>
      <c r="Z110" s="16"/>
      <c r="AA110" s="14" t="str">
        <f t="shared" si="2"/>
        <v/>
      </c>
      <c r="AB110" s="42">
        <f t="shared" si="3"/>
        <v>0</v>
      </c>
      <c r="AC110" s="16"/>
      <c r="AD110" s="16"/>
      <c r="AE110" s="16"/>
      <c r="AF110" s="16"/>
      <c r="AG110" s="16"/>
    </row>
    <row r="111" spans="1:33" ht="14.25" customHeight="1" x14ac:dyDescent="0.25">
      <c r="A111" s="22" t="s">
        <v>131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54">
        <v>1985.2185770235224</v>
      </c>
      <c r="L111" s="54">
        <v>1591.2633877343737</v>
      </c>
      <c r="M111" s="54">
        <v>1685.4149557354126</v>
      </c>
      <c r="N111" s="54">
        <v>2190.2823490000042</v>
      </c>
      <c r="O111" s="54">
        <v>2760.4693571215657</v>
      </c>
      <c r="P111" s="54">
        <v>2976.7610847843084</v>
      </c>
      <c r="Q111" s="54">
        <v>2759.7399725603191</v>
      </c>
      <c r="R111" s="16"/>
      <c r="S111" s="36">
        <f>IF(P111="","",P111/Trans_cr_A!P111)</f>
        <v>0.37971260680488306</v>
      </c>
      <c r="T111" s="37">
        <f>IF(P111="","",P111/GDP!S107/10)</f>
        <v>5.4486502384718181</v>
      </c>
      <c r="U111" s="37">
        <f>IF(Q111="","",Q111/GDP!T107/10)</f>
        <v>4.955717520040797</v>
      </c>
      <c r="V111" s="39">
        <f>IF(P111="","",(P111-Oth_D_A!P111)/GDP!S107/10)</f>
        <v>2.4269931976041148</v>
      </c>
      <c r="W111" s="39">
        <f>IF(Q111="","",(Q111-Oth_D_A!Q111)/GDP!T107/10)</f>
        <v>2.1467863836986227</v>
      </c>
      <c r="X111" s="37">
        <f>IF(Trans_cr_A!P111="","",Trans_cr_A!P111/GDP!S107/10)</f>
        <v>14.349405684261702</v>
      </c>
      <c r="Y111" s="37">
        <f>IF(Trans_cr_A!P111="", "", (Trans_cr_A!P111-Trans_deb!P111)/GDP!S107/10)</f>
        <v>7.3628640705170296</v>
      </c>
      <c r="Z111" s="16"/>
      <c r="AA111" s="14">
        <f t="shared" si="2"/>
        <v>1</v>
      </c>
      <c r="AB111" s="42">
        <f t="shared" si="3"/>
        <v>1</v>
      </c>
      <c r="AC111" s="16"/>
      <c r="AD111" s="16"/>
      <c r="AE111" s="16"/>
      <c r="AF111" s="16"/>
      <c r="AG111" s="16"/>
    </row>
    <row r="112" spans="1:33" ht="14.25" customHeight="1" x14ac:dyDescent="0.25">
      <c r="A112" s="22" t="s">
        <v>132</v>
      </c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16"/>
      <c r="S112" s="36" t="str">
        <f>IF(P112="","",P112/Trans_cr_A!P112)</f>
        <v/>
      </c>
      <c r="T112" s="37" t="str">
        <f>IF(P112="","",P112/GDP!S108/10)</f>
        <v/>
      </c>
      <c r="U112" s="37" t="str">
        <f>IF(Q112="","",Q112/GDP!T108/10)</f>
        <v/>
      </c>
      <c r="V112" s="39" t="str">
        <f>IF(P112="","",(P112-Oth_D_A!P112)/GDP!S108/10)</f>
        <v/>
      </c>
      <c r="W112" s="39" t="str">
        <f>IF(Q112="","",(Q112-Oth_D_A!Q112)/GDP!T108/10)</f>
        <v/>
      </c>
      <c r="X112" s="37">
        <f>IF(Trans_cr_A!P112="","",Trans_cr_A!P112/GDP!S108/10)</f>
        <v>7.3471068174226533</v>
      </c>
      <c r="Y112" s="37">
        <f>IF(Trans_cr_A!P112="", "", (Trans_cr_A!P112-Trans_deb!P112)/GDP!S108/10)</f>
        <v>1.7603689735605932</v>
      </c>
      <c r="Z112" s="16"/>
      <c r="AA112" s="14" t="str">
        <f t="shared" si="2"/>
        <v/>
      </c>
      <c r="AB112" s="42">
        <f t="shared" si="3"/>
        <v>0</v>
      </c>
      <c r="AC112" s="16"/>
      <c r="AD112" s="16"/>
      <c r="AE112" s="16"/>
      <c r="AF112" s="16"/>
      <c r="AG112" s="16"/>
    </row>
    <row r="113" spans="1:33" ht="14.25" customHeight="1" x14ac:dyDescent="0.25">
      <c r="A113" s="22" t="s">
        <v>133</v>
      </c>
      <c r="B113" s="67">
        <v>26.2</v>
      </c>
      <c r="C113" s="67">
        <v>38.986301424550952</v>
      </c>
      <c r="D113" s="67">
        <v>88.351775830534308</v>
      </c>
      <c r="E113" s="67">
        <v>212.57276993220003</v>
      </c>
      <c r="F113" s="67">
        <v>95.856969045310777</v>
      </c>
      <c r="G113" s="67">
        <v>164.86036639336092</v>
      </c>
      <c r="H113" s="67">
        <v>393.72419261644478</v>
      </c>
      <c r="I113" s="67">
        <v>392.16345524825539</v>
      </c>
      <c r="J113" s="67">
        <v>408.10796365153618</v>
      </c>
      <c r="K113" s="67">
        <v>319.50794657102017</v>
      </c>
      <c r="L113" s="67">
        <v>121.99713754149157</v>
      </c>
      <c r="M113" s="67">
        <v>35.297819671348485</v>
      </c>
      <c r="N113" s="67">
        <v>165.7065039351925</v>
      </c>
      <c r="O113" s="67">
        <v>138.82645925912661</v>
      </c>
      <c r="P113" s="67">
        <v>181.3451997751317</v>
      </c>
      <c r="Q113" s="67"/>
      <c r="R113" s="16"/>
      <c r="S113" s="36">
        <f>IF(P113="","",P113/Trans_cr_A!P113)</f>
        <v>0.42756080852555756</v>
      </c>
      <c r="T113" s="37">
        <f>IF(P113="","",P113/GDP!S109/10)</f>
        <v>1.2490199034033451</v>
      </c>
      <c r="U113" s="37" t="str">
        <f>IF(Q113="","",Q113/GDP!T109/10)</f>
        <v/>
      </c>
      <c r="V113" s="39">
        <f>IF(P113="","",(P113-Oth_D_A!P113)/GDP!S109/10)</f>
        <v>0.99772722180439843</v>
      </c>
      <c r="W113" s="39" t="str">
        <f>IF(Q113="","",(Q113-Oth_D_A!Q113)/GDP!T109/10)</f>
        <v/>
      </c>
      <c r="X113" s="37">
        <f>IF(Trans_cr_A!P113="","",Trans_cr_A!P113/GDP!S109/10)</f>
        <v>2.9212684570192193</v>
      </c>
      <c r="Y113" s="37">
        <f>IF(Trans_cr_A!P113="", "", (Trans_cr_A!P113-Trans_deb!P113)/GDP!S109/10)</f>
        <v>-0.59097939172917147</v>
      </c>
      <c r="Z113" s="16"/>
      <c r="AA113" s="14" t="str">
        <f t="shared" si="2"/>
        <v/>
      </c>
      <c r="AB113" s="42">
        <f t="shared" si="3"/>
        <v>0</v>
      </c>
      <c r="AC113" s="16"/>
      <c r="AD113" s="16"/>
      <c r="AE113" s="16"/>
      <c r="AF113" s="16"/>
      <c r="AG113" s="16"/>
    </row>
    <row r="114" spans="1:33" ht="14.25" customHeight="1" x14ac:dyDescent="0.25">
      <c r="A114" s="22" t="s">
        <v>134</v>
      </c>
      <c r="B114" s="68">
        <v>3.0892358335223271</v>
      </c>
      <c r="C114" s="68">
        <v>3.5211674880178441</v>
      </c>
      <c r="D114" s="68">
        <v>5.9075076362467165</v>
      </c>
      <c r="E114" s="68">
        <v>6.7889886494372007</v>
      </c>
      <c r="F114" s="68">
        <v>8.0719235900402779</v>
      </c>
      <c r="G114" s="68">
        <v>7.9270119557212091</v>
      </c>
      <c r="H114" s="68">
        <v>7.9640143010025772</v>
      </c>
      <c r="I114" s="68">
        <v>8.9498979311897191</v>
      </c>
      <c r="J114" s="68">
        <v>8.5353273567543351</v>
      </c>
      <c r="K114" s="68">
        <v>9.9317270527236978</v>
      </c>
      <c r="L114" s="68">
        <v>11.055549168315109</v>
      </c>
      <c r="M114" s="68">
        <v>9.42943252794967</v>
      </c>
      <c r="N114" s="68">
        <v>11.650936989986571</v>
      </c>
      <c r="O114" s="68">
        <v>13.553156671119408</v>
      </c>
      <c r="P114" s="68">
        <v>13.27365504003361</v>
      </c>
      <c r="Q114" s="68"/>
      <c r="R114" s="16"/>
      <c r="S114" s="36">
        <f>IF(P114="","",P114/Trans_cr_A!P114)</f>
        <v>0.43771279444135536</v>
      </c>
      <c r="T114" s="37">
        <f>IF(P114="","",P114/GDP!S110/10)</f>
        <v>0.17321747409674554</v>
      </c>
      <c r="U114" s="37" t="str">
        <f>IF(Q114="","",Q114/GDP!T110/10)</f>
        <v/>
      </c>
      <c r="V114" s="39">
        <f>IF(P114="","",(P114-Oth_D_A!P114)/GDP!S110/10)</f>
        <v>6.5312851614732853E-2</v>
      </c>
      <c r="W114" s="39" t="str">
        <f>IF(Q114="","",(Q114-Oth_D_A!Q114)/GDP!T110/10)</f>
        <v/>
      </c>
      <c r="X114" s="37">
        <f>IF(Trans_cr_A!P114="","",Trans_cr_A!P114/GDP!S110/10)</f>
        <v>0.39573317548969461</v>
      </c>
      <c r="Y114" s="37">
        <f>IF(Trans_cr_A!P114="", "", (Trans_cr_A!P114-Trans_deb!P114)/GDP!S110/10)</f>
        <v>-0.83626225015546252</v>
      </c>
      <c r="Z114" s="16"/>
      <c r="AA114" s="14" t="str">
        <f t="shared" si="2"/>
        <v/>
      </c>
      <c r="AB114" s="42">
        <f t="shared" si="3"/>
        <v>0</v>
      </c>
      <c r="AC114" s="16"/>
      <c r="AD114" s="16"/>
      <c r="AE114" s="16"/>
      <c r="AF114" s="16"/>
      <c r="AG114" s="16"/>
    </row>
    <row r="115" spans="1:33" ht="14.25" customHeight="1" x14ac:dyDescent="0.25">
      <c r="A115" s="22" t="s">
        <v>135</v>
      </c>
      <c r="B115" s="67">
        <v>501.40041510881241</v>
      </c>
      <c r="C115" s="67">
        <v>567.81725173093946</v>
      </c>
      <c r="D115" s="67">
        <v>801.86683273750077</v>
      </c>
      <c r="E115" s="67">
        <v>982.55979024268402</v>
      </c>
      <c r="F115" s="67">
        <v>931.89158963017837</v>
      </c>
      <c r="G115" s="67">
        <v>1301.9000000000001</v>
      </c>
      <c r="H115" s="67">
        <v>1479.5117978757121</v>
      </c>
      <c r="I115" s="67">
        <v>1528.5774756642797</v>
      </c>
      <c r="J115" s="67">
        <v>1588.4286115795423</v>
      </c>
      <c r="K115" s="67">
        <v>1727.6949809927187</v>
      </c>
      <c r="L115" s="67">
        <v>1612.7858914856424</v>
      </c>
      <c r="M115" s="67">
        <v>1569.298232628787</v>
      </c>
      <c r="N115" s="67">
        <v>1823.4779791642229</v>
      </c>
      <c r="O115" s="67">
        <v>2095.0179679602943</v>
      </c>
      <c r="P115" s="67">
        <v>2077.1775293316568</v>
      </c>
      <c r="Q115" s="67">
        <v>1904.4123666820683</v>
      </c>
      <c r="R115" s="16"/>
      <c r="S115" s="36">
        <f>IF(P115="","",P115/Trans_cr_A!P115)</f>
        <v>0.39641086435803752</v>
      </c>
      <c r="T115" s="37">
        <f>IF(P115="","",P115/GDP!S111/10)</f>
        <v>0.5695828523685319</v>
      </c>
      <c r="U115" s="37">
        <f>IF(Q115="","",Q115/GDP!T111/10)</f>
        <v>0.56297590331033487</v>
      </c>
      <c r="V115" s="39">
        <f>IF(P115="","",(P115-Oth_D_A!P115)/GDP!S111/10)</f>
        <v>0.18611708003495123</v>
      </c>
      <c r="W115" s="39">
        <f>IF(Q115="","",(Q115-Oth_D_A!Q115)/GDP!T111/10)</f>
        <v>0.20990668737950652</v>
      </c>
      <c r="X115" s="37">
        <f>IF(Trans_cr_A!P115="","",Trans_cr_A!P115/GDP!S111/10)</f>
        <v>1.436849752569056</v>
      </c>
      <c r="Y115" s="37">
        <f>IF(Trans_cr_A!P115="", "", (Trans_cr_A!P115-Trans_deb!P115)/GDP!S111/10)</f>
        <v>-1.7156001277593547</v>
      </c>
      <c r="Z115" s="16"/>
      <c r="AA115" s="14">
        <f t="shared" si="2"/>
        <v>1</v>
      </c>
      <c r="AB115" s="42">
        <f t="shared" si="3"/>
        <v>1</v>
      </c>
      <c r="AC115" s="16"/>
      <c r="AD115" s="16"/>
      <c r="AE115" s="16"/>
      <c r="AF115" s="16"/>
      <c r="AG115" s="16"/>
    </row>
    <row r="116" spans="1:33" ht="14.25" customHeight="1" x14ac:dyDescent="0.25">
      <c r="A116" s="22" t="s">
        <v>136</v>
      </c>
      <c r="B116" s="68">
        <v>17.033972246718701</v>
      </c>
      <c r="C116" s="68">
        <v>20.1412836320313</v>
      </c>
      <c r="D116" s="68">
        <v>21.483426139843697</v>
      </c>
      <c r="E116" s="68">
        <v>30.752955249218697</v>
      </c>
      <c r="F116" s="68">
        <v>29.699783593749999</v>
      </c>
      <c r="G116" s="68">
        <v>31.144139453125</v>
      </c>
      <c r="H116" s="68">
        <v>56.3</v>
      </c>
      <c r="I116" s="68">
        <v>61.246917729785693</v>
      </c>
      <c r="J116" s="68">
        <v>71.142328905867544</v>
      </c>
      <c r="K116" s="68">
        <v>85.381723734043064</v>
      </c>
      <c r="L116" s="68">
        <v>105.92686529135561</v>
      </c>
      <c r="M116" s="68">
        <v>126.33978250968457</v>
      </c>
      <c r="N116" s="68">
        <v>130.86163037621964</v>
      </c>
      <c r="O116" s="68">
        <v>101.35613930844517</v>
      </c>
      <c r="P116" s="68">
        <v>120.97674724901186</v>
      </c>
      <c r="Q116" s="68">
        <v>57.669527553698913</v>
      </c>
      <c r="R116" s="16"/>
      <c r="S116" s="36">
        <f>IF(P116="","",P116/Trans_cr_A!P116)</f>
        <v>0.80589770757013379</v>
      </c>
      <c r="T116" s="37">
        <f>IF(P116="","",P116/GDP!S112/10)</f>
        <v>2.1480246315520573</v>
      </c>
      <c r="U116" s="37">
        <f>IF(Q116="","",Q116/GDP!T112/10)</f>
        <v>1.5358063263301975</v>
      </c>
      <c r="V116" s="39">
        <f>IF(P116="","",(P116-Oth_D_A!P116)/GDP!S112/10)</f>
        <v>2.0069098542134407</v>
      </c>
      <c r="W116" s="39">
        <f>IF(Q116="","",(Q116-Oth_D_A!Q116)/GDP!T112/10)</f>
        <v>1.3917429211228209</v>
      </c>
      <c r="X116" s="37">
        <f>IF(Trans_cr_A!P116="","",Trans_cr_A!P116/GDP!S112/10)</f>
        <v>2.6653812405405359</v>
      </c>
      <c r="Y116" s="37">
        <f>IF(Trans_cr_A!P116="", "", (Trans_cr_A!P116-Trans_deb!P116)/GDP!S112/10)</f>
        <v>-4.1285238133432527</v>
      </c>
      <c r="Z116" s="16"/>
      <c r="AA116" s="14">
        <f t="shared" si="2"/>
        <v>1</v>
      </c>
      <c r="AB116" s="42">
        <f t="shared" si="3"/>
        <v>1</v>
      </c>
      <c r="AC116" s="16"/>
      <c r="AD116" s="16"/>
      <c r="AE116" s="16"/>
      <c r="AF116" s="16"/>
      <c r="AG116" s="16"/>
    </row>
    <row r="117" spans="1:33" ht="14.25" customHeight="1" x14ac:dyDescent="0.25">
      <c r="A117" s="22" t="s">
        <v>137</v>
      </c>
      <c r="B117" s="67">
        <v>8.6</v>
      </c>
      <c r="C117" s="67">
        <v>6.3302019662668814</v>
      </c>
      <c r="D117" s="67">
        <v>5.0911101888320998</v>
      </c>
      <c r="E117" s="67">
        <v>5.0691678398399942</v>
      </c>
      <c r="F117" s="67">
        <v>4.9768492775235202</v>
      </c>
      <c r="G117" s="67">
        <v>3.3920410736326274</v>
      </c>
      <c r="H117" s="67">
        <v>1.7123501261694276</v>
      </c>
      <c r="I117" s="67">
        <v>0.58371040253033912</v>
      </c>
      <c r="J117" s="67">
        <v>1.188223535553002</v>
      </c>
      <c r="K117" s="67">
        <v>1.4199004215630509</v>
      </c>
      <c r="L117" s="67">
        <v>4.3484354410325139</v>
      </c>
      <c r="M117" s="67">
        <v>7.7779535426887687</v>
      </c>
      <c r="N117" s="67">
        <v>3.5654001561541335</v>
      </c>
      <c r="O117" s="67">
        <v>3.3918832485948345</v>
      </c>
      <c r="P117" s="67"/>
      <c r="Q117" s="67"/>
      <c r="R117" s="16"/>
      <c r="S117" s="36" t="str">
        <f>IF(P117="","",P117/Trans_cr_A!P117)</f>
        <v/>
      </c>
      <c r="T117" s="37" t="str">
        <f>IF(P117="","",P117/GDP!S113/10)</f>
        <v/>
      </c>
      <c r="U117" s="37" t="str">
        <f>IF(Q117="","",Q117/GDP!T113/10)</f>
        <v/>
      </c>
      <c r="V117" s="39" t="str">
        <f>IF(P117="","",(P117-Oth_D_A!P117)/GDP!S113/10)</f>
        <v/>
      </c>
      <c r="W117" s="39" t="str">
        <f>IF(Q117="","",(Q117-Oth_D_A!Q117)/GDP!T113/10)</f>
        <v/>
      </c>
      <c r="X117" s="37" t="str">
        <f>IF(Trans_cr_A!P117="","",Trans_cr_A!P117/GDP!S113/10)</f>
        <v/>
      </c>
      <c r="Y117" s="37" t="str">
        <f>IF(Trans_cr_A!P117="", "", (Trans_cr_A!P117-Trans_deb!P117)/GDP!S113/10)</f>
        <v/>
      </c>
      <c r="Z117" s="16"/>
      <c r="AA117" s="14" t="str">
        <f t="shared" si="2"/>
        <v/>
      </c>
      <c r="AB117" s="42">
        <f t="shared" si="3"/>
        <v>0</v>
      </c>
      <c r="AC117" s="16"/>
      <c r="AD117" s="16"/>
      <c r="AE117" s="16"/>
      <c r="AF117" s="16"/>
      <c r="AG117" s="16"/>
    </row>
    <row r="118" spans="1:33" ht="14.25" customHeight="1" x14ac:dyDescent="0.25">
      <c r="A118" s="22" t="s">
        <v>138</v>
      </c>
      <c r="B118" s="68">
        <v>328.47106623750017</v>
      </c>
      <c r="C118" s="68">
        <v>402.54164696255714</v>
      </c>
      <c r="D118" s="68">
        <v>431.95760225234244</v>
      </c>
      <c r="E118" s="68">
        <v>522.75583630761241</v>
      </c>
      <c r="F118" s="68">
        <v>463.39095234830091</v>
      </c>
      <c r="G118" s="68">
        <v>384.08411015063467</v>
      </c>
      <c r="H118" s="68">
        <v>446.86125083175955</v>
      </c>
      <c r="I118" s="68">
        <v>476.60704428003368</v>
      </c>
      <c r="J118" s="68"/>
      <c r="K118" s="68"/>
      <c r="L118" s="68"/>
      <c r="M118" s="68">
        <v>885.12333585312274</v>
      </c>
      <c r="N118" s="68">
        <v>1029.4963013291497</v>
      </c>
      <c r="O118" s="68">
        <v>1259.5841970406846</v>
      </c>
      <c r="P118" s="68">
        <v>1214.4184091700859</v>
      </c>
      <c r="Q118" s="68">
        <v>715.50527004355172</v>
      </c>
      <c r="R118" s="16"/>
      <c r="S118" s="36">
        <f>IF(P118="","",P118/Trans_cr_A!P118)</f>
        <v>1</v>
      </c>
      <c r="T118" s="37">
        <f>IF(P118="","",P118/GDP!S114/10)</f>
        <v>7.9801446259041002</v>
      </c>
      <c r="U118" s="37">
        <f>IF(Q118="","",Q118/GDP!T114/10)</f>
        <v>4.9145220828597553</v>
      </c>
      <c r="V118" s="39">
        <f>IF(P118="","",(P118-Oth_D_A!P118)/GDP!S114/10)</f>
        <v>3.0976421683370559</v>
      </c>
      <c r="W118" s="39">
        <f>IF(Q118="","",(Q118-Oth_D_A!Q118)/GDP!T114/10)</f>
        <v>1.2330061304735225</v>
      </c>
      <c r="X118" s="37">
        <f>IF(Trans_cr_A!P118="","",Trans_cr_A!P118/GDP!S114/10)</f>
        <v>7.9801446259041002</v>
      </c>
      <c r="Y118" s="37">
        <f>IF(Trans_cr_A!P118="", "", (Trans_cr_A!P118-Trans_deb!P118)/GDP!S114/10)</f>
        <v>3.0976421683370559</v>
      </c>
      <c r="Z118" s="16"/>
      <c r="AA118" s="14">
        <f t="shared" si="2"/>
        <v>1</v>
      </c>
      <c r="AB118" s="42">
        <f t="shared" si="3"/>
        <v>1</v>
      </c>
      <c r="AC118" s="16"/>
      <c r="AD118" s="16"/>
      <c r="AE118" s="16"/>
      <c r="AF118" s="16"/>
      <c r="AG118" s="16"/>
    </row>
    <row r="119" spans="1:33" ht="14.25" customHeight="1" x14ac:dyDescent="0.25">
      <c r="A119" s="22" t="s">
        <v>139</v>
      </c>
      <c r="B119" s="67">
        <v>2.8</v>
      </c>
      <c r="C119" s="67">
        <v>2.3126929999999999</v>
      </c>
      <c r="D119" s="67">
        <v>2.189597</v>
      </c>
      <c r="E119" s="67">
        <v>2.1480090000000001</v>
      </c>
      <c r="F119" s="67">
        <v>2.1464027580571901</v>
      </c>
      <c r="G119" s="67">
        <v>2.4246487517022302</v>
      </c>
      <c r="H119" s="67">
        <v>2.50171895869269</v>
      </c>
      <c r="I119" s="67">
        <v>2.72278312619156</v>
      </c>
      <c r="J119" s="67">
        <v>3.3505692954545503</v>
      </c>
      <c r="K119" s="67">
        <v>3.9305963739860101</v>
      </c>
      <c r="L119" s="67">
        <v>3.9535754262594902</v>
      </c>
      <c r="M119" s="67">
        <v>3.9442499999999998</v>
      </c>
      <c r="N119" s="67">
        <v>3.11982334617952</v>
      </c>
      <c r="O119" s="67">
        <v>1.00351699029126</v>
      </c>
      <c r="P119" s="67"/>
      <c r="Q119" s="67"/>
      <c r="R119" s="16"/>
      <c r="S119" s="36" t="str">
        <f>IF(P119="","",P119/Trans_cr_A!P119)</f>
        <v/>
      </c>
      <c r="T119" s="37" t="str">
        <f>IF(P119="","",P119/GDP!S115/10)</f>
        <v/>
      </c>
      <c r="U119" s="37" t="str">
        <f>IF(Q119="","",Q119/GDP!T115/10)</f>
        <v/>
      </c>
      <c r="V119" s="39" t="str">
        <f>IF(P119="","",(P119-Oth_D_A!P119)/GDP!S115/10)</f>
        <v/>
      </c>
      <c r="W119" s="39" t="str">
        <f>IF(Q119="","",(Q119-Oth_D_A!Q119)/GDP!T115/10)</f>
        <v/>
      </c>
      <c r="X119" s="37" t="str">
        <f>IF(Trans_cr_A!P119="","",Trans_cr_A!P119/GDP!S115/10)</f>
        <v/>
      </c>
      <c r="Y119" s="37" t="str">
        <f>IF(Trans_cr_A!P119="", "", (Trans_cr_A!P119-Trans_deb!P119)/GDP!S115/10)</f>
        <v/>
      </c>
      <c r="Z119" s="16"/>
      <c r="AA119" s="14" t="str">
        <f t="shared" si="2"/>
        <v/>
      </c>
      <c r="AB119" s="42">
        <f t="shared" si="3"/>
        <v>0</v>
      </c>
      <c r="AC119" s="16"/>
      <c r="AD119" s="16"/>
      <c r="AE119" s="16"/>
      <c r="AF119" s="16"/>
      <c r="AG119" s="16"/>
    </row>
    <row r="120" spans="1:33" ht="14.25" customHeight="1" x14ac:dyDescent="0.25">
      <c r="A120" s="22" t="s">
        <v>140</v>
      </c>
      <c r="B120" s="68"/>
      <c r="C120" s="68"/>
      <c r="D120" s="68"/>
      <c r="E120" s="68"/>
      <c r="F120" s="68"/>
      <c r="G120" s="68"/>
      <c r="H120" s="68"/>
      <c r="I120" s="68">
        <v>6.5697015189435444</v>
      </c>
      <c r="J120" s="68">
        <v>1.8825261946525573</v>
      </c>
      <c r="K120" s="68">
        <v>5.8305645989081523</v>
      </c>
      <c r="L120" s="68">
        <v>9.1064827843378424</v>
      </c>
      <c r="M120" s="68">
        <v>10.395407684698005</v>
      </c>
      <c r="N120" s="68">
        <v>54.9</v>
      </c>
      <c r="O120" s="68">
        <v>48.829688490336807</v>
      </c>
      <c r="P120" s="68">
        <v>65.624500047713255</v>
      </c>
      <c r="Q120" s="68"/>
      <c r="R120" s="16"/>
      <c r="S120" s="36">
        <f>IF(P120="","",P120/Trans_cr_A!P120)</f>
        <v>0.91497857349421519</v>
      </c>
      <c r="T120" s="37">
        <f>IF(P120="","",P120/GDP!S116/10)</f>
        <v>0.82754728937847744</v>
      </c>
      <c r="U120" s="37" t="str">
        <f>IF(Q120="","",Q120/GDP!T116/10)</f>
        <v/>
      </c>
      <c r="V120" s="39">
        <f>IF(P120="","",(P120-Oth_D_A!P120)/GDP!S116/10)</f>
        <v>0.47180723240268641</v>
      </c>
      <c r="W120" s="39" t="str">
        <f>IF(Q120="","",(Q120-Oth_D_A!Q120)/GDP!T116/10)</f>
        <v/>
      </c>
      <c r="X120" s="37">
        <f>IF(Trans_cr_A!P120="","",Trans_cr_A!P120/GDP!S116/10)</f>
        <v>0.9044444464072573</v>
      </c>
      <c r="Y120" s="37">
        <f>IF(Trans_cr_A!P120="", "", (Trans_cr_A!P120-Trans_deb!P120)/GDP!S116/10)</f>
        <v>-3.0655699336989093</v>
      </c>
      <c r="Z120" s="16"/>
      <c r="AA120" s="14" t="str">
        <f t="shared" si="2"/>
        <v/>
      </c>
      <c r="AB120" s="42">
        <f t="shared" si="3"/>
        <v>0</v>
      </c>
      <c r="AC120" s="16"/>
      <c r="AD120" s="16"/>
      <c r="AE120" s="16"/>
      <c r="AF120" s="16"/>
      <c r="AG120" s="16"/>
    </row>
    <row r="121" spans="1:33" ht="14.25" customHeight="1" x14ac:dyDescent="0.25">
      <c r="A121" s="22" t="s">
        <v>141</v>
      </c>
      <c r="B121" s="67">
        <v>40.397987279771463</v>
      </c>
      <c r="C121" s="67">
        <v>40.719581193422229</v>
      </c>
      <c r="D121" s="67">
        <v>51.840128496317611</v>
      </c>
      <c r="E121" s="67">
        <v>52.507360920098513</v>
      </c>
      <c r="F121" s="67">
        <v>48.261444082939356</v>
      </c>
      <c r="G121" s="67">
        <v>52.311677760859197</v>
      </c>
      <c r="H121" s="67">
        <v>65.807157643797268</v>
      </c>
      <c r="I121" s="67">
        <v>70.47597755942023</v>
      </c>
      <c r="J121" s="67">
        <v>68.900000000000006</v>
      </c>
      <c r="K121" s="67">
        <v>71.958904342844562</v>
      </c>
      <c r="L121" s="67">
        <v>74.349917901860948</v>
      </c>
      <c r="M121" s="67">
        <v>86.445274489935755</v>
      </c>
      <c r="N121" s="67">
        <v>98.804910592620516</v>
      </c>
      <c r="O121" s="67">
        <v>118.2137152631022</v>
      </c>
      <c r="P121" s="67">
        <v>121.48157906708984</v>
      </c>
      <c r="Q121" s="67"/>
      <c r="R121" s="16"/>
      <c r="S121" s="36">
        <f>IF(P121="","",P121/Trans_cr_A!P121)</f>
        <v>0.30757359436105175</v>
      </c>
      <c r="T121" s="37">
        <f>IF(P121="","",P121/GDP!S117/10)</f>
        <v>0.86476067103566234</v>
      </c>
      <c r="U121" s="37" t="str">
        <f>IF(Q121="","",Q121/GDP!T117/10)</f>
        <v/>
      </c>
      <c r="V121" s="39">
        <f>IF(P121="","",(P121-Oth_D_A!P121)/GDP!S117/10)</f>
        <v>-0.6482821651697146</v>
      </c>
      <c r="W121" s="39" t="str">
        <f>IF(Q121="","",(Q121-Oth_D_A!Q121)/GDP!T117/10)</f>
        <v/>
      </c>
      <c r="X121" s="37">
        <f>IF(Trans_cr_A!P121="","",Trans_cr_A!P121/GDP!S117/10)</f>
        <v>2.8115569310561321</v>
      </c>
      <c r="Y121" s="37">
        <f>IF(Trans_cr_A!P121="", "", (Trans_cr_A!P121-Trans_deb!P121)/GDP!S117/10)</f>
        <v>-1.5402499909895875</v>
      </c>
      <c r="Z121" s="16"/>
      <c r="AA121" s="14" t="str">
        <f t="shared" si="2"/>
        <v/>
      </c>
      <c r="AB121" s="42">
        <f t="shared" si="3"/>
        <v>0</v>
      </c>
      <c r="AC121" s="16"/>
      <c r="AD121" s="16"/>
      <c r="AE121" s="16"/>
      <c r="AF121" s="16"/>
      <c r="AG121" s="16"/>
    </row>
    <row r="122" spans="1:33" ht="14.25" customHeight="1" x14ac:dyDescent="0.25">
      <c r="A122" s="22" t="s">
        <v>142</v>
      </c>
      <c r="B122" s="68">
        <v>354.78089999999986</v>
      </c>
      <c r="C122" s="68">
        <v>366.2</v>
      </c>
      <c r="D122" s="68">
        <v>375.516052</v>
      </c>
      <c r="E122" s="68">
        <v>410.77474899999999</v>
      </c>
      <c r="F122" s="68">
        <v>308.67304899999999</v>
      </c>
      <c r="G122" s="68">
        <v>403.96401200000003</v>
      </c>
      <c r="H122" s="68">
        <v>448.26806800000003</v>
      </c>
      <c r="I122" s="68">
        <v>380.373561</v>
      </c>
      <c r="J122" s="68">
        <v>438.81021399999997</v>
      </c>
      <c r="K122" s="68">
        <v>468.331548</v>
      </c>
      <c r="L122" s="68">
        <v>433.47903100000002</v>
      </c>
      <c r="M122" s="68">
        <v>418.30580099999997</v>
      </c>
      <c r="N122" s="68">
        <v>475.30753499999997</v>
      </c>
      <c r="O122" s="68">
        <v>503.82970599999999</v>
      </c>
      <c r="P122" s="68">
        <v>506.16519699999998</v>
      </c>
      <c r="Q122" s="68">
        <v>298.55181199999998</v>
      </c>
      <c r="R122" s="16"/>
      <c r="S122" s="36">
        <f>IF(P122="","",P122/Trans_cr_A!P122)</f>
        <v>0.17237248292461649</v>
      </c>
      <c r="T122" s="37">
        <f>IF(P122="","",P122/GDP!S118/10)</f>
        <v>3.989102090836729E-2</v>
      </c>
      <c r="U122" s="37">
        <f>IF(Q122="","",Q122/GDP!T118/10)</f>
        <v>2.7742325676479329E-2</v>
      </c>
      <c r="V122" s="39">
        <f>IF(P122="","",(P122-Oth_D_A!P122)/GDP!S118/10)</f>
        <v>-7.5302592070109484E-4</v>
      </c>
      <c r="W122" s="39">
        <f>IF(Q122="","",(Q122-Oth_D_A!Q122)/GDP!T118/10)</f>
        <v>2.2747435325602225E-4</v>
      </c>
      <c r="X122" s="37">
        <f>IF(Trans_cr_A!P122="","",Trans_cr_A!P122/GDP!S118/10)</f>
        <v>0.23142337008519392</v>
      </c>
      <c r="Y122" s="37">
        <f>IF(Trans_cr_A!P122="", "", (Trans_cr_A!P122-Trans_deb!P122)/GDP!S118/10)</f>
        <v>-0.93302431903977556</v>
      </c>
      <c r="Z122" s="16"/>
      <c r="AA122" s="14">
        <f t="shared" si="2"/>
        <v>1</v>
      </c>
      <c r="AB122" s="42">
        <f t="shared" si="3"/>
        <v>1</v>
      </c>
      <c r="AC122" s="16"/>
      <c r="AD122" s="16"/>
      <c r="AE122" s="16"/>
      <c r="AF122" s="16"/>
      <c r="AG122" s="16"/>
    </row>
    <row r="123" spans="1:33" ht="14.25" customHeight="1" x14ac:dyDescent="0.25">
      <c r="A123" s="22" t="s">
        <v>143</v>
      </c>
      <c r="B123" s="67"/>
      <c r="C123" s="67"/>
      <c r="D123" s="67"/>
      <c r="E123" s="67"/>
      <c r="F123" s="67">
        <v>2.6</v>
      </c>
      <c r="G123" s="67">
        <v>2.6920999999999999</v>
      </c>
      <c r="H123" s="67">
        <v>2.3437999999999999</v>
      </c>
      <c r="I123" s="67">
        <v>2.5657000000000001</v>
      </c>
      <c r="J123" s="67">
        <v>3.3515000000000001</v>
      </c>
      <c r="K123" s="67">
        <v>4.4455</v>
      </c>
      <c r="L123" s="67"/>
      <c r="M123" s="67"/>
      <c r="N123" s="67"/>
      <c r="O123" s="67"/>
      <c r="P123" s="67"/>
      <c r="Q123" s="67"/>
      <c r="R123" s="16"/>
      <c r="S123" s="36" t="str">
        <f>IF(P123="","",P123/Trans_cr_A!P123)</f>
        <v/>
      </c>
      <c r="T123" s="37" t="str">
        <f>IF(P123="","",P123/GDP!S119/10)</f>
        <v/>
      </c>
      <c r="U123" s="37" t="str">
        <f>IF(Q123="","",Q123/GDP!T119/10)</f>
        <v/>
      </c>
      <c r="V123" s="39" t="str">
        <f>IF(P123="","",(P123-Oth_D_A!P123)/GDP!S119/10)</f>
        <v/>
      </c>
      <c r="W123" s="39" t="str">
        <f>IF(Q123="","",(Q123-Oth_D_A!Q123)/GDP!T119/10)</f>
        <v/>
      </c>
      <c r="X123" s="37" t="str">
        <f>IF(Trans_cr_A!P123="","",Trans_cr_A!P123/GDP!S119/10)</f>
        <v/>
      </c>
      <c r="Y123" s="37" t="str">
        <f>IF(Trans_cr_A!P123="", "", (Trans_cr_A!P123-Trans_deb!P123)/GDP!S119/10)</f>
        <v/>
      </c>
      <c r="Z123" s="16"/>
      <c r="AA123" s="14" t="str">
        <f t="shared" si="2"/>
        <v/>
      </c>
      <c r="AB123" s="42">
        <f t="shared" si="3"/>
        <v>0</v>
      </c>
      <c r="AC123" s="16"/>
      <c r="AD123" s="16"/>
      <c r="AE123" s="16"/>
      <c r="AF123" s="16"/>
      <c r="AG123" s="16"/>
    </row>
    <row r="124" spans="1:33" ht="14.25" customHeight="1" x14ac:dyDescent="0.25">
      <c r="A124" s="22" t="s">
        <v>144</v>
      </c>
      <c r="B124" s="68">
        <v>11.73</v>
      </c>
      <c r="C124" s="68">
        <v>14.7</v>
      </c>
      <c r="D124" s="68">
        <v>21.77</v>
      </c>
      <c r="E124" s="68">
        <v>40.24</v>
      </c>
      <c r="F124" s="68">
        <v>32</v>
      </c>
      <c r="G124" s="68">
        <v>36.42</v>
      </c>
      <c r="H124" s="68">
        <v>48.94</v>
      </c>
      <c r="I124" s="68">
        <v>51.6</v>
      </c>
      <c r="J124" s="68">
        <v>58.71</v>
      </c>
      <c r="K124" s="68">
        <v>55.28</v>
      </c>
      <c r="L124" s="68">
        <v>40.049999999999997</v>
      </c>
      <c r="M124" s="68">
        <v>51.77</v>
      </c>
      <c r="N124" s="68">
        <v>54.77</v>
      </c>
      <c r="O124" s="68">
        <v>60.8</v>
      </c>
      <c r="P124" s="68">
        <v>58.4</v>
      </c>
      <c r="Q124" s="68">
        <v>39.200000000000003</v>
      </c>
      <c r="R124" s="16"/>
      <c r="S124" s="36">
        <f>IF(P124="","",P124/Trans_cr_A!P124)</f>
        <v>0.14425452030431776</v>
      </c>
      <c r="T124" s="37">
        <f>IF(P124="","",P124/GDP!S120/10)</f>
        <v>0.48845767815322849</v>
      </c>
      <c r="U124" s="37">
        <f>IF(Q124="","",Q124/GDP!T120/10)</f>
        <v>0.34086956521739131</v>
      </c>
      <c r="V124" s="39">
        <f>IF(P124="","",(P124-Oth_D_A!P124)/GDP!S120/10)</f>
        <v>-0.13850786216125793</v>
      </c>
      <c r="W124" s="39">
        <f>IF(Q124="","",(Q124-Oth_D_A!Q124)/GDP!T120/10)</f>
        <v>2.1304347826086981E-2</v>
      </c>
      <c r="X124" s="37">
        <f>IF(Trans_cr_A!P124="","",Trans_cr_A!P124/GDP!S120/10)</f>
        <v>3.3860823017731683</v>
      </c>
      <c r="Y124" s="37">
        <f>IF(Trans_cr_A!P124="", "", (Trans_cr_A!P124-Trans_deb!P124)/GDP!S120/10)</f>
        <v>-0.10404817664770824</v>
      </c>
      <c r="Z124" s="16"/>
      <c r="AA124" s="14">
        <f t="shared" si="2"/>
        <v>1</v>
      </c>
      <c r="AB124" s="42">
        <f t="shared" si="3"/>
        <v>1</v>
      </c>
      <c r="AC124" s="16"/>
      <c r="AD124" s="16"/>
      <c r="AE124" s="16"/>
      <c r="AF124" s="16"/>
      <c r="AG124" s="16"/>
    </row>
    <row r="125" spans="1:33" ht="14.25" customHeight="1" x14ac:dyDescent="0.25">
      <c r="A125" s="22" t="s">
        <v>145</v>
      </c>
      <c r="B125" s="67">
        <v>94.93948361999999</v>
      </c>
      <c r="C125" s="67">
        <v>80.589725000000001</v>
      </c>
      <c r="D125" s="67">
        <v>89.840799000000004</v>
      </c>
      <c r="E125" s="67">
        <v>73.217337999999998</v>
      </c>
      <c r="F125" s="67">
        <v>55.238430999999999</v>
      </c>
      <c r="G125" s="67">
        <v>64.110281000000001</v>
      </c>
      <c r="H125" s="67">
        <v>68.281913115234303</v>
      </c>
      <c r="I125" s="67">
        <v>79.445525860934794</v>
      </c>
      <c r="J125" s="67">
        <v>92.201518449706995</v>
      </c>
      <c r="K125" s="67">
        <v>82.0568626905428</v>
      </c>
      <c r="L125" s="67">
        <v>93.811410570000803</v>
      </c>
      <c r="M125" s="67">
        <v>90.967314951399999</v>
      </c>
      <c r="N125" s="67">
        <v>123.52408488949169</v>
      </c>
      <c r="O125" s="67">
        <v>138.60219443083989</v>
      </c>
      <c r="P125" s="67">
        <v>126.00149057675129</v>
      </c>
      <c r="Q125" s="67">
        <v>83.058294705382096</v>
      </c>
      <c r="R125" s="16"/>
      <c r="S125" s="36">
        <f>IF(P125="","",P125/Trans_cr_A!P125)</f>
        <v>0.32383959665819906</v>
      </c>
      <c r="T125" s="37">
        <f>IF(P125="","",P125/GDP!S121/10)</f>
        <v>0.90020354773702438</v>
      </c>
      <c r="U125" s="37">
        <f>IF(Q125="","",Q125/GDP!T121/10)</f>
        <v>0.63224704807324428</v>
      </c>
      <c r="V125" s="39">
        <f>IF(P125="","",(P125-Oth_D_A!P125)/GDP!S121/10)</f>
        <v>0.52511465808155322</v>
      </c>
      <c r="W125" s="39">
        <f>IF(Q125="","",(Q125-Oth_D_A!Q125)/GDP!T121/10)</f>
        <v>0.24694127658789916</v>
      </c>
      <c r="X125" s="37">
        <f>IF(Trans_cr_A!P125="","",Trans_cr_A!P125/GDP!S121/10)</f>
        <v>2.7797822039877245</v>
      </c>
      <c r="Y125" s="37">
        <f>IF(Trans_cr_A!P125="", "", (Trans_cr_A!P125-Trans_deb!P125)/GDP!S121/10)</f>
        <v>-4.2463327341539854</v>
      </c>
      <c r="Z125" s="16"/>
      <c r="AA125" s="14">
        <f t="shared" si="2"/>
        <v>1</v>
      </c>
      <c r="AB125" s="42">
        <f t="shared" si="3"/>
        <v>1</v>
      </c>
      <c r="AC125" s="16"/>
      <c r="AD125" s="16"/>
      <c r="AE125" s="16"/>
      <c r="AF125" s="16"/>
      <c r="AG125" s="16"/>
    </row>
    <row r="126" spans="1:33" ht="14.25" customHeight="1" x14ac:dyDescent="0.25">
      <c r="A126" s="22" t="s">
        <v>146</v>
      </c>
      <c r="B126" s="68"/>
      <c r="C126" s="68"/>
      <c r="D126" s="68">
        <v>54.796276823131883</v>
      </c>
      <c r="E126" s="68">
        <v>70.745758230364999</v>
      </c>
      <c r="F126" s="68">
        <v>65.80969123093908</v>
      </c>
      <c r="G126" s="68">
        <v>83.6</v>
      </c>
      <c r="H126" s="68">
        <v>116.42542404543563</v>
      </c>
      <c r="I126" s="68">
        <v>111.90058893551841</v>
      </c>
      <c r="J126" s="68">
        <v>128.39790465301553</v>
      </c>
      <c r="K126" s="68">
        <v>124.20635714618679</v>
      </c>
      <c r="L126" s="68">
        <v>121.14174543480721</v>
      </c>
      <c r="M126" s="68">
        <v>114.12749797620332</v>
      </c>
      <c r="N126" s="68">
        <v>136.78115657791429</v>
      </c>
      <c r="O126" s="68">
        <v>150.46255402536752</v>
      </c>
      <c r="P126" s="68">
        <v>155.2328426879634</v>
      </c>
      <c r="Q126" s="68">
        <v>120.01772311728868</v>
      </c>
      <c r="R126" s="16"/>
      <c r="S126" s="36">
        <f>IF(P126="","",P126/Trans_cr_A!P126)</f>
        <v>0.3932850940753434</v>
      </c>
      <c r="T126" s="37">
        <f>IF(P126="","",P126/GDP!S122/10)</f>
        <v>2.8005203443615985</v>
      </c>
      <c r="U126" s="37">
        <f>IF(Q126="","",Q126/GDP!T122/10)</f>
        <v>2.5055892091292002</v>
      </c>
      <c r="V126" s="39">
        <f>IF(P126="","",(P126-Oth_D_A!P126)/GDP!S122/10)</f>
        <v>1.1293824997731212</v>
      </c>
      <c r="W126" s="39">
        <f>IF(Q126="","",(Q126-Oth_D_A!Q126)/GDP!T122/10)</f>
        <v>0.9109005061571438</v>
      </c>
      <c r="X126" s="37">
        <f>IF(Trans_cr_A!P126="","",Trans_cr_A!P126/GDP!S122/10)</f>
        <v>7.120840292576891</v>
      </c>
      <c r="Y126" s="37">
        <f>IF(Trans_cr_A!P126="", "", (Trans_cr_A!P126-Trans_deb!P126)/GDP!S122/10)</f>
        <v>1.1552105664466796</v>
      </c>
      <c r="Z126" s="16"/>
      <c r="AA126" s="14">
        <f t="shared" si="2"/>
        <v>1</v>
      </c>
      <c r="AB126" s="42">
        <f t="shared" si="3"/>
        <v>1</v>
      </c>
      <c r="AC126" s="16"/>
      <c r="AD126" s="16"/>
      <c r="AE126" s="16"/>
      <c r="AF126" s="16"/>
      <c r="AG126" s="16"/>
    </row>
    <row r="127" spans="1:33" ht="14.25" customHeight="1" x14ac:dyDescent="0.25">
      <c r="A127" s="22" t="s">
        <v>147</v>
      </c>
      <c r="B127" s="67"/>
      <c r="C127" s="67"/>
      <c r="D127" s="67"/>
      <c r="E127" s="67"/>
      <c r="F127" s="67"/>
      <c r="G127" s="67"/>
      <c r="H127" s="67"/>
      <c r="I127" s="67"/>
      <c r="J127" s="67"/>
      <c r="K127" s="67">
        <v>0.8</v>
      </c>
      <c r="L127" s="67">
        <v>0.56733105521703697</v>
      </c>
      <c r="M127" s="67">
        <v>1.0381828268407407</v>
      </c>
      <c r="N127" s="67">
        <v>0.60335870785185186</v>
      </c>
      <c r="O127" s="67">
        <v>1.1237028186285647</v>
      </c>
      <c r="P127" s="67"/>
      <c r="Q127" s="67"/>
      <c r="R127" s="16"/>
      <c r="S127" s="36" t="str">
        <f>IF(P127="","",P127/Trans_cr_A!P127)</f>
        <v/>
      </c>
      <c r="T127" s="37" t="str">
        <f>IF(P127="","",P127/GDP!S123/10)</f>
        <v/>
      </c>
      <c r="U127" s="37" t="str">
        <f>IF(Q127="","",Q127/GDP!T123/10)</f>
        <v/>
      </c>
      <c r="V127" s="39" t="str">
        <f>IF(P127="","",(P127-Oth_D_A!P127)/GDP!S123/10)</f>
        <v/>
      </c>
      <c r="W127" s="39" t="str">
        <f>IF(Q127="","",(Q127-Oth_D_A!Q127)/GDP!T123/10)</f>
        <v/>
      </c>
      <c r="X127" s="37">
        <f>IF(Trans_cr_A!P127="","",Trans_cr_A!P127/GDP!S123/10)</f>
        <v>2.335870566931471</v>
      </c>
      <c r="Y127" s="37">
        <f>IF(Trans_cr_A!P127="", "", (Trans_cr_A!P127-Trans_deb!P127)/GDP!S123/10)</f>
        <v>-3.6472350991733071</v>
      </c>
      <c r="Z127" s="16"/>
      <c r="AA127" s="14" t="str">
        <f t="shared" si="2"/>
        <v/>
      </c>
      <c r="AB127" s="42">
        <f t="shared" si="3"/>
        <v>0</v>
      </c>
      <c r="AC127" s="16"/>
      <c r="AD127" s="16"/>
      <c r="AE127" s="16"/>
      <c r="AF127" s="16"/>
      <c r="AG127" s="16"/>
    </row>
    <row r="128" spans="1:33" ht="14.25" customHeight="1" x14ac:dyDescent="0.25">
      <c r="A128" s="22" t="s">
        <v>148</v>
      </c>
      <c r="B128" s="68">
        <v>0</v>
      </c>
      <c r="C128" s="68">
        <v>0</v>
      </c>
      <c r="D128" s="68">
        <v>0</v>
      </c>
      <c r="E128" s="68">
        <v>8.2234364007719432</v>
      </c>
      <c r="F128" s="68">
        <v>9.7651556783995748</v>
      </c>
      <c r="G128" s="68">
        <v>6.5040572922967597</v>
      </c>
      <c r="H128" s="68">
        <v>9.8831153692437095</v>
      </c>
      <c r="I128" s="68">
        <v>11.238401759251204</v>
      </c>
      <c r="J128" s="68">
        <v>8.489287765775325</v>
      </c>
      <c r="K128" s="68">
        <v>6.5</v>
      </c>
      <c r="L128" s="68">
        <v>6.9014393660811146</v>
      </c>
      <c r="M128" s="68">
        <v>7.7297365164064802</v>
      </c>
      <c r="N128" s="68">
        <v>10.47589368383859</v>
      </c>
      <c r="O128" s="68">
        <v>5.6362777859224442</v>
      </c>
      <c r="P128" s="68">
        <v>14.474425504712185</v>
      </c>
      <c r="Q128" s="68">
        <v>9.6549088686618045</v>
      </c>
      <c r="R128" s="16"/>
      <c r="S128" s="36">
        <f>IF(P128="","",P128/Trans_cr_A!P128)</f>
        <v>4.0355157374369031E-3</v>
      </c>
      <c r="T128" s="37">
        <f>IF(P128="","",P128/GDP!S124/10)</f>
        <v>1.2092150863160863E-2</v>
      </c>
      <c r="U128" s="37">
        <f>IF(Q128="","",Q128/GDP!T124/10)</f>
        <v>8.5029316840999451E-3</v>
      </c>
      <c r="V128" s="39">
        <f>IF(P128="","",(P128-Oth_D_A!P128)/GDP!S124/10)</f>
        <v>-1.9580207510315341E-2</v>
      </c>
      <c r="W128" s="39">
        <f>IF(Q128="","",(Q128-Oth_D_A!Q128)/GDP!T124/10)</f>
        <v>-2.2371266162837251E-2</v>
      </c>
      <c r="X128" s="37">
        <f>IF(Trans_cr_A!P128="","",Trans_cr_A!P128/GDP!S124/10)</f>
        <v>2.996432587533659</v>
      </c>
      <c r="Y128" s="37">
        <f>IF(Trans_cr_A!P128="", "", (Trans_cr_A!P128-Trans_deb!P128)/GDP!S124/10)</f>
        <v>-0.199978533688908</v>
      </c>
      <c r="Z128" s="16"/>
      <c r="AA128" s="14">
        <f t="shared" si="2"/>
        <v>1</v>
      </c>
      <c r="AB128" s="42">
        <f t="shared" si="3"/>
        <v>1</v>
      </c>
      <c r="AC128" s="16"/>
      <c r="AD128" s="16"/>
      <c r="AE128" s="16"/>
      <c r="AF128" s="16"/>
      <c r="AG128" s="16"/>
    </row>
    <row r="129" spans="1:33" ht="14.25" customHeight="1" x14ac:dyDescent="0.25">
      <c r="A129" s="22" t="s">
        <v>149</v>
      </c>
      <c r="B129" s="67">
        <v>24.078499770000001</v>
      </c>
      <c r="C129" s="67">
        <v>30.585243850000001</v>
      </c>
      <c r="D129" s="67">
        <v>63.716675240000001</v>
      </c>
      <c r="E129" s="67">
        <v>95.56711354250001</v>
      </c>
      <c r="F129" s="67">
        <v>87.902313761161082</v>
      </c>
      <c r="G129" s="67">
        <v>42.167433594799995</v>
      </c>
      <c r="H129" s="67">
        <v>81.705129530000008</v>
      </c>
      <c r="I129" s="67">
        <v>208.46500700826783</v>
      </c>
      <c r="J129" s="67">
        <v>264.96682249928568</v>
      </c>
      <c r="K129" s="67">
        <v>319.3526055718599</v>
      </c>
      <c r="L129" s="67">
        <v>299.87497273271583</v>
      </c>
      <c r="M129" s="67">
        <v>159.79767444641664</v>
      </c>
      <c r="N129" s="67">
        <v>219.91903886740317</v>
      </c>
      <c r="O129" s="67">
        <v>209.07278398646341</v>
      </c>
      <c r="P129" s="67">
        <v>315.0158163462965</v>
      </c>
      <c r="Q129" s="67">
        <v>449.56368508363647</v>
      </c>
      <c r="R129" s="16"/>
      <c r="S129" s="36">
        <f>IF(P129="","",P129/Trans_cr_A!P129)</f>
        <v>0.52400083111237972</v>
      </c>
      <c r="T129" s="37">
        <f>IF(P129="","",P129/GDP!S125/10)</f>
        <v>2.0731544346580884</v>
      </c>
      <c r="U129" s="37">
        <f>IF(Q129="","",Q129/GDP!T125/10)</f>
        <v>3.1252254785098121</v>
      </c>
      <c r="V129" s="39">
        <f>IF(P129="","",(P129-Oth_D_A!P129)/GDP!S125/10)</f>
        <v>1.9826795443545717</v>
      </c>
      <c r="W129" s="39">
        <f>IF(Q129="","",(Q129-Oth_D_A!Q129)/GDP!T125/10)</f>
        <v>3.0788402727030242</v>
      </c>
      <c r="X129" s="37">
        <f>IF(Trans_cr_A!P129="","",Trans_cr_A!P129/GDP!S125/10)</f>
        <v>3.9563953176506876</v>
      </c>
      <c r="Y129" s="37">
        <f>IF(Trans_cr_A!P129="", "", (Trans_cr_A!P129-Trans_deb!P129)/GDP!S125/10)</f>
        <v>-0.16182591002040098</v>
      </c>
      <c r="Z129" s="16"/>
      <c r="AA129" s="14">
        <f t="shared" si="2"/>
        <v>1</v>
      </c>
      <c r="AB129" s="42">
        <f t="shared" si="3"/>
        <v>1</v>
      </c>
      <c r="AC129" s="16"/>
      <c r="AD129" s="16"/>
      <c r="AE129" s="16"/>
      <c r="AF129" s="16"/>
      <c r="AG129" s="16"/>
    </row>
    <row r="130" spans="1:33" ht="14.25" customHeight="1" x14ac:dyDescent="0.25">
      <c r="A130" s="22" t="s">
        <v>150</v>
      </c>
      <c r="B130" s="68">
        <v>57.285918492844765</v>
      </c>
      <c r="C130" s="68">
        <v>68.059573984002185</v>
      </c>
      <c r="D130" s="68">
        <v>62.778891037571633</v>
      </c>
      <c r="E130" s="68">
        <v>83.0474417651088</v>
      </c>
      <c r="F130" s="68">
        <v>85.300987825512891</v>
      </c>
      <c r="G130" s="68">
        <v>105.05055779337879</v>
      </c>
      <c r="H130" s="68">
        <v>128.10533379321711</v>
      </c>
      <c r="I130" s="68">
        <v>138.48158173754794</v>
      </c>
      <c r="J130" s="68">
        <v>209.5</v>
      </c>
      <c r="K130" s="68">
        <v>329.24683953893299</v>
      </c>
      <c r="L130" s="68">
        <v>265.32089143895524</v>
      </c>
      <c r="M130" s="68">
        <v>178.9857525456548</v>
      </c>
      <c r="N130" s="68">
        <v>108.46607601591575</v>
      </c>
      <c r="O130" s="68">
        <v>307.96482230929865</v>
      </c>
      <c r="P130" s="68">
        <v>338.00264299095841</v>
      </c>
      <c r="Q130" s="68"/>
      <c r="R130" s="16"/>
      <c r="S130" s="36">
        <f>IF(P130="","",P130/Trans_cr_A!P130)</f>
        <v>0.88797530855683182</v>
      </c>
      <c r="T130" s="37">
        <f>IF(P130="","",P130/GDP!S126/10)</f>
        <v>0.49126863025923428</v>
      </c>
      <c r="U130" s="37" t="str">
        <f>IF(Q130="","",Q130/GDP!T126/10)</f>
        <v/>
      </c>
      <c r="V130" s="39">
        <f>IF(P130="","",(P130-Oth_D_A!P130)/GDP!S126/10)</f>
        <v>0.35078983092644156</v>
      </c>
      <c r="W130" s="39" t="str">
        <f>IF(Q130="","",(Q130-Oth_D_A!Q130)/GDP!T126/10)</f>
        <v/>
      </c>
      <c r="X130" s="37">
        <f>IF(Trans_cr_A!P130="","",Trans_cr_A!P130/GDP!S126/10)</f>
        <v>0.55324582285701285</v>
      </c>
      <c r="Y130" s="37">
        <f>IF(Trans_cr_A!P130="", "", (Trans_cr_A!P130-Trans_deb!P130)/GDP!S126/10)</f>
        <v>-1.7819496855254755</v>
      </c>
      <c r="Z130" s="16"/>
      <c r="AA130" s="14" t="str">
        <f t="shared" si="2"/>
        <v/>
      </c>
      <c r="AB130" s="42">
        <f t="shared" si="3"/>
        <v>0</v>
      </c>
      <c r="AC130" s="16"/>
      <c r="AD130" s="16"/>
      <c r="AE130" s="16"/>
      <c r="AF130" s="16"/>
      <c r="AG130" s="16"/>
    </row>
    <row r="131" spans="1:33" ht="14.25" customHeight="1" x14ac:dyDescent="0.25">
      <c r="A131" s="22" t="s">
        <v>151</v>
      </c>
      <c r="B131" s="67">
        <v>8.3822450405435145</v>
      </c>
      <c r="C131" s="67">
        <v>9.1241503775669592</v>
      </c>
      <c r="D131" s="67">
        <v>11.368191298156963</v>
      </c>
      <c r="E131" s="67">
        <v>13.513035194028754</v>
      </c>
      <c r="F131" s="67">
        <v>11.1</v>
      </c>
      <c r="G131" s="67">
        <v>15.525827184450929</v>
      </c>
      <c r="H131" s="67">
        <v>16.987604174349098</v>
      </c>
      <c r="I131" s="67">
        <v>17.752127771353358</v>
      </c>
      <c r="J131" s="67">
        <v>19.653252649085182</v>
      </c>
      <c r="K131" s="67">
        <v>4.8181696078372775</v>
      </c>
      <c r="L131" s="67">
        <v>3.9299943908664763</v>
      </c>
      <c r="M131" s="67">
        <v>4.9966838126234911</v>
      </c>
      <c r="N131" s="67">
        <v>3.5549708866065304</v>
      </c>
      <c r="O131" s="67">
        <v>3.1188606644139574</v>
      </c>
      <c r="P131" s="67">
        <v>2.6153210153010407</v>
      </c>
      <c r="Q131" s="67">
        <v>2.779692766658679</v>
      </c>
      <c r="R131" s="16"/>
      <c r="S131" s="36">
        <f>IF(P131="","",P131/Trans_cr_A!P131)</f>
        <v>2.4081506883283817E-2</v>
      </c>
      <c r="T131" s="37">
        <f>IF(P131="","",P131/GDP!S127/10)</f>
        <v>2.085416645643123E-2</v>
      </c>
      <c r="U131" s="37">
        <f>IF(Q131="","",Q131/GDP!T127/10)</f>
        <v>2.6312881168673603E-2</v>
      </c>
      <c r="V131" s="39">
        <f>IF(P131="","",(P131-Oth_D_A!P131)/GDP!S127/10)</f>
        <v>-1.7341315726451892E-3</v>
      </c>
      <c r="W131" s="39">
        <f>IF(Q131="","",(Q131-Oth_D_A!Q131)/GDP!T127/10)</f>
        <v>1.8782505241285587E-2</v>
      </c>
      <c r="X131" s="37">
        <f>IF(Trans_cr_A!P131="","",Trans_cr_A!P131/GDP!S127/10)</f>
        <v>0.86598262133285164</v>
      </c>
      <c r="Y131" s="37">
        <f>IF(Trans_cr_A!P131="", "", (Trans_cr_A!P131-Trans_deb!P131)/GDP!S127/10)</f>
        <v>-0.21472798708855159</v>
      </c>
      <c r="Z131" s="16"/>
      <c r="AA131" s="14">
        <f t="shared" si="2"/>
        <v>1</v>
      </c>
      <c r="AB131" s="42">
        <f t="shared" si="3"/>
        <v>1</v>
      </c>
      <c r="AC131" s="16"/>
      <c r="AD131" s="16"/>
      <c r="AE131" s="16"/>
      <c r="AF131" s="16"/>
      <c r="AG131" s="16"/>
    </row>
    <row r="132" spans="1:33" ht="14.25" customHeight="1" x14ac:dyDescent="0.25">
      <c r="A132" s="22" t="s">
        <v>152</v>
      </c>
      <c r="B132" s="68"/>
      <c r="C132" s="68"/>
      <c r="D132" s="68"/>
      <c r="E132" s="68">
        <v>0</v>
      </c>
      <c r="F132" s="68">
        <v>1.5598326738385456E-2</v>
      </c>
      <c r="G132" s="68">
        <v>3.6691879031916876E-2</v>
      </c>
      <c r="H132" s="68">
        <v>4.1259946677960332E-2</v>
      </c>
      <c r="I132" s="68">
        <v>6.2124597194805255E-3</v>
      </c>
      <c r="J132" s="68">
        <v>1.4480957637682689E-2</v>
      </c>
      <c r="K132" s="68">
        <v>1.3521269449894693E-2</v>
      </c>
      <c r="L132" s="68">
        <v>2.2764797290389582E-3</v>
      </c>
      <c r="M132" s="68">
        <v>3.1861102221688242E-4</v>
      </c>
      <c r="N132" s="68">
        <v>8.0099140112665167E-4</v>
      </c>
      <c r="O132" s="68">
        <v>2.2414620249260786E-3</v>
      </c>
      <c r="P132" s="68"/>
      <c r="Q132" s="68"/>
      <c r="R132" s="16"/>
      <c r="S132" s="36" t="str">
        <f>IF(P132="","",P132/Trans_cr_A!P132)</f>
        <v/>
      </c>
      <c r="T132" s="37" t="str">
        <f>IF(P132="","",P132/GDP!S128/10)</f>
        <v/>
      </c>
      <c r="U132" s="37" t="str">
        <f>IF(Q132="","",Q132/GDP!T128/10)</f>
        <v/>
      </c>
      <c r="V132" s="39" t="str">
        <f>IF(P132="","",(P132-Oth_D_A!P132)/GDP!S128/10)</f>
        <v/>
      </c>
      <c r="W132" s="39" t="str">
        <f>IF(Q132="","",(Q132-Oth_D_A!Q132)/GDP!T128/10)</f>
        <v/>
      </c>
      <c r="X132" s="37" t="str">
        <f>IF(Trans_cr_A!P132="","",Trans_cr_A!P132/GDP!S128/10)</f>
        <v/>
      </c>
      <c r="Y132" s="37" t="str">
        <f>IF(Trans_cr_A!P132="", "", (Trans_cr_A!P132-Trans_deb!P132)/GDP!S128/10)</f>
        <v/>
      </c>
      <c r="Z132" s="16"/>
      <c r="AA132" s="14" t="str">
        <f t="shared" si="2"/>
        <v/>
      </c>
      <c r="AB132" s="42">
        <f t="shared" si="3"/>
        <v>0</v>
      </c>
      <c r="AC132" s="16"/>
      <c r="AD132" s="16"/>
      <c r="AE132" s="16"/>
      <c r="AF132" s="16"/>
      <c r="AG132" s="16"/>
    </row>
    <row r="133" spans="1:33" ht="14.25" customHeight="1" x14ac:dyDescent="0.25">
      <c r="A133" s="22" t="s">
        <v>153</v>
      </c>
      <c r="B133" s="67">
        <v>3.3063589811554377</v>
      </c>
      <c r="C133" s="67">
        <v>5.9081817341702756</v>
      </c>
      <c r="D133" s="67">
        <v>2.667795872508226</v>
      </c>
      <c r="E133" s="67">
        <v>8.9383223562218745</v>
      </c>
      <c r="F133" s="67">
        <v>12.232475091498308</v>
      </c>
      <c r="G133" s="67">
        <v>5.5648492181544293</v>
      </c>
      <c r="H133" s="67">
        <v>8.5998928504659187</v>
      </c>
      <c r="I133" s="67">
        <v>5.2904994277325947</v>
      </c>
      <c r="J133" s="67">
        <v>4.6879036853074698</v>
      </c>
      <c r="K133" s="67">
        <v>5.610332493035787</v>
      </c>
      <c r="L133" s="67">
        <v>5.7408668394081479</v>
      </c>
      <c r="M133" s="67">
        <v>1.845903321763374</v>
      </c>
      <c r="N133" s="67">
        <v>5.0631172265920945</v>
      </c>
      <c r="O133" s="67">
        <v>4.0462161612190899</v>
      </c>
      <c r="P133" s="67">
        <v>2.9611552449118523</v>
      </c>
      <c r="Q133" s="67">
        <v>4.4069539728491067</v>
      </c>
      <c r="R133" s="16"/>
      <c r="S133" s="36">
        <f>IF(P133="","",P133/Trans_cr_A!P133)</f>
        <v>2.6575010029687166E-2</v>
      </c>
      <c r="T133" s="37">
        <f>IF(P133="","",P133/GDP!S129/10)</f>
        <v>8.6616411060106251E-3</v>
      </c>
      <c r="U133" s="37">
        <f>IF(Q133="","",Q133/GDP!T129/10)</f>
        <v>1.2786751698387078E-2</v>
      </c>
      <c r="V133" s="39">
        <f>IF(P133="","",(P133-Oth_D_A!P133)/GDP!S129/10)</f>
        <v>-0.60309321670361948</v>
      </c>
      <c r="W133" s="39">
        <f>IF(Q133="","",(Q133-Oth_D_A!Q133)/GDP!T129/10)</f>
        <v>-0.5129085643632556</v>
      </c>
      <c r="X133" s="37">
        <f>IF(Trans_cr_A!P133="","",Trans_cr_A!P133/GDP!S129/10)</f>
        <v>0.32593180948321876</v>
      </c>
      <c r="Y133" s="37">
        <f>IF(Trans_cr_A!P133="", "", (Trans_cr_A!P133-Trans_deb!P133)/GDP!S129/10)</f>
        <v>-1.5099832107350661</v>
      </c>
      <c r="Z133" s="16"/>
      <c r="AA133" s="14">
        <f t="shared" si="2"/>
        <v>1</v>
      </c>
      <c r="AB133" s="42">
        <f t="shared" si="3"/>
        <v>1</v>
      </c>
      <c r="AC133" s="16"/>
      <c r="AD133" s="16"/>
      <c r="AE133" s="16"/>
      <c r="AF133" s="16"/>
      <c r="AG133" s="16"/>
    </row>
    <row r="134" spans="1:33" ht="14.25" customHeight="1" x14ac:dyDescent="0.25">
      <c r="A134" s="22" t="s">
        <v>154</v>
      </c>
      <c r="B134" s="68">
        <v>120.3631284916201</v>
      </c>
      <c r="C134" s="68">
        <v>128.03351955307261</v>
      </c>
      <c r="D134" s="68">
        <v>138.45251396648044</v>
      </c>
      <c r="E134" s="68">
        <v>151.9748603351955</v>
      </c>
      <c r="F134" s="68">
        <v>151.94245810055864</v>
      </c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16"/>
      <c r="S134" s="36" t="str">
        <f>IF(P134="","",P134/Trans_cr_A!P134)</f>
        <v/>
      </c>
      <c r="T134" s="37" t="str">
        <f>IF(P134="","",P134/GDP!S130/10)</f>
        <v/>
      </c>
      <c r="U134" s="37" t="str">
        <f>IF(Q134="","",Q134/GDP!T130/10)</f>
        <v/>
      </c>
      <c r="V134" s="39" t="str">
        <f>IF(P134="","",(P134-Oth_D_A!P134)/GDP!S130/10)</f>
        <v/>
      </c>
      <c r="W134" s="39" t="str">
        <f>IF(Q134="","",(Q134-Oth_D_A!Q134)/GDP!T130/10)</f>
        <v/>
      </c>
      <c r="X134" s="37" t="str">
        <f>IF(Trans_cr_A!P134="","",Trans_cr_A!P134/GDP!S130/10)</f>
        <v/>
      </c>
      <c r="Y134" s="37" t="str">
        <f>IF(Trans_cr_A!P134="", "", (Trans_cr_A!P134-Trans_deb!P134)/GDP!S130/10)</f>
        <v/>
      </c>
      <c r="Z134" s="16"/>
      <c r="AA134" s="14" t="str">
        <f t="shared" si="2"/>
        <v/>
      </c>
      <c r="AB134" s="42">
        <f t="shared" si="3"/>
        <v>0</v>
      </c>
      <c r="AC134" s="16"/>
      <c r="AD134" s="16"/>
      <c r="AE134" s="16"/>
      <c r="AF134" s="16"/>
      <c r="AG134" s="16"/>
    </row>
    <row r="135" spans="1:33" ht="14.25" customHeight="1" x14ac:dyDescent="0.25">
      <c r="A135" s="22" t="s">
        <v>155</v>
      </c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>
        <v>1016.3060878305583</v>
      </c>
      <c r="M135" s="67">
        <v>1033.1874175136757</v>
      </c>
      <c r="N135" s="67">
        <v>1894.1225446969122</v>
      </c>
      <c r="O135" s="67">
        <v>7863.9527829670487</v>
      </c>
      <c r="P135" s="67">
        <v>7183.5482000811817</v>
      </c>
      <c r="Q135" s="67">
        <v>7990.6276982981672</v>
      </c>
      <c r="R135" s="16"/>
      <c r="S135" s="36">
        <f>IF(P135="","",P135/Trans_cr_A!P135)</f>
        <v>0.17542115852916562</v>
      </c>
      <c r="T135" s="37">
        <f>IF(P135="","",P135/GDP!S131/10)</f>
        <v>0.79188009494353007</v>
      </c>
      <c r="U135" s="37">
        <f>IF(Q135="","",Q135/GDP!T131/10)</f>
        <v>0.87857079067338617</v>
      </c>
      <c r="V135" s="39">
        <f>IF(P135="","",(P135-Oth_D_A!P135)/GDP!S131/10)</f>
        <v>4.4106480780647495E-2</v>
      </c>
      <c r="W135" s="39">
        <f>IF(Q135="","",(Q135-Oth_D_A!Q135)/GDP!T131/10)</f>
        <v>6.2054116121041433E-2</v>
      </c>
      <c r="X135" s="37">
        <f>IF(Trans_cr_A!P135="","",Trans_cr_A!P135/GDP!S131/10)</f>
        <v>4.5141652328779456</v>
      </c>
      <c r="Y135" s="37">
        <f>IF(Trans_cr_A!P135="", "", (Trans_cr_A!P135-Trans_deb!P135)/GDP!S131/10)</f>
        <v>1.2397191852903264</v>
      </c>
      <c r="Z135" s="16"/>
      <c r="AA135" s="14">
        <f t="shared" ref="AA135:AA198" si="4">IF(Q135="", "", 1)</f>
        <v>1</v>
      </c>
      <c r="AB135" s="42">
        <f t="shared" ref="AB135:AB198" si="5">IF(Q135="",0, 1)</f>
        <v>1</v>
      </c>
      <c r="AC135" s="16"/>
      <c r="AD135" s="16"/>
      <c r="AE135" s="16"/>
      <c r="AF135" s="16"/>
      <c r="AG135" s="16"/>
    </row>
    <row r="136" spans="1:33" ht="14.25" customHeight="1" x14ac:dyDescent="0.25">
      <c r="A136" s="22" t="s">
        <v>156</v>
      </c>
      <c r="B136" s="68">
        <v>0</v>
      </c>
      <c r="C136" s="68">
        <v>0</v>
      </c>
      <c r="D136" s="68">
        <v>0</v>
      </c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16"/>
      <c r="S136" s="36" t="str">
        <f>IF(P136="","",P136/Trans_cr_A!P136)</f>
        <v/>
      </c>
      <c r="T136" s="37" t="str">
        <f>IF(P136="","",P136/GDP!S132/10)</f>
        <v/>
      </c>
      <c r="U136" s="37" t="str">
        <f>IF(Q136="","",Q136/GDP!T132/10)</f>
        <v/>
      </c>
      <c r="V136" s="39" t="str">
        <f>IF(P136="","",(P136-Oth_D_A!P136)/GDP!S132/10)</f>
        <v/>
      </c>
      <c r="W136" s="39" t="str">
        <f>IF(Q136="","",(Q136-Oth_D_A!Q136)/GDP!T132/10)</f>
        <v/>
      </c>
      <c r="X136" s="37" t="str">
        <f>IF(Trans_cr_A!P136="","",Trans_cr_A!P136/GDP!S132/10)</f>
        <v/>
      </c>
      <c r="Y136" s="37" t="str">
        <f>IF(Trans_cr_A!P136="", "", (Trans_cr_A!P136-Trans_deb!P136)/GDP!S132/10)</f>
        <v/>
      </c>
      <c r="Z136" s="16"/>
      <c r="AA136" s="14" t="str">
        <f t="shared" si="4"/>
        <v/>
      </c>
      <c r="AB136" s="42">
        <f t="shared" si="5"/>
        <v>0</v>
      </c>
      <c r="AC136" s="16"/>
      <c r="AD136" s="16"/>
      <c r="AE136" s="16"/>
      <c r="AF136" s="16"/>
      <c r="AG136" s="16"/>
    </row>
    <row r="137" spans="1:33" ht="14.25" customHeight="1" x14ac:dyDescent="0.25">
      <c r="A137" s="22" t="s">
        <v>157</v>
      </c>
      <c r="B137" s="67">
        <v>30.970207424879</v>
      </c>
      <c r="C137" s="67">
        <v>30.591104958049065</v>
      </c>
      <c r="D137" s="67">
        <v>35.3176796799276</v>
      </c>
      <c r="E137" s="67">
        <v>34.582562147249945</v>
      </c>
      <c r="F137" s="67">
        <v>35.125748312236993</v>
      </c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16"/>
      <c r="S137" s="36" t="str">
        <f>IF(P137="","",P137/Trans_cr_A!P137)</f>
        <v/>
      </c>
      <c r="T137" s="37" t="str">
        <f>IF(P137="","",P137/GDP!S133/10)</f>
        <v/>
      </c>
      <c r="U137" s="37" t="str">
        <f>IF(Q137="","",Q137/GDP!T133/10)</f>
        <v/>
      </c>
      <c r="V137" s="39" t="str">
        <f>IF(P137="","",(P137-Oth_D_A!P137)/GDP!S133/10)</f>
        <v/>
      </c>
      <c r="W137" s="39" t="str">
        <f>IF(Q137="","",(Q137-Oth_D_A!Q137)/GDP!T133/10)</f>
        <v/>
      </c>
      <c r="X137" s="37">
        <f>IF(Trans_cr_A!P137="","",Trans_cr_A!P137/GDP!S133/10)</f>
        <v>1.0854145552090069</v>
      </c>
      <c r="Y137" s="37">
        <f>IF(Trans_cr_A!P137="", "", (Trans_cr_A!P137-Trans_deb!P137)/GDP!S133/10)</f>
        <v>-0.49175507836856774</v>
      </c>
      <c r="Z137" s="16"/>
      <c r="AA137" s="14" t="str">
        <f t="shared" si="4"/>
        <v/>
      </c>
      <c r="AB137" s="42">
        <f t="shared" si="5"/>
        <v>0</v>
      </c>
      <c r="AC137" s="16"/>
      <c r="AD137" s="16"/>
      <c r="AE137" s="16"/>
      <c r="AF137" s="16"/>
      <c r="AG137" s="16"/>
    </row>
    <row r="138" spans="1:33" ht="14.25" customHeight="1" x14ac:dyDescent="0.25">
      <c r="A138" s="22" t="s">
        <v>158</v>
      </c>
      <c r="B138" s="68">
        <v>22.5</v>
      </c>
      <c r="C138" s="68">
        <v>18</v>
      </c>
      <c r="D138" s="68">
        <v>18.399999999999999</v>
      </c>
      <c r="E138" s="68">
        <v>21.9</v>
      </c>
      <c r="F138" s="68">
        <v>21.5</v>
      </c>
      <c r="G138" s="68">
        <v>26.2</v>
      </c>
      <c r="H138" s="68">
        <v>27.1</v>
      </c>
      <c r="I138" s="68">
        <v>23.1</v>
      </c>
      <c r="J138" s="68">
        <v>24.7</v>
      </c>
      <c r="K138" s="68">
        <v>28.1</v>
      </c>
      <c r="L138" s="68">
        <v>34.9</v>
      </c>
      <c r="M138" s="68">
        <v>39.6</v>
      </c>
      <c r="N138" s="68">
        <v>42.3</v>
      </c>
      <c r="O138" s="68">
        <v>40.6</v>
      </c>
      <c r="P138" s="68">
        <v>38.700000000000003</v>
      </c>
      <c r="Q138" s="68">
        <v>34.9</v>
      </c>
      <c r="R138" s="16"/>
      <c r="S138" s="36">
        <f>IF(P138="","",P138/Trans_cr_A!P138)</f>
        <v>0.6428571428571429</v>
      </c>
      <c r="T138" s="37">
        <f>IF(P138="","",P138/GDP!S134/10)</f>
        <v>0.30873554048663743</v>
      </c>
      <c r="U138" s="37">
        <f>IF(Q138="","",Q138/GDP!T134/10)</f>
        <v>0.28733739502716943</v>
      </c>
      <c r="V138" s="39">
        <f>IF(P138="","",(P138-Oth_D_A!P138)/GDP!S134/10)</f>
        <v>0.28001595532508972</v>
      </c>
      <c r="W138" s="39">
        <f>IF(Q138="","",(Q138-Oth_D_A!Q138)/GDP!T134/10)</f>
        <v>0.26922443602832202</v>
      </c>
      <c r="X138" s="37">
        <f>IF(Trans_cr_A!P138="","",Trans_cr_A!P138/GDP!S134/10)</f>
        <v>0.48025528520143601</v>
      </c>
      <c r="Y138" s="37">
        <f>IF(Trans_cr_A!P138="", "", (Trans_cr_A!P138-Trans_deb!P138)/GDP!S134/10)</f>
        <v>-2.6637415237335462</v>
      </c>
      <c r="Z138" s="16"/>
      <c r="AA138" s="14">
        <f t="shared" si="4"/>
        <v>1</v>
      </c>
      <c r="AB138" s="42">
        <f t="shared" si="5"/>
        <v>1</v>
      </c>
      <c r="AC138" s="16"/>
      <c r="AD138" s="16"/>
      <c r="AE138" s="16"/>
      <c r="AF138" s="16"/>
      <c r="AG138" s="16"/>
    </row>
    <row r="139" spans="1:33" ht="14.25" customHeight="1" x14ac:dyDescent="0.25">
      <c r="A139" s="22" t="s">
        <v>159</v>
      </c>
      <c r="B139" s="67">
        <v>1.8378086885725138</v>
      </c>
      <c r="C139" s="67">
        <v>1.5313184535320581</v>
      </c>
      <c r="D139" s="67">
        <v>2.285672650649301</v>
      </c>
      <c r="E139" s="67">
        <v>0.64798200258363015</v>
      </c>
      <c r="F139" s="67">
        <v>0.25515985136983071</v>
      </c>
      <c r="G139" s="67">
        <v>0.37591381752157654</v>
      </c>
      <c r="H139" s="67">
        <v>2.5</v>
      </c>
      <c r="I139" s="67">
        <v>2.4365577435906616</v>
      </c>
      <c r="J139" s="67">
        <v>2.7171512898367673</v>
      </c>
      <c r="K139" s="67">
        <v>3.5624787594428184</v>
      </c>
      <c r="L139" s="67">
        <v>10.506896296532203</v>
      </c>
      <c r="M139" s="67">
        <v>3.7508925725646578</v>
      </c>
      <c r="N139" s="67">
        <v>5.2475063833542235</v>
      </c>
      <c r="O139" s="67">
        <v>2.6376979776322562</v>
      </c>
      <c r="P139" s="67">
        <v>1.1583670296893132</v>
      </c>
      <c r="Q139" s="67"/>
      <c r="R139" s="16"/>
      <c r="S139" s="36">
        <f>IF(P139="","",P139/Trans_cr_A!P139)</f>
        <v>7.1538569376179889E-2</v>
      </c>
      <c r="T139" s="37">
        <f>IF(P139="","",P139/GDP!S135/10)</f>
        <v>8.9712440341489542E-3</v>
      </c>
      <c r="U139" s="37" t="str">
        <f>IF(Q139="","",Q139/GDP!T135/10)</f>
        <v/>
      </c>
      <c r="V139" s="39">
        <f>IF(P139="","",(P139-Oth_D_A!P139)/GDP!S135/10)</f>
        <v>-3.3132931038747274E-2</v>
      </c>
      <c r="W139" s="39" t="str">
        <f>IF(Q139="","",(Q139-Oth_D_A!Q139)/GDP!T135/10)</f>
        <v/>
      </c>
      <c r="X139" s="37">
        <f>IF(Trans_cr_A!P139="","",Trans_cr_A!P139/GDP!S135/10)</f>
        <v>0.12540429746329396</v>
      </c>
      <c r="Y139" s="37">
        <f>IF(Trans_cr_A!P139="", "", (Trans_cr_A!P139-Trans_deb!P139)/GDP!S135/10)</f>
        <v>-4.9853841540504584</v>
      </c>
      <c r="Z139" s="16"/>
      <c r="AA139" s="14" t="str">
        <f t="shared" si="4"/>
        <v/>
      </c>
      <c r="AB139" s="42">
        <f t="shared" si="5"/>
        <v>0</v>
      </c>
      <c r="AC139" s="16"/>
      <c r="AD139" s="16"/>
      <c r="AE139" s="16"/>
      <c r="AF139" s="16"/>
      <c r="AG139" s="16"/>
    </row>
    <row r="140" spans="1:33" ht="14.25" customHeight="1" x14ac:dyDescent="0.25">
      <c r="A140" s="22" t="s">
        <v>160</v>
      </c>
      <c r="B140" s="68">
        <v>1180.5788387168884</v>
      </c>
      <c r="C140" s="68">
        <v>1429.3148257335661</v>
      </c>
      <c r="D140" s="68">
        <v>330.2555244683827</v>
      </c>
      <c r="E140" s="68">
        <v>403.69163121169413</v>
      </c>
      <c r="F140" s="68">
        <v>342.61443578721116</v>
      </c>
      <c r="G140" s="68">
        <v>381.77369793908747</v>
      </c>
      <c r="H140" s="68">
        <v>472.77208141035015</v>
      </c>
      <c r="I140" s="68">
        <v>449.23217346031743</v>
      </c>
      <c r="J140" s="68">
        <v>471.65731634652974</v>
      </c>
      <c r="K140" s="68">
        <v>366.1</v>
      </c>
      <c r="L140" s="68">
        <v>1300.7787777784099</v>
      </c>
      <c r="M140" s="68">
        <v>1276.9448181449691</v>
      </c>
      <c r="N140" s="68">
        <v>998.83359198434096</v>
      </c>
      <c r="O140" s="68">
        <v>1120.18466281057</v>
      </c>
      <c r="P140" s="68">
        <v>1388.4526749408099</v>
      </c>
      <c r="Q140" s="68">
        <v>1279.9576303386909</v>
      </c>
      <c r="R140" s="16"/>
      <c r="S140" s="36">
        <f>IF(P140="","",P140/Trans_cr_A!P140)</f>
        <v>0.70541965399431861</v>
      </c>
      <c r="T140" s="37">
        <f>IF(P140="","",P140/GDP!S136/10)</f>
        <v>0.30983947936731454</v>
      </c>
      <c r="U140" s="37">
        <f>IF(Q140="","",Q140/GDP!T136/10)</f>
        <v>0.29806452619880419</v>
      </c>
      <c r="V140" s="39">
        <f>IF(P140="","",(P140-Oth_D_A!P140)/GDP!S136/10)</f>
        <v>0.2139000524665518</v>
      </c>
      <c r="W140" s="39">
        <f>IF(Q140="","",(Q140-Oth_D_A!Q140)/GDP!T136/10)</f>
        <v>0.29140725290954622</v>
      </c>
      <c r="X140" s="37">
        <f>IF(Trans_cr_A!P140="","",Trans_cr_A!P140/GDP!S136/10)</f>
        <v>0.4392271715324364</v>
      </c>
      <c r="Y140" s="37">
        <f>IF(Trans_cr_A!P140="", "", (Trans_cr_A!P140-Trans_deb!P140)/GDP!S136/10)</f>
        <v>-1.0896168725552966</v>
      </c>
      <c r="Z140" s="16"/>
      <c r="AA140" s="14">
        <f t="shared" si="4"/>
        <v>1</v>
      </c>
      <c r="AB140" s="42">
        <f t="shared" si="5"/>
        <v>1</v>
      </c>
      <c r="AC140" s="16"/>
      <c r="AD140" s="16"/>
      <c r="AE140" s="16"/>
      <c r="AF140" s="16"/>
      <c r="AG140" s="16"/>
    </row>
    <row r="141" spans="1:33" ht="14.25" customHeight="1" x14ac:dyDescent="0.25">
      <c r="A141" s="22" t="s">
        <v>161</v>
      </c>
      <c r="B141" s="67">
        <v>39.872480273999997</v>
      </c>
      <c r="C141" s="67">
        <v>44.453039799999999</v>
      </c>
      <c r="D141" s="67">
        <v>54.016652099999995</v>
      </c>
      <c r="E141" s="67">
        <v>58.475723000000002</v>
      </c>
      <c r="F141" s="67">
        <v>47.217526899999996</v>
      </c>
      <c r="G141" s="67">
        <v>41.540255200000004</v>
      </c>
      <c r="H141" s="67">
        <v>47.895572200000004</v>
      </c>
      <c r="I141" s="67">
        <v>46.220443200000005</v>
      </c>
      <c r="J141" s="67">
        <v>54.289783</v>
      </c>
      <c r="K141" s="67">
        <v>67.561249000000004</v>
      </c>
      <c r="L141" s="67">
        <v>71.164744099999993</v>
      </c>
      <c r="M141" s="67">
        <v>69.803896800000004</v>
      </c>
      <c r="N141" s="67">
        <v>76.952655400000012</v>
      </c>
      <c r="O141" s="67">
        <v>88.025956099999988</v>
      </c>
      <c r="P141" s="67">
        <v>88.518925400000001</v>
      </c>
      <c r="Q141" s="67">
        <v>57.617260200000004</v>
      </c>
      <c r="R141" s="16"/>
      <c r="S141" s="36">
        <f>IF(P141="","",P141/Trans_cr_A!P141)</f>
        <v>0.19414164616361332</v>
      </c>
      <c r="T141" s="37">
        <f>IF(P141="","",P141/GDP!S137/10)</f>
        <v>0.70533008286852583</v>
      </c>
      <c r="U141" s="37">
        <f>IF(Q141="","",Q141/GDP!T137/10)</f>
        <v>0.46889046386718752</v>
      </c>
      <c r="V141" s="39">
        <f>IF(P141="","",(P141-Oth_D_A!P141)/GDP!S137/10)</f>
        <v>-0.24426047091633465</v>
      </c>
      <c r="W141" s="39">
        <f>IF(Q141="","",(Q141-Oth_D_A!Q141)/GDP!T137/10)</f>
        <v>-0.36807962158203117</v>
      </c>
      <c r="X141" s="37">
        <f>IF(Trans_cr_A!P141="","",Trans_cr_A!P141/GDP!S137/10)</f>
        <v>3.6330694459760955</v>
      </c>
      <c r="Y141" s="37">
        <f>IF(Trans_cr_A!P141="", "", (Trans_cr_A!P141-Trans_deb!P141)/GDP!S137/10)</f>
        <v>0.419733621075698</v>
      </c>
      <c r="Z141" s="16"/>
      <c r="AA141" s="14">
        <f t="shared" si="4"/>
        <v>1</v>
      </c>
      <c r="AB141" s="42">
        <f t="shared" si="5"/>
        <v>1</v>
      </c>
      <c r="AC141" s="16"/>
      <c r="AD141" s="16"/>
      <c r="AE141" s="16"/>
      <c r="AF141" s="16"/>
      <c r="AG141" s="16"/>
    </row>
    <row r="142" spans="1:33" ht="14.25" customHeight="1" x14ac:dyDescent="0.25">
      <c r="A142" s="22" t="s">
        <v>162</v>
      </c>
      <c r="B142" s="68">
        <v>5131.5202473783356</v>
      </c>
      <c r="C142" s="68">
        <v>4331.4896325091668</v>
      </c>
      <c r="D142" s="68">
        <v>5575.491874184544</v>
      </c>
      <c r="E142" s="68">
        <v>5751.397430218447</v>
      </c>
      <c r="F142" s="68">
        <v>3490.4141385909434</v>
      </c>
      <c r="G142" s="68">
        <v>4380.7292902773188</v>
      </c>
      <c r="H142" s="68">
        <v>4166.1922646323601</v>
      </c>
      <c r="I142" s="68">
        <v>4046.2</v>
      </c>
      <c r="J142" s="68">
        <v>6002.6218235691622</v>
      </c>
      <c r="K142" s="68">
        <v>6154.5063369140844</v>
      </c>
      <c r="L142" s="68">
        <v>5090.1163273370803</v>
      </c>
      <c r="M142" s="68">
        <v>5326.8549498118255</v>
      </c>
      <c r="N142" s="68">
        <v>4811.3950513889404</v>
      </c>
      <c r="O142" s="68">
        <v>5244.6227771472968</v>
      </c>
      <c r="P142" s="68">
        <v>5355.7702197426488</v>
      </c>
      <c r="Q142" s="68">
        <v>4885.1309452053501</v>
      </c>
      <c r="R142" s="16"/>
      <c r="S142" s="36">
        <f>IF(P142="","",P142/Trans_cr_A!P142)</f>
        <v>0.29631277444158793</v>
      </c>
      <c r="T142" s="37">
        <f>IF(P142="","",P142/GDP!S138/10)</f>
        <v>1.3207492342340876</v>
      </c>
      <c r="U142" s="37">
        <f>IF(Q142="","",Q142/GDP!T138/10)</f>
        <v>1.3494501366555389</v>
      </c>
      <c r="V142" s="39">
        <f>IF(P142="","",(P142-Oth_D_A!P142)/GDP!S138/10)</f>
        <v>-0.78046957774177605</v>
      </c>
      <c r="W142" s="39">
        <f>IF(Q142="","",(Q142-Oth_D_A!Q142)/GDP!T138/10)</f>
        <v>-0.4503963830427069</v>
      </c>
      <c r="X142" s="37">
        <f>IF(Trans_cr_A!P142="","",Trans_cr_A!P142/GDP!S138/10)</f>
        <v>4.4572807794840674</v>
      </c>
      <c r="Y142" s="37">
        <f>IF(Trans_cr_A!P142="", "", (Trans_cr_A!P142-Trans_deb!P142)/GDP!S138/10)</f>
        <v>1.4934375424960584</v>
      </c>
      <c r="Z142" s="16"/>
      <c r="AA142" s="14">
        <f t="shared" si="4"/>
        <v>1</v>
      </c>
      <c r="AB142" s="42">
        <f t="shared" si="5"/>
        <v>1</v>
      </c>
      <c r="AC142" s="16"/>
      <c r="AD142" s="16"/>
      <c r="AE142" s="16"/>
      <c r="AF142" s="16"/>
      <c r="AG142" s="16"/>
    </row>
    <row r="143" spans="1:33" ht="14.25" customHeight="1" x14ac:dyDescent="0.25">
      <c r="A143" s="22" t="s">
        <v>163</v>
      </c>
      <c r="B143" s="67"/>
      <c r="C143" s="67"/>
      <c r="D143" s="67"/>
      <c r="E143" s="67"/>
      <c r="F143" s="67"/>
      <c r="G143" s="67">
        <v>78.023407022106639</v>
      </c>
      <c r="H143" s="67">
        <v>384.44912805506891</v>
      </c>
      <c r="I143" s="67">
        <v>485.68577120412743</v>
      </c>
      <c r="J143" s="67">
        <v>498.69700910273082</v>
      </c>
      <c r="K143" s="67">
        <v>563.43449934980492</v>
      </c>
      <c r="L143" s="67">
        <v>549.84024239271776</v>
      </c>
      <c r="M143" s="67">
        <v>540.69099218725614</v>
      </c>
      <c r="N143" s="67">
        <v>772.16815551417426</v>
      </c>
      <c r="O143" s="67">
        <v>952.43112053180744</v>
      </c>
      <c r="P143" s="67">
        <v>1071.521456436931</v>
      </c>
      <c r="Q143" s="67"/>
      <c r="R143" s="16"/>
      <c r="S143" s="36">
        <f>IF(P143="","",P143/Trans_cr_A!P143)</f>
        <v>0.43665039967289371</v>
      </c>
      <c r="T143" s="37">
        <f>IF(P143="","",P143/GDP!S139/10)</f>
        <v>1.4037828096539164</v>
      </c>
      <c r="U143" s="37" t="str">
        <f>IF(Q143="","",Q143/GDP!T139/10)</f>
        <v/>
      </c>
      <c r="V143" s="39">
        <f>IF(P143="","",(P143-Oth_D_A!P143)/GDP!S139/10)</f>
        <v>-0.29439435281344906</v>
      </c>
      <c r="W143" s="39" t="str">
        <f>IF(Q143="","",(Q143-Oth_D_A!Q143)/GDP!T139/10)</f>
        <v/>
      </c>
      <c r="X143" s="37">
        <f>IF(Trans_cr_A!P143="","",Trans_cr_A!P143/GDP!S139/10)</f>
        <v>3.2148895562800974</v>
      </c>
      <c r="Y143" s="37">
        <f>IF(Trans_cr_A!P143="", "", (Trans_cr_A!P143-Trans_deb!P143)/GDP!S139/10)</f>
        <v>-2.5123035596790233</v>
      </c>
      <c r="Z143" s="16"/>
      <c r="AA143" s="14" t="str">
        <f t="shared" si="4"/>
        <v/>
      </c>
      <c r="AB143" s="42">
        <f t="shared" si="5"/>
        <v>0</v>
      </c>
      <c r="AC143" s="16"/>
      <c r="AD143" s="16"/>
      <c r="AE143" s="16"/>
      <c r="AF143" s="16"/>
      <c r="AG143" s="16"/>
    </row>
    <row r="144" spans="1:33" ht="14.25" customHeight="1" x14ac:dyDescent="0.25">
      <c r="A144" s="22" t="s">
        <v>164</v>
      </c>
      <c r="B144" s="68">
        <v>312</v>
      </c>
      <c r="C144" s="68">
        <v>314</v>
      </c>
      <c r="D144" s="68">
        <v>307</v>
      </c>
      <c r="E144" s="68">
        <v>421</v>
      </c>
      <c r="F144" s="68">
        <v>377</v>
      </c>
      <c r="G144" s="68">
        <v>615</v>
      </c>
      <c r="H144" s="68">
        <v>770</v>
      </c>
      <c r="I144" s="68">
        <v>591.00009999999997</v>
      </c>
      <c r="J144" s="68">
        <v>484</v>
      </c>
      <c r="K144" s="68">
        <v>580</v>
      </c>
      <c r="L144" s="68">
        <v>478</v>
      </c>
      <c r="M144" s="68">
        <v>506.02</v>
      </c>
      <c r="N144" s="68">
        <v>325.57</v>
      </c>
      <c r="O144" s="68">
        <v>345.13</v>
      </c>
      <c r="P144" s="68">
        <v>277.31</v>
      </c>
      <c r="Q144" s="68">
        <v>193.91</v>
      </c>
      <c r="R144" s="16"/>
      <c r="S144" s="36">
        <f>IF(P144="","",P144/Trans_cr_A!P144)</f>
        <v>0.31118218032878864</v>
      </c>
      <c r="T144" s="37">
        <f>IF(P144="","",P144/GDP!S140/10)</f>
        <v>0.10043315442172437</v>
      </c>
      <c r="U144" s="37">
        <f>IF(Q144="","",Q144/GDP!T140/10)</f>
        <v>7.3786429933142827E-2</v>
      </c>
      <c r="V144" s="39">
        <f>IF(P144="","",(P144-Oth_D_A!P144)/GDP!S140/10)</f>
        <v>-1.3255394510962873E-2</v>
      </c>
      <c r="W144" s="39">
        <f>IF(Q144="","",(Q144-Oth_D_A!Q144)/GDP!T140/10)</f>
        <v>-6.137770691669299E-2</v>
      </c>
      <c r="X144" s="37">
        <f>IF(Trans_cr_A!P144="","",Trans_cr_A!P144/GDP!S140/10)</f>
        <v>0.32274712618700974</v>
      </c>
      <c r="Y144" s="37">
        <f>IF(Trans_cr_A!P144="", "", (Trans_cr_A!P144-Trans_deb!P144)/GDP!S140/10)</f>
        <v>-0.99485285063415829</v>
      </c>
      <c r="Z144" s="16"/>
      <c r="AA144" s="14">
        <f t="shared" si="4"/>
        <v>1</v>
      </c>
      <c r="AB144" s="42">
        <f t="shared" si="5"/>
        <v>1</v>
      </c>
      <c r="AC144" s="16"/>
      <c r="AD144" s="16"/>
      <c r="AE144" s="16"/>
      <c r="AF144" s="16"/>
      <c r="AG144" s="16"/>
    </row>
    <row r="145" spans="1:33" ht="14.25" customHeight="1" x14ac:dyDescent="0.25">
      <c r="A145" s="22" t="s">
        <v>165</v>
      </c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16"/>
      <c r="S145" s="36" t="str">
        <f>IF(P145="","",P145/Trans_cr_A!P145)</f>
        <v/>
      </c>
      <c r="T145" s="37" t="str">
        <f>IF(P145="","",P145/GDP!S141/10)</f>
        <v/>
      </c>
      <c r="U145" s="37" t="str">
        <f>IF(Q145="","",Q145/GDP!T141/10)</f>
        <v/>
      </c>
      <c r="V145" s="39" t="str">
        <f>IF(P145="","",(P145-Oth_D_A!P145)/GDP!S141/10)</f>
        <v/>
      </c>
      <c r="W145" s="39" t="str">
        <f>IF(Q145="","",(Q145-Oth_D_A!Q145)/GDP!T141/10)</f>
        <v/>
      </c>
      <c r="X145" s="37">
        <f>IF(Trans_cr_A!P145="","",Trans_cr_A!P145/GDP!S141/10)</f>
        <v>1.7722640801173064</v>
      </c>
      <c r="Y145" s="37">
        <f>IF(Trans_cr_A!P145="", "", (Trans_cr_A!P145-Trans_deb!P145)/GDP!S141/10)</f>
        <v>1.7722640801173064</v>
      </c>
      <c r="Z145" s="16"/>
      <c r="AA145" s="14" t="str">
        <f t="shared" si="4"/>
        <v/>
      </c>
      <c r="AB145" s="42">
        <f t="shared" si="5"/>
        <v>0</v>
      </c>
      <c r="AC145" s="16"/>
      <c r="AD145" s="16"/>
      <c r="AE145" s="16"/>
      <c r="AF145" s="16"/>
      <c r="AG145" s="16"/>
    </row>
    <row r="146" spans="1:33" ht="14.25" customHeight="1" x14ac:dyDescent="0.25">
      <c r="A146" s="22" t="s">
        <v>166</v>
      </c>
      <c r="B146" s="68">
        <v>1454.6</v>
      </c>
      <c r="C146" s="68">
        <v>1742.2</v>
      </c>
      <c r="D146" s="68">
        <v>1624.2</v>
      </c>
      <c r="E146" s="68">
        <v>1936.3</v>
      </c>
      <c r="F146" s="68">
        <v>2321.3000000000002</v>
      </c>
      <c r="G146" s="68">
        <v>2534</v>
      </c>
      <c r="H146" s="68">
        <v>2893.5</v>
      </c>
      <c r="I146" s="68">
        <v>74</v>
      </c>
      <c r="J146" s="68">
        <v>3257.8</v>
      </c>
      <c r="K146" s="68">
        <v>3395.8</v>
      </c>
      <c r="L146" s="68">
        <v>3587</v>
      </c>
      <c r="M146" s="68">
        <v>3502.5650000000001</v>
      </c>
      <c r="N146" s="68">
        <v>3998.7132999999999</v>
      </c>
      <c r="O146" s="68">
        <v>4225.3621999999996</v>
      </c>
      <c r="P146" s="68">
        <v>4450.1492360000002</v>
      </c>
      <c r="Q146" s="68">
        <v>4715.0713934300002</v>
      </c>
      <c r="R146" s="16"/>
      <c r="S146" s="36">
        <f>IF(P146="","",P146/Trans_cr_A!P146)</f>
        <v>0.63062390122155487</v>
      </c>
      <c r="T146" s="37">
        <f>IF(P146="","",P146/GDP!S142/10)</f>
        <v>6.6630970174282806</v>
      </c>
      <c r="U146" s="37">
        <f>IF(Q146="","",Q146/GDP!T142/10)</f>
        <v>8.9067803721901093</v>
      </c>
      <c r="V146" s="39">
        <f>IF(P146="","",(P146-Oth_D_A!P146)/GDP!S142/10)</f>
        <v>6.0458545008085292</v>
      </c>
      <c r="W146" s="39">
        <f>IF(Q146="","",(Q146-Oth_D_A!Q146)/GDP!T142/10)</f>
        <v>8.6439573786882757</v>
      </c>
      <c r="X146" s="37">
        <f>IF(Trans_cr_A!P146="","",Trans_cr_A!P146/GDP!S142/10)</f>
        <v>10.565880875306942</v>
      </c>
      <c r="Y146" s="37">
        <f>IF(Trans_cr_A!P146="", "", (Trans_cr_A!P146-Trans_deb!P146)/GDP!S142/10)</f>
        <v>7.6617418862669933</v>
      </c>
      <c r="Z146" s="16"/>
      <c r="AA146" s="14">
        <f t="shared" si="4"/>
        <v>1</v>
      </c>
      <c r="AB146" s="42">
        <f t="shared" si="5"/>
        <v>1</v>
      </c>
      <c r="AC146" s="16"/>
      <c r="AD146" s="16"/>
      <c r="AE146" s="16"/>
      <c r="AF146" s="16"/>
      <c r="AG146" s="16"/>
    </row>
    <row r="147" spans="1:33" ht="14.25" customHeight="1" x14ac:dyDescent="0.25">
      <c r="A147" s="22" t="s">
        <v>167</v>
      </c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6"/>
      <c r="S147" s="36" t="str">
        <f>IF(P147="","",P147/Trans_cr_A!P147)</f>
        <v/>
      </c>
      <c r="T147" s="37" t="str">
        <f>IF(P147="","",P147/GDP!S143/10)</f>
        <v/>
      </c>
      <c r="U147" s="37" t="str">
        <f>IF(Q147="","",Q147/GDP!T143/10)</f>
        <v/>
      </c>
      <c r="V147" s="39" t="str">
        <f>IF(P147="","",(P147-Oth_D_A!P147)/GDP!S143/10)</f>
        <v/>
      </c>
      <c r="W147" s="39" t="str">
        <f>IF(Q147="","",(Q147-Oth_D_A!Q147)/GDP!T143/10)</f>
        <v/>
      </c>
      <c r="X147" s="37" t="str">
        <f>IF(Trans_cr_A!P147="","",Trans_cr_A!P147/GDP!S143/10)</f>
        <v/>
      </c>
      <c r="Y147" s="37" t="str">
        <f>IF(Trans_cr_A!P147="", "", (Trans_cr_A!P147-Trans_deb!P147)/GDP!S143/10)</f>
        <v/>
      </c>
      <c r="Z147" s="16"/>
      <c r="AA147" s="14" t="str">
        <f t="shared" si="4"/>
        <v/>
      </c>
      <c r="AB147" s="42">
        <f t="shared" si="5"/>
        <v>0</v>
      </c>
      <c r="AC147" s="16"/>
      <c r="AD147" s="16"/>
      <c r="AE147" s="16"/>
      <c r="AF147" s="16"/>
      <c r="AG147" s="16"/>
    </row>
    <row r="148" spans="1:33" ht="14.25" customHeight="1" x14ac:dyDescent="0.25">
      <c r="A148" s="22" t="s">
        <v>168</v>
      </c>
      <c r="B148" s="68">
        <v>9.1144319089669992</v>
      </c>
      <c r="C148" s="68">
        <v>10.018878081169751</v>
      </c>
      <c r="D148" s="68">
        <v>13.792945354928619</v>
      </c>
      <c r="E148" s="68">
        <v>19.829313103359802</v>
      </c>
      <c r="F148" s="68">
        <v>29.597807407640111</v>
      </c>
      <c r="G148" s="68">
        <v>45.498930943159444</v>
      </c>
      <c r="H148" s="68">
        <v>63.534596953091302</v>
      </c>
      <c r="I148" s="68">
        <v>89.311528655486498</v>
      </c>
      <c r="J148" s="68">
        <v>92.209962716879247</v>
      </c>
      <c r="K148" s="68">
        <v>95.13532754174993</v>
      </c>
      <c r="L148" s="68">
        <v>76.608936458285854</v>
      </c>
      <c r="M148" s="68">
        <v>79.811415002017128</v>
      </c>
      <c r="N148" s="68">
        <v>89.657605581721214</v>
      </c>
      <c r="O148" s="68">
        <v>89.81073612505854</v>
      </c>
      <c r="P148" s="68">
        <v>80.075694474950822</v>
      </c>
      <c r="Q148" s="68">
        <v>62.149295354664872</v>
      </c>
      <c r="R148" s="16"/>
      <c r="S148" s="36">
        <f>IF(P148="","",P148/Trans_cr_A!P148)</f>
        <v>0.25880818606617878</v>
      </c>
      <c r="T148" s="37">
        <f>IF(P148="","",P148/GDP!S144/10)</f>
        <v>0.2099244841393389</v>
      </c>
      <c r="U148" s="37">
        <f>IF(Q148="","",Q148/GDP!T144/10)</f>
        <v>0.17323845395028536</v>
      </c>
      <c r="V148" s="39">
        <f>IF(P148="","",(P148-Oth_D_A!P148)/GDP!S144/10)</f>
        <v>-2.9054985539720496E-2</v>
      </c>
      <c r="W148" s="39">
        <f>IF(Q148="","",(Q148-Oth_D_A!Q148)/GDP!T144/10)</f>
        <v>-3.8089101423529288E-2</v>
      </c>
      <c r="X148" s="37">
        <f>IF(Trans_cr_A!P148="","",Trans_cr_A!P148/GDP!S144/10)</f>
        <v>0.81111995462794195</v>
      </c>
      <c r="Y148" s="37">
        <f>IF(Trans_cr_A!P148="", "", (Trans_cr_A!P148-Trans_deb!P148)/GDP!S144/10)</f>
        <v>-1.1557681868465475</v>
      </c>
      <c r="Z148" s="16"/>
      <c r="AA148" s="14">
        <f t="shared" si="4"/>
        <v>1</v>
      </c>
      <c r="AB148" s="42">
        <f t="shared" si="5"/>
        <v>1</v>
      </c>
      <c r="AC148" s="16"/>
      <c r="AD148" s="16"/>
      <c r="AE148" s="16"/>
      <c r="AF148" s="16"/>
      <c r="AG148" s="16"/>
    </row>
    <row r="149" spans="1:33" ht="14.25" customHeight="1" x14ac:dyDescent="0.25">
      <c r="A149" s="22" t="s">
        <v>169</v>
      </c>
      <c r="B149" s="67">
        <v>258.73141300661223</v>
      </c>
      <c r="C149" s="67">
        <v>275.37548251463107</v>
      </c>
      <c r="D149" s="67">
        <v>281.34709018600881</v>
      </c>
      <c r="E149" s="67">
        <v>329.58499554270401</v>
      </c>
      <c r="F149" s="67">
        <v>300.24883451406959</v>
      </c>
      <c r="G149" s="67">
        <v>350.2373012394732</v>
      </c>
      <c r="H149" s="67">
        <v>392.78056507436003</v>
      </c>
      <c r="I149" s="67">
        <v>546.11928060657795</v>
      </c>
      <c r="J149" s="67">
        <v>568.59837124253795</v>
      </c>
      <c r="K149" s="67">
        <v>512.72831162389298</v>
      </c>
      <c r="L149" s="67">
        <v>513.88430376822396</v>
      </c>
      <c r="M149" s="67">
        <v>514.91617963409499</v>
      </c>
      <c r="N149" s="67">
        <v>579.833278247208</v>
      </c>
      <c r="O149" s="67">
        <v>611.31008611514812</v>
      </c>
      <c r="P149" s="67">
        <v>640.48132092146909</v>
      </c>
      <c r="Q149" s="67"/>
      <c r="R149" s="16"/>
      <c r="S149" s="36">
        <f>IF(P149="","",P149/Trans_cr_A!P149)</f>
        <v>0.38865170681040401</v>
      </c>
      <c r="T149" s="37">
        <f>IF(P149="","",P149/GDP!S145/10)</f>
        <v>0.27756984776397819</v>
      </c>
      <c r="U149" s="37" t="str">
        <f>IF(Q149="","",Q149/GDP!T145/10)</f>
        <v/>
      </c>
      <c r="V149" s="39">
        <f>IF(P149="","",(P149-Oth_D_A!P149)/GDP!S145/10)</f>
        <v>0.20643258843987286</v>
      </c>
      <c r="W149" s="39" t="str">
        <f>IF(Q149="","",(Q149-Oth_D_A!Q149)/GDP!T145/10)</f>
        <v/>
      </c>
      <c r="X149" s="37">
        <f>IF(Trans_cr_A!P149="","",Trans_cr_A!P149/GDP!S145/10)</f>
        <v>0.71418661722071142</v>
      </c>
      <c r="Y149" s="37">
        <f>IF(Trans_cr_A!P149="", "", (Trans_cr_A!P149-Trans_deb!P149)/GDP!S145/10)</f>
        <v>-0.65719328317929104</v>
      </c>
      <c r="Z149" s="16"/>
      <c r="AA149" s="14" t="str">
        <f t="shared" si="4"/>
        <v/>
      </c>
      <c r="AB149" s="42">
        <f t="shared" si="5"/>
        <v>0</v>
      </c>
      <c r="AC149" s="16"/>
      <c r="AD149" s="16"/>
      <c r="AE149" s="16"/>
      <c r="AF149" s="16"/>
      <c r="AG149" s="16"/>
    </row>
    <row r="150" spans="1:33" ht="14.25" customHeight="1" x14ac:dyDescent="0.25">
      <c r="A150" s="22" t="s">
        <v>170</v>
      </c>
      <c r="B150" s="68">
        <v>109.7</v>
      </c>
      <c r="C150" s="68">
        <v>129.42794666999998</v>
      </c>
      <c r="D150" s="68">
        <v>193.21022600999999</v>
      </c>
      <c r="E150" s="68">
        <v>177.82014025999999</v>
      </c>
      <c r="F150" s="68">
        <v>176.88320562999999</v>
      </c>
      <c r="G150" s="68">
        <v>182.91728592413568</v>
      </c>
      <c r="H150" s="68">
        <v>186.0470055166667</v>
      </c>
      <c r="I150" s="68">
        <v>228.05169850614911</v>
      </c>
      <c r="J150" s="68">
        <v>207.18080951836311</v>
      </c>
      <c r="K150" s="68">
        <v>260.0891819290166</v>
      </c>
      <c r="L150" s="68">
        <v>281.69858993964527</v>
      </c>
      <c r="M150" s="68">
        <v>332.97931505821344</v>
      </c>
      <c r="N150" s="68">
        <v>443.46256421654925</v>
      </c>
      <c r="O150" s="68">
        <v>473.67318736871766</v>
      </c>
      <c r="P150" s="68">
        <v>462.79615427931498</v>
      </c>
      <c r="Q150" s="68">
        <v>375.11608265524575</v>
      </c>
      <c r="R150" s="16"/>
      <c r="S150" s="36">
        <f>IF(P150="","",P150/Trans_cr_A!P150)</f>
        <v>0.16050762701037574</v>
      </c>
      <c r="T150" s="37">
        <f>IF(P150="","",P150/GDP!S146/10)</f>
        <v>0.12282438840199975</v>
      </c>
      <c r="U150" s="37">
        <f>IF(Q150="","",Q150/GDP!T146/10)</f>
        <v>0.10355371467640388</v>
      </c>
      <c r="V150" s="39">
        <f>IF(P150="","",(P150-Oth_D_A!P150)/GDP!S146/10)</f>
        <v>-1.4685441241537242E-3</v>
      </c>
      <c r="W150" s="39">
        <f>IF(Q150="","",(Q150-Oth_D_A!Q150)/GDP!T146/10)</f>
        <v>3.639329390983477E-2</v>
      </c>
      <c r="X150" s="37">
        <f>IF(Trans_cr_A!P150="","",Trans_cr_A!P150/GDP!S146/10)</f>
        <v>0.76522462321407314</v>
      </c>
      <c r="Y150" s="37">
        <f>IF(Trans_cr_A!P150="", "", (Trans_cr_A!P150-Trans_deb!P150)/GDP!S146/10)</f>
        <v>-0.60520185692566575</v>
      </c>
      <c r="Z150" s="16"/>
      <c r="AA150" s="14">
        <f t="shared" si="4"/>
        <v>1</v>
      </c>
      <c r="AB150" s="42">
        <f t="shared" si="5"/>
        <v>1</v>
      </c>
      <c r="AC150" s="16"/>
      <c r="AD150" s="16"/>
      <c r="AE150" s="16"/>
      <c r="AF150" s="16"/>
      <c r="AG150" s="16"/>
    </row>
    <row r="151" spans="1:33" ht="14.25" customHeight="1" x14ac:dyDescent="0.25">
      <c r="A151" s="22" t="s">
        <v>171</v>
      </c>
      <c r="B151" s="67">
        <v>490</v>
      </c>
      <c r="C151" s="67">
        <v>655</v>
      </c>
      <c r="D151" s="67">
        <v>819</v>
      </c>
      <c r="E151" s="67">
        <v>1360</v>
      </c>
      <c r="F151" s="67">
        <v>1153</v>
      </c>
      <c r="G151" s="67">
        <v>1898</v>
      </c>
      <c r="H151" s="67">
        <v>2125</v>
      </c>
      <c r="I151" s="67">
        <v>2320</v>
      </c>
      <c r="J151" s="67">
        <v>2540</v>
      </c>
      <c r="K151" s="67">
        <v>2885</v>
      </c>
      <c r="L151" s="67">
        <v>2769</v>
      </c>
      <c r="M151" s="67">
        <v>3212</v>
      </c>
      <c r="N151" s="67">
        <v>4009</v>
      </c>
      <c r="O151" s="67">
        <v>5068</v>
      </c>
      <c r="P151" s="67">
        <v>5306</v>
      </c>
      <c r="Q151" s="67">
        <v>6125</v>
      </c>
      <c r="R151" s="16"/>
      <c r="S151" s="36">
        <f>IF(P151="","",P151/Trans_cr_A!P151)</f>
        <v>0.2786764705882353</v>
      </c>
      <c r="T151" s="37">
        <f>IF(P151="","",P151/GDP!S147/10)</f>
        <v>0.89060915920855632</v>
      </c>
      <c r="U151" s="37">
        <f>IF(Q151="","",Q151/GDP!T147/10)</f>
        <v>1.0308324076879061</v>
      </c>
      <c r="V151" s="39">
        <f>IF(P151="","",(P151-Oth_D_A!P151)/GDP!S147/10)</f>
        <v>0.44228328958057778</v>
      </c>
      <c r="W151" s="39">
        <f>IF(Q151="","",(Q151-Oth_D_A!Q151)/GDP!T147/10)</f>
        <v>0.58349321754350547</v>
      </c>
      <c r="X151" s="37">
        <f>IF(Trans_cr_A!P151="","",Trans_cr_A!P151/GDP!S147/10)</f>
        <v>3.1958534472919169</v>
      </c>
      <c r="Y151" s="37">
        <f>IF(Trans_cr_A!P151="", "", (Trans_cr_A!P151-Trans_deb!P151)/GDP!S147/10)</f>
        <v>1.6684234908656328</v>
      </c>
      <c r="Z151" s="16"/>
      <c r="AA151" s="14">
        <f t="shared" si="4"/>
        <v>1</v>
      </c>
      <c r="AB151" s="42">
        <f t="shared" si="5"/>
        <v>1</v>
      </c>
      <c r="AC151" s="16"/>
      <c r="AD151" s="16"/>
      <c r="AE151" s="16"/>
      <c r="AF151" s="16"/>
      <c r="AG151" s="16"/>
    </row>
    <row r="152" spans="1:33" ht="14.25" customHeight="1" x14ac:dyDescent="0.25">
      <c r="A152" s="22" t="s">
        <v>172</v>
      </c>
      <c r="B152" s="68">
        <v>618.19912673001738</v>
      </c>
      <c r="C152" s="68">
        <v>839.84623523573202</v>
      </c>
      <c r="D152" s="68">
        <v>1078.1894102101426</v>
      </c>
      <c r="E152" s="68">
        <v>1385.1340216275662</v>
      </c>
      <c r="F152" s="68">
        <v>1103.6637582883811</v>
      </c>
      <c r="G152" s="68">
        <v>1130.0950470418466</v>
      </c>
      <c r="H152" s="68">
        <v>1288.9821763460486</v>
      </c>
      <c r="I152" s="68">
        <v>1079.951306324444</v>
      </c>
      <c r="J152" s="68">
        <v>1336.7892365826331</v>
      </c>
      <c r="K152" s="68">
        <v>1553.8658460223642</v>
      </c>
      <c r="L152" s="68">
        <v>1499.365239198868</v>
      </c>
      <c r="M152" s="68">
        <v>1461.5745235724019</v>
      </c>
      <c r="N152" s="68">
        <v>1688.8897380396988</v>
      </c>
      <c r="O152" s="68">
        <v>1896.8959668498201</v>
      </c>
      <c r="P152" s="68">
        <v>1920.1592373917779</v>
      </c>
      <c r="Q152" s="68">
        <v>1356.3502196654367</v>
      </c>
      <c r="R152" s="16"/>
      <c r="S152" s="36">
        <f>IF(P152="","",P152/Trans_cr_A!P152)</f>
        <v>0.2272828575413216</v>
      </c>
      <c r="T152" s="37">
        <f>IF(P152="","",P152/GDP!S148/10)</f>
        <v>0.80161279359421622</v>
      </c>
      <c r="U152" s="37">
        <f>IF(Q152="","",Q152/GDP!T148/10)</f>
        <v>0.58628136818361809</v>
      </c>
      <c r="V152" s="39">
        <f>IF(P152="","",(P152-Oth_D_A!P152)/GDP!S148/10)</f>
        <v>3.2379681598774149E-2</v>
      </c>
      <c r="W152" s="39">
        <f>IF(Q152="","",(Q152-Oth_D_A!Q152)/GDP!T148/10)</f>
        <v>-8.1331841411155081E-3</v>
      </c>
      <c r="X152" s="37">
        <f>IF(Trans_cr_A!P152="","",Trans_cr_A!P152/GDP!S148/10)</f>
        <v>3.5269390849174691</v>
      </c>
      <c r="Y152" s="37">
        <f>IF(Trans_cr_A!P152="", "", (Trans_cr_A!P152-Trans_deb!P152)/GDP!S148/10)</f>
        <v>1.5349626102733891</v>
      </c>
      <c r="Z152" s="16"/>
      <c r="AA152" s="14">
        <f t="shared" si="4"/>
        <v>1</v>
      </c>
      <c r="AB152" s="42">
        <f t="shared" si="5"/>
        <v>1</v>
      </c>
      <c r="AC152" s="16"/>
      <c r="AD152" s="16"/>
      <c r="AE152" s="16"/>
      <c r="AF152" s="16"/>
      <c r="AG152" s="16"/>
    </row>
    <row r="153" spans="1:33" ht="14.25" customHeight="1" x14ac:dyDescent="0.25">
      <c r="A153" s="22" t="s">
        <v>173</v>
      </c>
      <c r="B153" s="67"/>
      <c r="C153" s="67"/>
      <c r="D153" s="67"/>
      <c r="E153" s="67"/>
      <c r="F153" s="67"/>
      <c r="G153" s="67"/>
      <c r="H153" s="67">
        <v>0</v>
      </c>
      <c r="I153" s="67">
        <v>0</v>
      </c>
      <c r="J153" s="67">
        <v>1.0989010989010988</v>
      </c>
      <c r="K153" s="67">
        <v>1.3736263736263734</v>
      </c>
      <c r="L153" s="67">
        <v>4.1208791208791204</v>
      </c>
      <c r="M153" s="67">
        <v>6.0439560439560438</v>
      </c>
      <c r="N153" s="67">
        <v>4.6703296703296697</v>
      </c>
      <c r="O153" s="67">
        <v>5.4945054945054936</v>
      </c>
      <c r="P153" s="67">
        <v>6.3186813186813184</v>
      </c>
      <c r="Q153" s="67">
        <v>4.1208791208791204</v>
      </c>
      <c r="R153" s="16"/>
      <c r="S153" s="36">
        <f>IF(P153="","",P153/Trans_cr_A!P153)</f>
        <v>5.9261549560691565E-4</v>
      </c>
      <c r="T153" s="37">
        <f>IF(P153="","",P153/GDP!S149/10)</f>
        <v>3.5934674636206726E-3</v>
      </c>
      <c r="U153" s="37">
        <f>IF(Q153="","",Q153/GDP!T149/10)</f>
        <v>2.8207811081382163E-3</v>
      </c>
      <c r="V153" s="39">
        <f>IF(P153="","",(P153-Oth_D_A!P153)/GDP!S149/10)</f>
        <v>-4.8114966960722709</v>
      </c>
      <c r="W153" s="39">
        <f>IF(Q153="","",(Q153-Oth_D_A!Q153)/GDP!T149/10)</f>
        <v>-6.0985287557948249</v>
      </c>
      <c r="X153" s="37">
        <f>IF(Trans_cr_A!P153="","",Trans_cr_A!P153/GDP!S149/10)</f>
        <v>6.0637419882861696</v>
      </c>
      <c r="Y153" s="37">
        <f>IF(Trans_cr_A!P153="", "", (Trans_cr_A!P153-Trans_deb!P153)/GDP!S149/10)</f>
        <v>-1.8750088274309444</v>
      </c>
      <c r="Z153" s="16"/>
      <c r="AA153" s="14">
        <f t="shared" si="4"/>
        <v>1</v>
      </c>
      <c r="AB153" s="42">
        <f t="shared" si="5"/>
        <v>1</v>
      </c>
      <c r="AC153" s="16"/>
      <c r="AD153" s="16"/>
      <c r="AE153" s="16"/>
      <c r="AF153" s="16"/>
      <c r="AG153" s="16"/>
    </row>
    <row r="154" spans="1:33" ht="14.25" customHeight="1" x14ac:dyDescent="0.25">
      <c r="A154" s="22" t="s">
        <v>174</v>
      </c>
      <c r="B154" s="68"/>
      <c r="C154" s="68"/>
      <c r="D154" s="68"/>
      <c r="E154" s="68"/>
      <c r="F154" s="68"/>
      <c r="G154" s="68"/>
      <c r="H154" s="68"/>
      <c r="I154" s="68"/>
      <c r="J154" s="68">
        <v>858.36655869483218</v>
      </c>
      <c r="K154" s="68">
        <v>828.87460710004473</v>
      </c>
      <c r="L154" s="68">
        <v>878.42680492028933</v>
      </c>
      <c r="M154" s="68">
        <v>898.08926350713273</v>
      </c>
      <c r="N154" s="68">
        <v>920.89866095641867</v>
      </c>
      <c r="O154" s="68">
        <v>928.06001140438264</v>
      </c>
      <c r="P154" s="68">
        <v>1031.3868432688375</v>
      </c>
      <c r="Q154" s="68">
        <v>1003.6986970206125</v>
      </c>
      <c r="R154" s="16"/>
      <c r="S154" s="36">
        <f>IF(P154="","",P154/Trans_cr_A!P154)</f>
        <v>0.1156484729948309</v>
      </c>
      <c r="T154" s="37">
        <f>IF(P154="","",P154/GDP!S150/10)</f>
        <v>0.41305866888357301</v>
      </c>
      <c r="U154" s="37">
        <f>IF(Q154="","",Q154/GDP!T150/10)</f>
        <v>0.4060039872420706</v>
      </c>
      <c r="V154" s="39">
        <f>IF(P154="","",(P154-Oth_D_A!P154)/GDP!S150/10)</f>
        <v>1.0114277779444472E-2</v>
      </c>
      <c r="W154" s="39">
        <f>IF(Q154="","",(Q154-Oth_D_A!Q154)/GDP!T150/10)</f>
        <v>4.2162685969847867E-2</v>
      </c>
      <c r="X154" s="37">
        <f>IF(Trans_cr_A!P154="","",Trans_cr_A!P154/GDP!S150/10)</f>
        <v>3.5716742139953319</v>
      </c>
      <c r="Y154" s="37">
        <f>IF(Trans_cr_A!P154="", "", (Trans_cr_A!P154-Trans_deb!P154)/GDP!S150/10)</f>
        <v>1.9452734401853018</v>
      </c>
      <c r="Z154" s="16"/>
      <c r="AA154" s="14">
        <f t="shared" si="4"/>
        <v>1</v>
      </c>
      <c r="AB154" s="42">
        <f t="shared" si="5"/>
        <v>1</v>
      </c>
      <c r="AC154" s="16"/>
      <c r="AD154" s="16"/>
      <c r="AE154" s="16"/>
      <c r="AF154" s="16"/>
      <c r="AG154" s="16"/>
    </row>
    <row r="155" spans="1:33" ht="14.25" customHeight="1" x14ac:dyDescent="0.25">
      <c r="A155" s="22" t="s">
        <v>175</v>
      </c>
      <c r="B155" s="67">
        <v>2932.98</v>
      </c>
      <c r="C155" s="67">
        <v>3357.2</v>
      </c>
      <c r="D155" s="67">
        <v>3733.66</v>
      </c>
      <c r="E155" s="67">
        <v>4371.9799999999996</v>
      </c>
      <c r="F155" s="67">
        <v>4313.75</v>
      </c>
      <c r="G155" s="67">
        <v>4716.05</v>
      </c>
      <c r="H155" s="67">
        <v>5365.03</v>
      </c>
      <c r="I155" s="67">
        <v>5643.44</v>
      </c>
      <c r="J155" s="67">
        <v>6216.35</v>
      </c>
      <c r="K155" s="67">
        <v>6631.45</v>
      </c>
      <c r="L155" s="67">
        <v>6512.56</v>
      </c>
      <c r="M155" s="67">
        <v>6515.85</v>
      </c>
      <c r="N155" s="67">
        <v>7161.92</v>
      </c>
      <c r="O155" s="67">
        <v>7697.96</v>
      </c>
      <c r="P155" s="67">
        <v>7947.93</v>
      </c>
      <c r="Q155" s="67">
        <v>6299.33</v>
      </c>
      <c r="R155" s="16"/>
      <c r="S155" s="36">
        <f>IF(P155="","",P155/Trans_cr_A!P155)</f>
        <v>0.38571979743223272</v>
      </c>
      <c r="T155" s="37">
        <f>IF(P155="","",P155/GDP!S151/10)</f>
        <v>0.47048659207955962</v>
      </c>
      <c r="U155" s="37">
        <f>IF(Q155="","",Q155/GDP!T151/10)</f>
        <v>0.42748476499409599</v>
      </c>
      <c r="V155" s="39">
        <f>IF(P155="","",(P155-Oth_D_A!P155)/GDP!S151/10)</f>
        <v>0.27260344521399399</v>
      </c>
      <c r="W155" s="39">
        <f>IF(Q155="","",(Q155-Oth_D_A!Q155)/GDP!T151/10)</f>
        <v>0.2327576378615345</v>
      </c>
      <c r="X155" s="37">
        <f>IF(Trans_cr_A!P155="","",Trans_cr_A!P155/GDP!S151/10)</f>
        <v>1.2197626235718937</v>
      </c>
      <c r="Y155" s="37">
        <f>IF(Trans_cr_A!P155="", "", (Trans_cr_A!P155-Trans_deb!P155)/GDP!S151/10)</f>
        <v>0.30562955070147402</v>
      </c>
      <c r="Z155" s="16"/>
      <c r="AA155" s="14">
        <f t="shared" si="4"/>
        <v>1</v>
      </c>
      <c r="AB155" s="42">
        <f t="shared" si="5"/>
        <v>1</v>
      </c>
      <c r="AC155" s="16"/>
      <c r="AD155" s="16"/>
      <c r="AE155" s="16"/>
      <c r="AF155" s="16"/>
      <c r="AG155" s="16"/>
    </row>
    <row r="156" spans="1:33" ht="14.25" customHeight="1" x14ac:dyDescent="0.25">
      <c r="A156" s="22" t="s">
        <v>176</v>
      </c>
      <c r="B156" s="68"/>
      <c r="C156" s="68"/>
      <c r="D156" s="68"/>
      <c r="E156" s="68"/>
      <c r="F156" s="68"/>
      <c r="G156" s="68">
        <v>3</v>
      </c>
      <c r="H156" s="68">
        <v>0.82120203221777899</v>
      </c>
      <c r="I156" s="68">
        <v>1.0553189294145999</v>
      </c>
      <c r="J156" s="68">
        <v>1.0612828839946502</v>
      </c>
      <c r="K156" s="68">
        <v>1.0612828839946502</v>
      </c>
      <c r="L156" s="68">
        <v>9.8390784280744903</v>
      </c>
      <c r="M156" s="68">
        <v>11.979838211713192</v>
      </c>
      <c r="N156" s="68">
        <v>14.839198816027741</v>
      </c>
      <c r="O156" s="68">
        <v>15.376362793167603</v>
      </c>
      <c r="P156" s="68">
        <v>18.557449271790041</v>
      </c>
      <c r="Q156" s="68"/>
      <c r="R156" s="16"/>
      <c r="S156" s="36">
        <f>IF(P156="","",P156/Trans_cr_A!P156)</f>
        <v>8.7187929409169723E-2</v>
      </c>
      <c r="T156" s="37">
        <f>IF(P156="","",P156/GDP!S152/10)</f>
        <v>0.18331966088896615</v>
      </c>
      <c r="U156" s="37" t="str">
        <f>IF(Q156="","",Q156/GDP!T152/10)</f>
        <v/>
      </c>
      <c r="V156" s="39">
        <f>IF(P156="","",(P156-Oth_D_A!P156)/GDP!S152/10)</f>
        <v>-0.41646045792527897</v>
      </c>
      <c r="W156" s="39" t="str">
        <f>IF(Q156="","",(Q156-Oth_D_A!Q156)/GDP!T152/10)</f>
        <v/>
      </c>
      <c r="X156" s="37">
        <f>IF(Trans_cr_A!P156="","",Trans_cr_A!P156/GDP!S152/10)</f>
        <v>2.1025807371643586</v>
      </c>
      <c r="Y156" s="37">
        <f>IF(Trans_cr_A!P156="", "", (Trans_cr_A!P156-Trans_deb!P156)/GDP!S152/10)</f>
        <v>-2.355510695498074</v>
      </c>
      <c r="Z156" s="16"/>
      <c r="AA156" s="14" t="str">
        <f t="shared" si="4"/>
        <v/>
      </c>
      <c r="AB156" s="42">
        <f t="shared" si="5"/>
        <v>0</v>
      </c>
      <c r="AC156" s="16"/>
      <c r="AD156" s="16"/>
      <c r="AE156" s="16"/>
      <c r="AF156" s="16"/>
      <c r="AG156" s="16"/>
    </row>
    <row r="157" spans="1:33" ht="14.25" customHeight="1" x14ac:dyDescent="0.25">
      <c r="A157" s="22" t="s">
        <v>177</v>
      </c>
      <c r="B157" s="67">
        <v>3.7</v>
      </c>
      <c r="C157" s="67">
        <v>2.5049592694195812</v>
      </c>
      <c r="D157" s="67">
        <v>5.5834740505410743</v>
      </c>
      <c r="E157" s="67">
        <v>4.9190260737916818</v>
      </c>
      <c r="F157" s="67">
        <v>8.807570602742107</v>
      </c>
      <c r="G157" s="67">
        <v>0</v>
      </c>
      <c r="H157" s="67">
        <v>0</v>
      </c>
      <c r="I157" s="67">
        <v>0.23264974388691226</v>
      </c>
      <c r="J157" s="67">
        <v>0.86684513877481895</v>
      </c>
      <c r="K157" s="67">
        <v>1.1842765205739456</v>
      </c>
      <c r="L157" s="67">
        <v>1.4287143022498083</v>
      </c>
      <c r="M157" s="67">
        <v>0.93933100949092352</v>
      </c>
      <c r="N157" s="67">
        <v>3.2076436525519241</v>
      </c>
      <c r="O157" s="67">
        <v>0.4631206502490634</v>
      </c>
      <c r="P157" s="67">
        <v>0.31620559192455416</v>
      </c>
      <c r="Q157" s="67"/>
      <c r="R157" s="16"/>
      <c r="S157" s="36">
        <f>IF(P157="","",P157/Trans_cr_A!P157)</f>
        <v>1.6978043697492159E-2</v>
      </c>
      <c r="T157" s="37">
        <f>IF(P157="","",P157/GDP!S153/10)</f>
        <v>3.7113332385511053E-2</v>
      </c>
      <c r="U157" s="37" t="str">
        <f>IF(Q157="","",Q157/GDP!T153/10)</f>
        <v/>
      </c>
      <c r="V157" s="39">
        <f>IF(P157="","",(P157-Oth_D_A!P157)/GDP!S153/10)</f>
        <v>1.0128187908007623E-2</v>
      </c>
      <c r="W157" s="39" t="str">
        <f>IF(Q157="","",(Q157-Oth_D_A!Q157)/GDP!T153/10)</f>
        <v/>
      </c>
      <c r="X157" s="37">
        <f>IF(Trans_cr_A!P157="","",Trans_cr_A!P157/GDP!S153/10)</f>
        <v>2.1859604702862847</v>
      </c>
      <c r="Y157" s="37">
        <f>IF(Trans_cr_A!P157="", "", (Trans_cr_A!P157-Trans_deb!P157)/GDP!S153/10)</f>
        <v>-2.3092031288459114</v>
      </c>
      <c r="Z157" s="16"/>
      <c r="AA157" s="14" t="str">
        <f t="shared" si="4"/>
        <v/>
      </c>
      <c r="AB157" s="42">
        <f t="shared" si="5"/>
        <v>0</v>
      </c>
      <c r="AC157" s="16"/>
      <c r="AD157" s="16"/>
      <c r="AE157" s="16"/>
      <c r="AF157" s="16"/>
      <c r="AG157" s="16"/>
    </row>
    <row r="158" spans="1:33" ht="14.25" customHeight="1" x14ac:dyDescent="0.25">
      <c r="A158" s="22" t="s">
        <v>178</v>
      </c>
      <c r="B158" s="68">
        <v>0.142240912652736</v>
      </c>
      <c r="C158" s="68">
        <v>0.13059490411393698</v>
      </c>
      <c r="D158" s="68">
        <v>0.13209000000000001</v>
      </c>
      <c r="E158" s="68">
        <v>0.150392739286347</v>
      </c>
      <c r="F158" s="68">
        <v>0.162195878417213</v>
      </c>
      <c r="G158" s="68">
        <v>0.17477048568</v>
      </c>
      <c r="H158" s="68">
        <v>0.19166665043385864</v>
      </c>
      <c r="I158" s="68">
        <v>0.22533</v>
      </c>
      <c r="J158" s="68">
        <v>0</v>
      </c>
      <c r="K158" s="68">
        <v>0</v>
      </c>
      <c r="L158" s="68">
        <v>0</v>
      </c>
      <c r="M158" s="68">
        <v>0</v>
      </c>
      <c r="N158" s="68">
        <v>0</v>
      </c>
      <c r="O158" s="68">
        <v>0</v>
      </c>
      <c r="P158" s="68">
        <v>5.1025917926565902E-7</v>
      </c>
      <c r="Q158" s="68">
        <v>5.1025917926565902E-7</v>
      </c>
      <c r="R158" s="16"/>
      <c r="S158" s="36">
        <f>IF(P158="","",P158/Trans_cr_A!P158)</f>
        <v>1.3982434805530542E-5</v>
      </c>
      <c r="T158" s="37">
        <f>IF(P158="","",P158/GDP!S154/10)</f>
        <v>1.2091449745631729E-7</v>
      </c>
      <c r="U158" s="37">
        <f>IF(Q158="","",Q158/GDP!T154/10)</f>
        <v>1.2207157398699976E-7</v>
      </c>
      <c r="V158" s="39">
        <f>IF(P158="","",(P158-Oth_D_A!P158)/GDP!S154/10)</f>
        <v>1.2091449745631729E-7</v>
      </c>
      <c r="W158" s="39">
        <f>IF(Q158="","",(Q158-Oth_D_A!Q158)/GDP!T154/10)</f>
        <v>-8.7366839131909171E-5</v>
      </c>
      <c r="X158" s="37">
        <f>IF(Trans_cr_A!P158="","",Trans_cr_A!P158/GDP!S154/10)</f>
        <v>8.6475995874832467E-3</v>
      </c>
      <c r="Y158" s="37">
        <f>IF(Trans_cr_A!P158="", "", (Trans_cr_A!P158-Trans_deb!P158)/GDP!S154/10)</f>
        <v>-4.5539002779343969</v>
      </c>
      <c r="Z158" s="16"/>
      <c r="AA158" s="14">
        <f t="shared" si="4"/>
        <v>1</v>
      </c>
      <c r="AB158" s="42">
        <f t="shared" si="5"/>
        <v>1</v>
      </c>
      <c r="AC158" s="16"/>
      <c r="AD158" s="16"/>
      <c r="AE158" s="16"/>
      <c r="AF158" s="16"/>
      <c r="AG158" s="16"/>
    </row>
    <row r="159" spans="1:33" ht="14.25" customHeight="1" x14ac:dyDescent="0.25">
      <c r="A159" s="22" t="s">
        <v>179</v>
      </c>
      <c r="B159" s="67"/>
      <c r="C159" s="67"/>
      <c r="D159" s="67">
        <v>734.93333333333339</v>
      </c>
      <c r="E159" s="67">
        <v>834.82666666666671</v>
      </c>
      <c r="F159" s="67">
        <v>693.0533333333334</v>
      </c>
      <c r="G159" s="67">
        <v>664.21333333333337</v>
      </c>
      <c r="H159" s="67">
        <v>559.46666666666658</v>
      </c>
      <c r="I159" s="67">
        <v>682.53333333333342</v>
      </c>
      <c r="J159" s="67">
        <v>772.93333333333328</v>
      </c>
      <c r="K159" s="67">
        <v>757.2266666666668</v>
      </c>
      <c r="L159" s="67">
        <v>890.38133333333337</v>
      </c>
      <c r="M159" s="67">
        <v>1082.6400000000001</v>
      </c>
      <c r="N159" s="67">
        <v>519.55733333333342</v>
      </c>
      <c r="O159" s="67">
        <v>495.84</v>
      </c>
      <c r="P159" s="67">
        <v>658.90133333333324</v>
      </c>
      <c r="Q159" s="67">
        <v>452.92887238432047</v>
      </c>
      <c r="R159" s="16"/>
      <c r="S159" s="36">
        <f>IF(P159="","",P159/Trans_cr_A!P159)</f>
        <v>0.13897838334023285</v>
      </c>
      <c r="T159" s="37">
        <f>IF(P159="","",P159/GDP!S155/10)</f>
        <v>8.3093159404279526E-2</v>
      </c>
      <c r="U159" s="37">
        <f>IF(Q159="","",Q159/GDP!T155/10)</f>
        <v>6.4568806855393124E-2</v>
      </c>
      <c r="V159" s="39">
        <f>IF(P159="","",(P159-Oth_D_A!P159)/GDP!S155/10)</f>
        <v>-0.10763962014392363</v>
      </c>
      <c r="W159" s="39">
        <f>IF(Q159="","",(Q159-Oth_D_A!Q159)/GDP!T155/10)</f>
        <v>-6.7277288095520249E-2</v>
      </c>
      <c r="X159" s="37">
        <f>IF(Trans_cr_A!P159="","",Trans_cr_A!P159/GDP!S155/10)</f>
        <v>0.59788549418407921</v>
      </c>
      <c r="Y159" s="37">
        <f>IF(Trans_cr_A!P159="", "", (Trans_cr_A!P159-Trans_deb!P159)/GDP!S155/10)</f>
        <v>-1.6310635335395229</v>
      </c>
      <c r="Z159" s="16"/>
      <c r="AA159" s="14">
        <f t="shared" si="4"/>
        <v>1</v>
      </c>
      <c r="AB159" s="42">
        <f t="shared" si="5"/>
        <v>1</v>
      </c>
      <c r="AC159" s="16"/>
      <c r="AD159" s="16"/>
      <c r="AE159" s="16"/>
      <c r="AF159" s="16"/>
      <c r="AG159" s="16"/>
    </row>
    <row r="160" spans="1:33" ht="14.25" customHeight="1" x14ac:dyDescent="0.25">
      <c r="A160" s="22" t="s">
        <v>180</v>
      </c>
      <c r="B160" s="68">
        <v>9.4</v>
      </c>
      <c r="C160" s="68">
        <v>11.274332114129777</v>
      </c>
      <c r="D160" s="68">
        <v>14.081749237089845</v>
      </c>
      <c r="E160" s="68">
        <v>13.565021161352812</v>
      </c>
      <c r="F160" s="68">
        <v>6.676682777510571</v>
      </c>
      <c r="G160" s="68">
        <v>1.9806211890921777</v>
      </c>
      <c r="H160" s="68">
        <v>4.5835677434702404</v>
      </c>
      <c r="I160" s="68">
        <v>14.36472226004334</v>
      </c>
      <c r="J160" s="68">
        <v>30.125959367912987</v>
      </c>
      <c r="K160" s="68">
        <v>36.242499943279839</v>
      </c>
      <c r="L160" s="68">
        <v>28.849564476144202</v>
      </c>
      <c r="M160" s="68">
        <v>28.071789360670945</v>
      </c>
      <c r="N160" s="68">
        <v>30.133465274310968</v>
      </c>
      <c r="O160" s="68">
        <v>33.0840168699484</v>
      </c>
      <c r="P160" s="68"/>
      <c r="Q160" s="68"/>
      <c r="R160" s="16"/>
      <c r="S160" s="36" t="str">
        <f>IF(P160="","",P160/Trans_cr_A!P160)</f>
        <v/>
      </c>
      <c r="T160" s="37" t="str">
        <f>IF(P160="","",P160/GDP!S156/10)</f>
        <v/>
      </c>
      <c r="U160" s="37" t="str">
        <f>IF(Q160="","",Q160/GDP!T156/10)</f>
        <v/>
      </c>
      <c r="V160" s="39" t="str">
        <f>IF(P160="","",(P160-Oth_D_A!P160)/GDP!S156/10)</f>
        <v/>
      </c>
      <c r="W160" s="39" t="str">
        <f>IF(Q160="","",(Q160-Oth_D_A!Q160)/GDP!T156/10)</f>
        <v/>
      </c>
      <c r="X160" s="37" t="str">
        <f>IF(Trans_cr_A!P160="","",Trans_cr_A!P160/GDP!S156/10)</f>
        <v/>
      </c>
      <c r="Y160" s="37" t="str">
        <f>IF(Trans_cr_A!P160="", "", (Trans_cr_A!P160-Trans_deb!P160)/GDP!S156/10)</f>
        <v/>
      </c>
      <c r="Z160" s="16"/>
      <c r="AA160" s="14" t="str">
        <f t="shared" si="4"/>
        <v/>
      </c>
      <c r="AB160" s="42">
        <f t="shared" si="5"/>
        <v>0</v>
      </c>
      <c r="AC160" s="16"/>
      <c r="AD160" s="16"/>
      <c r="AE160" s="16"/>
      <c r="AF160" s="16"/>
      <c r="AG160" s="16"/>
    </row>
    <row r="161" spans="1:33" ht="14.25" customHeight="1" x14ac:dyDescent="0.25">
      <c r="A161" s="22" t="s">
        <v>181</v>
      </c>
      <c r="B161" s="67"/>
      <c r="C161" s="67"/>
      <c r="D161" s="67">
        <v>220.1</v>
      </c>
      <c r="E161" s="67">
        <v>333.30594234424626</v>
      </c>
      <c r="F161" s="67">
        <v>244.82405692488683</v>
      </c>
      <c r="G161" s="67">
        <v>233.81818963360851</v>
      </c>
      <c r="H161" s="67">
        <v>313.18803144851915</v>
      </c>
      <c r="I161" s="67">
        <v>293.93438537169561</v>
      </c>
      <c r="J161" s="67">
        <v>335.47443460772496</v>
      </c>
      <c r="K161" s="67">
        <v>345.1127857547549</v>
      </c>
      <c r="L161" s="67">
        <v>302.40567035542892</v>
      </c>
      <c r="M161" s="67">
        <v>260.73315724235937</v>
      </c>
      <c r="N161" s="67">
        <v>312.7762561498119</v>
      </c>
      <c r="O161" s="67">
        <v>371.16309321994436</v>
      </c>
      <c r="P161" s="67">
        <v>373.65749513408406</v>
      </c>
      <c r="Q161" s="67">
        <v>259.08030269366765</v>
      </c>
      <c r="R161" s="16"/>
      <c r="S161" s="36">
        <f>IF(P161="","",P161/Trans_cr_A!P161)</f>
        <v>0.25165031445034253</v>
      </c>
      <c r="T161" s="37">
        <f>IF(P161="","",P161/GDP!S157/10)</f>
        <v>0.72590091332507822</v>
      </c>
      <c r="U161" s="37">
        <f>IF(Q161="","",Q161/GDP!T157/10)</f>
        <v>0.48919996732187998</v>
      </c>
      <c r="V161" s="39">
        <f>IF(P161="","",(P161-Oth_D_A!P161)/GDP!S157/10)</f>
        <v>-0.33869800939944128</v>
      </c>
      <c r="W161" s="39">
        <f>IF(Q161="","",(Q161-Oth_D_A!Q161)/GDP!T157/10)</f>
        <v>-0.37523093194498602</v>
      </c>
      <c r="X161" s="37">
        <f>IF(Trans_cr_A!P161="","",Trans_cr_A!P161/GDP!S157/10)</f>
        <v>2.8845619164458394</v>
      </c>
      <c r="Y161" s="37">
        <f>IF(Trans_cr_A!P161="", "", (Trans_cr_A!P161-Trans_deb!P161)/GDP!S157/10)</f>
        <v>-0.30802208400098474</v>
      </c>
      <c r="Z161" s="16"/>
      <c r="AA161" s="14">
        <f t="shared" si="4"/>
        <v>1</v>
      </c>
      <c r="AB161" s="42">
        <f t="shared" si="5"/>
        <v>1</v>
      </c>
      <c r="AC161" s="16"/>
      <c r="AD161" s="16"/>
      <c r="AE161" s="16"/>
      <c r="AF161" s="16"/>
      <c r="AG161" s="16"/>
    </row>
    <row r="162" spans="1:33" ht="14.25" customHeight="1" x14ac:dyDescent="0.25">
      <c r="A162" s="22" t="s">
        <v>182</v>
      </c>
      <c r="B162" s="68">
        <v>31.034834291000013</v>
      </c>
      <c r="C162" s="68">
        <v>35.170386279068175</v>
      </c>
      <c r="D162" s="68">
        <v>39.4</v>
      </c>
      <c r="E162" s="68">
        <v>39.166947995426774</v>
      </c>
      <c r="F162" s="68">
        <v>38.986041017240623</v>
      </c>
      <c r="G162" s="68">
        <v>50.8441868858974</v>
      </c>
      <c r="H162" s="68">
        <v>44.41809353183158</v>
      </c>
      <c r="I162" s="68">
        <v>47.670309292086401</v>
      </c>
      <c r="J162" s="68">
        <v>54.555664730200903</v>
      </c>
      <c r="K162" s="68">
        <v>54.409560880251604</v>
      </c>
      <c r="L162" s="68">
        <v>56.280965547214301</v>
      </c>
      <c r="M162" s="68">
        <v>67.598654181673496</v>
      </c>
      <c r="N162" s="68">
        <v>78.587752715967994</v>
      </c>
      <c r="O162" s="68">
        <v>75.552078962733304</v>
      </c>
      <c r="P162" s="68">
        <v>85.697050175809906</v>
      </c>
      <c r="Q162" s="68">
        <v>58.3454587617709</v>
      </c>
      <c r="R162" s="16"/>
      <c r="S162" s="36">
        <f>IF(P162="","",P162/Trans_cr_A!P162)</f>
        <v>0.53047958180244059</v>
      </c>
      <c r="T162" s="37">
        <f>IF(P162="","",P162/GDP!S158/10)</f>
        <v>5.4238639351778417</v>
      </c>
      <c r="U162" s="37">
        <f>IF(Q162="","",Q162/GDP!T158/10)</f>
        <v>5.1587496694757649</v>
      </c>
      <c r="V162" s="39">
        <f>IF(P162="","",(P162-Oth_D_A!P162)/GDP!S158/10)</f>
        <v>0.90822745325718945</v>
      </c>
      <c r="W162" s="39">
        <f>IF(Q162="","",(Q162-Oth_D_A!Q162)/GDP!T158/10)</f>
        <v>0.74945174129853231</v>
      </c>
      <c r="X162" s="37">
        <f>IF(Trans_cr_A!P162="","",Trans_cr_A!P162/GDP!S158/10)</f>
        <v>10.224453723079918</v>
      </c>
      <c r="Y162" s="37">
        <f>IF(Trans_cr_A!P162="", "", (Trans_cr_A!P162-Trans_deb!P162)/GDP!S158/10)</f>
        <v>-3.5336953995341451</v>
      </c>
      <c r="Z162" s="16"/>
      <c r="AA162" s="14">
        <f t="shared" si="4"/>
        <v>1</v>
      </c>
      <c r="AB162" s="42">
        <f t="shared" si="5"/>
        <v>1</v>
      </c>
      <c r="AC162" s="16"/>
      <c r="AD162" s="16"/>
      <c r="AE162" s="16"/>
      <c r="AF162" s="16"/>
      <c r="AG162" s="16"/>
    </row>
    <row r="163" spans="1:33" ht="14.25" customHeight="1" x14ac:dyDescent="0.25">
      <c r="A163" s="22" t="s">
        <v>183</v>
      </c>
      <c r="B163" s="67">
        <v>11.614288239878876</v>
      </c>
      <c r="C163" s="67">
        <v>13.611292575650092</v>
      </c>
      <c r="D163" s="67">
        <v>16.18808633633363</v>
      </c>
      <c r="E163" s="67">
        <v>20.161812561734553</v>
      </c>
      <c r="F163" s="67">
        <v>24.679575094590405</v>
      </c>
      <c r="G163" s="67">
        <v>25.243974808157333</v>
      </c>
      <c r="H163" s="67">
        <v>32.469070350772341</v>
      </c>
      <c r="I163" s="67">
        <v>25.190053519314969</v>
      </c>
      <c r="J163" s="67">
        <v>49.837877433420566</v>
      </c>
      <c r="K163" s="67">
        <v>39.207888368790073</v>
      </c>
      <c r="L163" s="67">
        <v>43.574384913592745</v>
      </c>
      <c r="M163" s="67">
        <v>17.399999999999999</v>
      </c>
      <c r="N163" s="67">
        <v>15.142722945209899</v>
      </c>
      <c r="O163" s="67">
        <v>17.76331018636068</v>
      </c>
      <c r="P163" s="67">
        <v>11.112484857902951</v>
      </c>
      <c r="Q163" s="67"/>
      <c r="R163" s="16"/>
      <c r="S163" s="36">
        <f>IF(P163="","",P163/Trans_cr_A!P163)</f>
        <v>0.999999999999997</v>
      </c>
      <c r="T163" s="37">
        <f>IF(P163="","",P163/GDP!S159/10)</f>
        <v>0.26978598829577449</v>
      </c>
      <c r="U163" s="37" t="str">
        <f>IF(Q163="","",Q163/GDP!T159/10)</f>
        <v/>
      </c>
      <c r="V163" s="39">
        <f>IF(P163="","",(P163-Oth_D_A!P163)/GDP!S159/10)</f>
        <v>0.24304116991434782</v>
      </c>
      <c r="W163" s="39" t="str">
        <f>IF(Q163="","",(Q163-Oth_D_A!Q163)/GDP!T159/10)</f>
        <v/>
      </c>
      <c r="X163" s="37">
        <f>IF(Trans_cr_A!P163="","",Trans_cr_A!P163/GDP!S159/10)</f>
        <v>0.26978598829577527</v>
      </c>
      <c r="Y163" s="37">
        <f>IF(Trans_cr_A!P163="", "", (Trans_cr_A!P163-Trans_deb!P163)/GDP!S159/10)</f>
        <v>-3.8675156730729143</v>
      </c>
      <c r="Z163" s="16"/>
      <c r="AA163" s="14" t="str">
        <f t="shared" si="4"/>
        <v/>
      </c>
      <c r="AB163" s="42">
        <f t="shared" si="5"/>
        <v>0</v>
      </c>
      <c r="AC163" s="16"/>
      <c r="AD163" s="16"/>
      <c r="AE163" s="16"/>
      <c r="AF163" s="16"/>
      <c r="AG163" s="16"/>
    </row>
    <row r="164" spans="1:33" ht="14.25" customHeight="1" x14ac:dyDescent="0.25">
      <c r="A164" s="22" t="s">
        <v>184</v>
      </c>
      <c r="B164" s="68">
        <v>6698.52003502769</v>
      </c>
      <c r="C164" s="68">
        <v>7004.1327515314406</v>
      </c>
      <c r="D164" s="68">
        <v>8319.4122051044815</v>
      </c>
      <c r="E164" s="68">
        <v>8867.9393085185857</v>
      </c>
      <c r="F164" s="68">
        <v>7097.2812475676965</v>
      </c>
      <c r="G164" s="68">
        <v>8354.9177672792812</v>
      </c>
      <c r="H164" s="68">
        <v>9884.8294242587272</v>
      </c>
      <c r="I164" s="68">
        <v>10482.39532862701</v>
      </c>
      <c r="J164" s="68">
        <v>9860.2253656197554</v>
      </c>
      <c r="K164" s="68">
        <v>10670.45499388343</v>
      </c>
      <c r="L164" s="68">
        <v>10082.592329932899</v>
      </c>
      <c r="M164" s="68">
        <v>10284.634938056921</v>
      </c>
      <c r="N164" s="68">
        <v>11663.051939822946</v>
      </c>
      <c r="O164" s="68">
        <v>13129.78419755219</v>
      </c>
      <c r="P164" s="68">
        <v>13010.513198003686</v>
      </c>
      <c r="Q164" s="68">
        <v>6897.0157457011719</v>
      </c>
      <c r="R164" s="16"/>
      <c r="S164" s="36">
        <f>IF(P164="","",P164/Trans_cr_A!P164)</f>
        <v>0.208276907695088</v>
      </c>
      <c r="T164" s="37">
        <f>IF(P164="","",P164/GDP!S160/10)</f>
        <v>3.4751230529671431</v>
      </c>
      <c r="U164" s="37">
        <f>IF(Q164="","",Q164/GDP!T160/10)</f>
        <v>2.0286474084437578</v>
      </c>
      <c r="V164" s="39">
        <f>IF(P164="","",(P164-Oth_D_A!P164)/GDP!S160/10)</f>
        <v>-2.4460023003136473</v>
      </c>
      <c r="W164" s="39">
        <f>IF(Q164="","",(Q164-Oth_D_A!Q164)/GDP!T160/10)</f>
        <v>-2.3475441895085867</v>
      </c>
      <c r="X164" s="37">
        <f>IF(Trans_cr_A!P164="","",Trans_cr_A!P164/GDP!S160/10)</f>
        <v>16.685109700469688</v>
      </c>
      <c r="Y164" s="37">
        <f>IF(Trans_cr_A!P164="", "", (Trans_cr_A!P164-Trans_deb!P164)/GDP!S160/10)</f>
        <v>-0.57175333139716</v>
      </c>
      <c r="Z164" s="16"/>
      <c r="AA164" s="14">
        <f t="shared" si="4"/>
        <v>1</v>
      </c>
      <c r="AB164" s="42">
        <f t="shared" si="5"/>
        <v>1</v>
      </c>
      <c r="AC164" s="16"/>
      <c r="AD164" s="16"/>
      <c r="AE164" s="16"/>
      <c r="AF164" s="16"/>
      <c r="AG164" s="16"/>
    </row>
    <row r="165" spans="1:33" ht="14.25" customHeight="1" x14ac:dyDescent="0.25">
      <c r="A165" s="22" t="s">
        <v>185</v>
      </c>
      <c r="B165" s="67"/>
      <c r="C165" s="67"/>
      <c r="D165" s="67"/>
      <c r="E165" s="67"/>
      <c r="F165" s="67"/>
      <c r="G165" s="67"/>
      <c r="H165" s="67">
        <v>23.8</v>
      </c>
      <c r="I165" s="67">
        <v>19.893854748603353</v>
      </c>
      <c r="J165" s="67">
        <v>16.100558659217878</v>
      </c>
      <c r="K165" s="67">
        <v>12.486033519553073</v>
      </c>
      <c r="L165" s="67">
        <v>15.016759776536311</v>
      </c>
      <c r="M165" s="67">
        <v>20.631284916201118</v>
      </c>
      <c r="N165" s="67">
        <v>26.547486033519547</v>
      </c>
      <c r="O165" s="67">
        <v>24.554581731843577</v>
      </c>
      <c r="P165" s="67">
        <v>30.44052939106145</v>
      </c>
      <c r="Q165" s="67">
        <v>20.336045519553071</v>
      </c>
      <c r="R165" s="16"/>
      <c r="S165" s="36">
        <f>IF(P165="","",P165/Trans_cr_A!P165)</f>
        <v>0.52906540418036563</v>
      </c>
      <c r="T165" s="37">
        <f>IF(P165="","",P165/GDP!S161/10)</f>
        <v>3.0169008316215513</v>
      </c>
      <c r="U165" s="37" t="e">
        <f>IF(Q165="","",Q165/GDP!T161/10)</f>
        <v>#DIV/0!</v>
      </c>
      <c r="V165" s="39">
        <f>IF(P165="","",(P165-Oth_D_A!P165)/GDP!S161/10)</f>
        <v>2.3212405279855601</v>
      </c>
      <c r="W165" s="39" t="e">
        <f>IF(Q165="","",(Q165-Oth_D_A!Q165)/GDP!T161/10)</f>
        <v>#DIV/0!</v>
      </c>
      <c r="X165" s="37">
        <f>IF(Trans_cr_A!P165="","",Trans_cr_A!P165/GDP!S161/10)</f>
        <v>5.7023211266201947</v>
      </c>
      <c r="Y165" s="37">
        <f>IF(Trans_cr_A!P165="", "", (Trans_cr_A!P165-Trans_deb!P165)/GDP!S161/10)</f>
        <v>2.1998149946570247</v>
      </c>
      <c r="Z165" s="16"/>
      <c r="AA165" s="14">
        <f t="shared" si="4"/>
        <v>1</v>
      </c>
      <c r="AB165" s="42">
        <f t="shared" si="5"/>
        <v>1</v>
      </c>
      <c r="AC165" s="16"/>
      <c r="AD165" s="16"/>
      <c r="AE165" s="16"/>
      <c r="AF165" s="16"/>
      <c r="AG165" s="16"/>
    </row>
    <row r="166" spans="1:33" ht="14.25" customHeight="1" x14ac:dyDescent="0.25">
      <c r="A166" s="22" t="s">
        <v>186</v>
      </c>
      <c r="B166" s="68"/>
      <c r="C166" s="68"/>
      <c r="D166" s="68"/>
      <c r="E166" s="68">
        <v>3183.7631900614797</v>
      </c>
      <c r="F166" s="68">
        <v>1943.4057535531997</v>
      </c>
      <c r="G166" s="68">
        <v>1872.7161657246352</v>
      </c>
      <c r="H166" s="68">
        <v>2109.6789853218997</v>
      </c>
      <c r="I166" s="68">
        <v>2058.4098705275956</v>
      </c>
      <c r="J166" s="68">
        <v>2586.6817771194515</v>
      </c>
      <c r="K166" s="68">
        <v>134.51290728353126</v>
      </c>
      <c r="L166" s="68">
        <v>146.56857695217323</v>
      </c>
      <c r="M166" s="68">
        <v>137.40919824859128</v>
      </c>
      <c r="N166" s="68">
        <v>188.59851021166921</v>
      </c>
      <c r="O166" s="68">
        <v>235.98680299752783</v>
      </c>
      <c r="P166" s="68">
        <v>269.47080936810113</v>
      </c>
      <c r="Q166" s="68">
        <v>269.32217720140306</v>
      </c>
      <c r="R166" s="16"/>
      <c r="S166" s="36">
        <f>IF(P166="","",P166/Trans_cr_A!P166)</f>
        <v>7.8728771502232328E-2</v>
      </c>
      <c r="T166" s="37">
        <f>IF(P166="","",P166/GDP!S162/10)</f>
        <v>0.25641663831165479</v>
      </c>
      <c r="U166" s="37">
        <f>IF(Q166="","",Q166/GDP!T162/10)</f>
        <v>0.25874469410633605</v>
      </c>
      <c r="V166" s="39">
        <f>IF(P166="","",(P166-Oth_D_A!P166)/GDP!S162/10)</f>
        <v>0.11218073258404375</v>
      </c>
      <c r="W166" s="39">
        <f>IF(Q166="","",(Q166-Oth_D_A!Q166)/GDP!T162/10)</f>
        <v>0.11849716485644449</v>
      </c>
      <c r="X166" s="37">
        <f>IF(Trans_cr_A!P166="","",Trans_cr_A!P166/GDP!S162/10)</f>
        <v>3.2569622695609342</v>
      </c>
      <c r="Y166" s="37">
        <f>IF(Trans_cr_A!P166="", "", (Trans_cr_A!P166-Trans_deb!P166)/GDP!S162/10)</f>
        <v>0.35109837947047734</v>
      </c>
      <c r="Z166" s="16"/>
      <c r="AA166" s="14">
        <f t="shared" si="4"/>
        <v>1</v>
      </c>
      <c r="AB166" s="42">
        <f t="shared" si="5"/>
        <v>1</v>
      </c>
      <c r="AC166" s="16"/>
      <c r="AD166" s="16"/>
      <c r="AE166" s="16"/>
      <c r="AF166" s="16"/>
      <c r="AG166" s="16"/>
    </row>
    <row r="167" spans="1:33" ht="14.25" customHeight="1" x14ac:dyDescent="0.25">
      <c r="A167" s="22" t="s">
        <v>187</v>
      </c>
      <c r="B167" s="67">
        <v>254.3</v>
      </c>
      <c r="C167" s="67">
        <v>292.4950860412722</v>
      </c>
      <c r="D167" s="67">
        <v>368.50161029876438</v>
      </c>
      <c r="E167" s="67">
        <v>443</v>
      </c>
      <c r="F167" s="67">
        <v>361.2277836913733</v>
      </c>
      <c r="G167" s="67">
        <v>360.50777888787866</v>
      </c>
      <c r="H167" s="67">
        <v>473.76933384766591</v>
      </c>
      <c r="I167" s="67">
        <v>538.08770958289813</v>
      </c>
      <c r="J167" s="67"/>
      <c r="K167" s="67"/>
      <c r="L167" s="67"/>
      <c r="M167" s="67"/>
      <c r="N167" s="67"/>
      <c r="O167" s="67"/>
      <c r="P167" s="67"/>
      <c r="Q167" s="67"/>
      <c r="R167" s="16"/>
      <c r="S167" s="36" t="str">
        <f>IF(P167="","",P167/Trans_cr_A!P167)</f>
        <v/>
      </c>
      <c r="T167" s="37" t="str">
        <f>IF(P167="","",P167/GDP!S163/10)</f>
        <v/>
      </c>
      <c r="U167" s="37" t="str">
        <f>IF(Q167="","",Q167/GDP!T163/10)</f>
        <v/>
      </c>
      <c r="V167" s="39" t="str">
        <f>IF(P167="","",(P167-Oth_D_A!P167)/GDP!S163/10)</f>
        <v/>
      </c>
      <c r="W167" s="39" t="str">
        <f>IF(Q167="","",(Q167-Oth_D_A!Q167)/GDP!T163/10)</f>
        <v/>
      </c>
      <c r="X167" s="37">
        <f>IF(Trans_cr_A!P167="","",Trans_cr_A!P167/GDP!S163/10)</f>
        <v>5.1902117715180376</v>
      </c>
      <c r="Y167" s="37">
        <f>IF(Trans_cr_A!P167="", "", (Trans_cr_A!P167-Trans_deb!P167)/GDP!S163/10)</f>
        <v>2.7411980431672496</v>
      </c>
      <c r="Z167" s="16"/>
      <c r="AA167" s="14" t="str">
        <f t="shared" si="4"/>
        <v/>
      </c>
      <c r="AB167" s="42">
        <f t="shared" si="5"/>
        <v>0</v>
      </c>
      <c r="AC167" s="16"/>
      <c r="AD167" s="16"/>
      <c r="AE167" s="16"/>
      <c r="AF167" s="16"/>
      <c r="AG167" s="16"/>
    </row>
    <row r="168" spans="1:33" ht="14.25" customHeight="1" x14ac:dyDescent="0.25">
      <c r="A168" s="22" t="s">
        <v>188</v>
      </c>
      <c r="B168" s="68">
        <v>2.4689051115048515</v>
      </c>
      <c r="C168" s="68">
        <v>4.7</v>
      </c>
      <c r="D168" s="68">
        <v>4.7762212726046647</v>
      </c>
      <c r="E168" s="68">
        <v>1.7686186267412072</v>
      </c>
      <c r="F168" s="68">
        <v>5.4194365471254189</v>
      </c>
      <c r="G168" s="68">
        <v>22.346797041102942</v>
      </c>
      <c r="H168" s="68">
        <v>9.9315160422094912</v>
      </c>
      <c r="I168" s="68">
        <v>14.524795507974726</v>
      </c>
      <c r="J168" s="68">
        <v>18.584654895198952</v>
      </c>
      <c r="K168" s="68">
        <v>11.057196435133401</v>
      </c>
      <c r="L168" s="68">
        <v>15.681593416067541</v>
      </c>
      <c r="M168" s="68">
        <v>20.381953456573271</v>
      </c>
      <c r="N168" s="68">
        <v>21.002423743506885</v>
      </c>
      <c r="O168" s="68">
        <v>26.649143021536759</v>
      </c>
      <c r="P168" s="68">
        <v>18.981398323817949</v>
      </c>
      <c r="Q168" s="68">
        <v>14.285538161226585</v>
      </c>
      <c r="R168" s="16"/>
      <c r="S168" s="36">
        <f>IF(P168="","",P168/Trans_cr_A!P168)</f>
        <v>0.60522935818937351</v>
      </c>
      <c r="T168" s="37">
        <f>IF(P168="","",P168/GDP!S164/10)</f>
        <v>1.2021151566699144</v>
      </c>
      <c r="U168" s="37">
        <f>IF(Q168="","",Q168/GDP!T164/10)</f>
        <v>0.9116488935052065</v>
      </c>
      <c r="V168" s="39">
        <f>IF(P168="","",(P168-Oth_D_A!P168)/GDP!S164/10)</f>
        <v>0.65933270308856007</v>
      </c>
      <c r="W168" s="39">
        <f>IF(Q168="","",(Q168-Oth_D_A!Q168)/GDP!T164/10)</f>
        <v>0.83517669534695371</v>
      </c>
      <c r="X168" s="37">
        <f>IF(Trans_cr_A!P168="","",Trans_cr_A!P168/GDP!S164/10)</f>
        <v>1.9862142184678659</v>
      </c>
      <c r="Y168" s="37">
        <f>IF(Trans_cr_A!P168="", "", (Trans_cr_A!P168-Trans_deb!P168)/GDP!S164/10)</f>
        <v>-1.2659687276957863</v>
      </c>
      <c r="Z168" s="16"/>
      <c r="AA168" s="14">
        <f t="shared" si="4"/>
        <v>1</v>
      </c>
      <c r="AB168" s="42">
        <f t="shared" si="5"/>
        <v>1</v>
      </c>
      <c r="AC168" s="16"/>
      <c r="AD168" s="16"/>
      <c r="AE168" s="16"/>
      <c r="AF168" s="16"/>
      <c r="AG168" s="16"/>
    </row>
    <row r="169" spans="1:33" ht="14.25" customHeight="1" x14ac:dyDescent="0.25">
      <c r="A169" s="22" t="s">
        <v>189</v>
      </c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16"/>
      <c r="S169" s="36" t="str">
        <f>IF(P169="","",P169/Trans_cr_A!P169)</f>
        <v/>
      </c>
      <c r="T169" s="37" t="str">
        <f>IF(P169="","",P169/GDP!S165/10)</f>
        <v/>
      </c>
      <c r="U169" s="37" t="str">
        <f>IF(Q169="","",Q169/GDP!T165/10)</f>
        <v/>
      </c>
      <c r="V169" s="39" t="str">
        <f>IF(P169="","",(P169-Oth_D_A!P169)/GDP!S165/10)</f>
        <v/>
      </c>
      <c r="W169" s="39" t="str">
        <f>IF(Q169="","",(Q169-Oth_D_A!Q169)/GDP!T165/10)</f>
        <v/>
      </c>
      <c r="X169" s="37" t="str">
        <f>IF(Trans_cr_A!P169="","",Trans_cr_A!P169/GDP!S165/10)</f>
        <v/>
      </c>
      <c r="Y169" s="37" t="str">
        <f>IF(Trans_cr_A!P169="", "", (Trans_cr_A!P169-Trans_deb!P169)/GDP!S165/10)</f>
        <v/>
      </c>
      <c r="Z169" s="16"/>
      <c r="AA169" s="14" t="str">
        <f t="shared" si="4"/>
        <v/>
      </c>
      <c r="AB169" s="42">
        <f t="shared" si="5"/>
        <v>0</v>
      </c>
      <c r="AC169" s="16"/>
      <c r="AD169" s="16"/>
      <c r="AE169" s="16"/>
      <c r="AF169" s="16"/>
      <c r="AG169" s="16"/>
    </row>
    <row r="170" spans="1:33" ht="14.25" customHeight="1" x14ac:dyDescent="0.25">
      <c r="A170" s="22" t="s">
        <v>190</v>
      </c>
      <c r="B170" s="68">
        <v>310.99281648372505</v>
      </c>
      <c r="C170" s="68">
        <v>326.21574669414014</v>
      </c>
      <c r="D170" s="68">
        <v>314.18239972997338</v>
      </c>
      <c r="E170" s="68">
        <v>287.82007684067224</v>
      </c>
      <c r="F170" s="68">
        <v>281.9898419561963</v>
      </c>
      <c r="G170" s="68">
        <v>278.46457359366224</v>
      </c>
      <c r="H170" s="68">
        <v>341.9559899693578</v>
      </c>
      <c r="I170" s="68">
        <v>297.09691777147066</v>
      </c>
      <c r="J170" s="68">
        <v>260.05388395317993</v>
      </c>
      <c r="K170" s="68">
        <v>246.87461171521844</v>
      </c>
      <c r="L170" s="68">
        <v>236.03032127661928</v>
      </c>
      <c r="M170" s="68">
        <v>211.00057445871585</v>
      </c>
      <c r="N170" s="68">
        <v>389.5207887936125</v>
      </c>
      <c r="O170" s="68">
        <v>362.32396294374126</v>
      </c>
      <c r="P170" s="68">
        <v>339.62150639525055</v>
      </c>
      <c r="Q170" s="68">
        <v>194.57851650324375</v>
      </c>
      <c r="R170" s="16"/>
      <c r="S170" s="36">
        <f>IF(P170="","",P170/Trans_cr_A!P170)</f>
        <v>0.16096825769858852</v>
      </c>
      <c r="T170" s="37">
        <f>IF(P170="","",P170/GDP!S166/10)</f>
        <v>9.6660776992790909E-2</v>
      </c>
      <c r="U170" s="37">
        <f>IF(Q170="","",Q170/GDP!T166/10)</f>
        <v>6.4405660281630042E-2</v>
      </c>
      <c r="V170" s="39">
        <f>IF(P170="","",(P170-Oth_D_A!P170)/GDP!S166/10)</f>
        <v>3.2143887981793698E-2</v>
      </c>
      <c r="W170" s="39">
        <f>IF(Q170="","",(Q170-Oth_D_A!Q170)/GDP!T166/10)</f>
        <v>8.0934858278753404E-3</v>
      </c>
      <c r="X170" s="37">
        <f>IF(Trans_cr_A!P170="","",Trans_cr_A!P170/GDP!S166/10)</f>
        <v>0.60049588890865213</v>
      </c>
      <c r="Y170" s="37">
        <f>IF(Trans_cr_A!P170="", "", (Trans_cr_A!P170-Trans_deb!P170)/GDP!S166/10)</f>
        <v>-1.2541291721802899</v>
      </c>
      <c r="Z170" s="16"/>
      <c r="AA170" s="14">
        <f t="shared" si="4"/>
        <v>1</v>
      </c>
      <c r="AB170" s="42">
        <f t="shared" si="5"/>
        <v>1</v>
      </c>
      <c r="AC170" s="16"/>
      <c r="AD170" s="16"/>
      <c r="AE170" s="16"/>
      <c r="AF170" s="16"/>
      <c r="AG170" s="16"/>
    </row>
    <row r="171" spans="1:33" ht="14.25" customHeight="1" x14ac:dyDescent="0.25">
      <c r="A171" s="22" t="s">
        <v>191</v>
      </c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16"/>
      <c r="S171" s="36" t="str">
        <f>IF(P171="","",P171/Trans_cr_A!P171)</f>
        <v/>
      </c>
      <c r="T171" s="37" t="str">
        <f>IF(P171="","",P171/GDP!S167/10)</f>
        <v/>
      </c>
      <c r="U171" s="37" t="str">
        <f>IF(Q171="","",Q171/GDP!T167/10)</f>
        <v/>
      </c>
      <c r="V171" s="39" t="str">
        <f>IF(P171="","",(P171-Oth_D_A!P171)/GDP!S167/10)</f>
        <v/>
      </c>
      <c r="W171" s="39" t="str">
        <f>IF(Q171="","",(Q171-Oth_D_A!Q171)/GDP!T167/10)</f>
        <v/>
      </c>
      <c r="X171" s="37" t="str">
        <f>IF(Trans_cr_A!P171="","",Trans_cr_A!P171/GDP!S167/10)</f>
        <v/>
      </c>
      <c r="Y171" s="37" t="str">
        <f>IF(Trans_cr_A!P171="", "", (Trans_cr_A!P171-Trans_deb!P171)/GDP!S167/10)</f>
        <v/>
      </c>
      <c r="Z171" s="16"/>
      <c r="AA171" s="14" t="str">
        <f t="shared" si="4"/>
        <v/>
      </c>
      <c r="AB171" s="42">
        <f t="shared" si="5"/>
        <v>0</v>
      </c>
      <c r="AC171" s="16"/>
      <c r="AD171" s="16"/>
      <c r="AE171" s="16"/>
      <c r="AF171" s="16"/>
      <c r="AG171" s="16"/>
    </row>
    <row r="172" spans="1:33" ht="14.25" customHeight="1" x14ac:dyDescent="0.25">
      <c r="A172" s="22" t="s">
        <v>192</v>
      </c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16"/>
      <c r="S172" s="36" t="str">
        <f>IF(P172="","",P172/Trans_cr_A!P172)</f>
        <v/>
      </c>
      <c r="T172" s="37" t="str">
        <f>IF(P172="","",P172/GDP!S168/10)</f>
        <v/>
      </c>
      <c r="U172" s="37" t="str">
        <f>IF(Q172="","",Q172/GDP!T168/10)</f>
        <v/>
      </c>
      <c r="V172" s="39" t="str">
        <f>IF(P172="","",(P172-Oth_D_A!P172)/GDP!S168/10)</f>
        <v/>
      </c>
      <c r="W172" s="39" t="str">
        <f>IF(Q172="","",(Q172-Oth_D_A!Q172)/GDP!T168/10)</f>
        <v/>
      </c>
      <c r="X172" s="37">
        <f>IF(Trans_cr_A!P172="","",Trans_cr_A!P172/GDP!S168/10)</f>
        <v>1.3431504027639156</v>
      </c>
      <c r="Y172" s="37">
        <f>IF(Trans_cr_A!P172="", "", (Trans_cr_A!P172-Trans_deb!P172)/GDP!S168/10)</f>
        <v>0.45396828456229976</v>
      </c>
      <c r="Z172" s="16"/>
      <c r="AA172" s="14" t="str">
        <f t="shared" si="4"/>
        <v/>
      </c>
      <c r="AB172" s="42">
        <f t="shared" si="5"/>
        <v>0</v>
      </c>
      <c r="AC172" s="16"/>
      <c r="AD172" s="16"/>
      <c r="AE172" s="16"/>
      <c r="AF172" s="16"/>
      <c r="AG172" s="16"/>
    </row>
    <row r="173" spans="1:33" ht="14.25" customHeight="1" x14ac:dyDescent="0.25">
      <c r="A173" s="22" t="s">
        <v>193</v>
      </c>
      <c r="B173" s="67">
        <v>319.41000000000003</v>
      </c>
      <c r="C173" s="67">
        <v>364.9</v>
      </c>
      <c r="D173" s="67">
        <v>401.9</v>
      </c>
      <c r="E173" s="67">
        <v>434.4</v>
      </c>
      <c r="F173" s="67">
        <v>387.1</v>
      </c>
      <c r="G173" s="67">
        <v>585.96</v>
      </c>
      <c r="H173" s="67">
        <v>634.26</v>
      </c>
      <c r="I173" s="67"/>
      <c r="J173" s="67"/>
      <c r="K173" s="67"/>
      <c r="L173" s="67"/>
      <c r="M173" s="67"/>
      <c r="N173" s="67"/>
      <c r="O173" s="67"/>
      <c r="P173" s="67"/>
      <c r="Q173" s="67"/>
      <c r="R173" s="16"/>
      <c r="S173" s="36" t="str">
        <f>IF(P173="","",P173/Trans_cr_A!P173)</f>
        <v/>
      </c>
      <c r="T173" s="37" t="str">
        <f>IF(P173="","",P173/GDP!S169/10)</f>
        <v/>
      </c>
      <c r="U173" s="37" t="str">
        <f>IF(Q173="","",Q173/GDP!T169/10)</f>
        <v/>
      </c>
      <c r="V173" s="39" t="str">
        <f>IF(P173="","",(P173-Oth_D_A!P173)/GDP!S169/10)</f>
        <v/>
      </c>
      <c r="W173" s="39" t="str">
        <f>IF(Q173="","",(Q173-Oth_D_A!Q173)/GDP!T169/10)</f>
        <v/>
      </c>
      <c r="X173" s="37">
        <f>IF(Trans_cr_A!P173="","",Trans_cr_A!P173/GDP!S169/10)</f>
        <v>2.7855509776370004</v>
      </c>
      <c r="Y173" s="37">
        <f>IF(Trans_cr_A!P173="", "", (Trans_cr_A!P173-Trans_deb!P173)/GDP!S169/10)</f>
        <v>0.749803519969516</v>
      </c>
      <c r="Z173" s="16"/>
      <c r="AA173" s="14" t="str">
        <f t="shared" si="4"/>
        <v/>
      </c>
      <c r="AB173" s="42">
        <f t="shared" si="5"/>
        <v>0</v>
      </c>
      <c r="AC173" s="16"/>
      <c r="AD173" s="16"/>
      <c r="AE173" s="16"/>
      <c r="AF173" s="16"/>
      <c r="AG173" s="16"/>
    </row>
    <row r="174" spans="1:33" ht="14.25" customHeight="1" x14ac:dyDescent="0.25">
      <c r="A174" s="22" t="s">
        <v>194</v>
      </c>
      <c r="B174" s="68"/>
      <c r="C174" s="68"/>
      <c r="D174" s="68"/>
      <c r="E174" s="68"/>
      <c r="F174" s="68"/>
      <c r="G174" s="68"/>
      <c r="H174" s="68"/>
      <c r="I174" s="68"/>
      <c r="J174" s="68"/>
      <c r="K174" s="68">
        <v>13.1</v>
      </c>
      <c r="L174" s="68">
        <v>15.784657939651023</v>
      </c>
      <c r="M174" s="68">
        <v>17.691367406000847</v>
      </c>
      <c r="N174" s="68">
        <v>17.200643025198595</v>
      </c>
      <c r="O174" s="68">
        <v>18.155939150049218</v>
      </c>
      <c r="P174" s="68"/>
      <c r="Q174" s="68"/>
      <c r="R174" s="16"/>
      <c r="S174" s="36" t="str">
        <f>IF(P174="","",P174/Trans_cr_A!P174)</f>
        <v/>
      </c>
      <c r="T174" s="37" t="str">
        <f>IF(P174="","",P174/GDP!S170/10)</f>
        <v/>
      </c>
      <c r="U174" s="37" t="str">
        <f>IF(Q174="","",Q174/GDP!T170/10)</f>
        <v/>
      </c>
      <c r="V174" s="39" t="str">
        <f>IF(P174="","",(P174-Oth_D_A!P174)/GDP!S170/10)</f>
        <v/>
      </c>
      <c r="W174" s="39" t="str">
        <f>IF(Q174="","",(Q174-Oth_D_A!Q174)/GDP!T170/10)</f>
        <v/>
      </c>
      <c r="X174" s="37">
        <f>IF(Trans_cr_A!P174="","",Trans_cr_A!P174/GDP!S170/10)</f>
        <v>1.7437320996573777</v>
      </c>
      <c r="Y174" s="37">
        <f>IF(Trans_cr_A!P174="", "", (Trans_cr_A!P174-Trans_deb!P174)/GDP!S170/10)</f>
        <v>-3.8706355551751614</v>
      </c>
      <c r="Z174" s="16"/>
      <c r="AA174" s="14" t="str">
        <f t="shared" si="4"/>
        <v/>
      </c>
      <c r="AB174" s="42">
        <f t="shared" si="5"/>
        <v>0</v>
      </c>
      <c r="AC174" s="16"/>
      <c r="AD174" s="16"/>
      <c r="AE174" s="16"/>
      <c r="AF174" s="16"/>
      <c r="AG174" s="16"/>
    </row>
    <row r="175" spans="1:33" ht="14.25" customHeight="1" x14ac:dyDescent="0.25">
      <c r="A175" s="22" t="s">
        <v>195</v>
      </c>
      <c r="B175" s="67"/>
      <c r="C175" s="67"/>
      <c r="D175" s="67"/>
      <c r="E175" s="67"/>
      <c r="F175" s="67"/>
      <c r="G175" s="67"/>
      <c r="H175" s="67"/>
      <c r="I175" s="67"/>
      <c r="J175" s="67"/>
      <c r="K175" s="67">
        <v>14.7</v>
      </c>
      <c r="L175" s="67">
        <v>14.842041892592592</v>
      </c>
      <c r="M175" s="67">
        <v>15.614555148148147</v>
      </c>
      <c r="N175" s="67">
        <v>13.07170229259259</v>
      </c>
      <c r="O175" s="67">
        <v>13.593360464556804</v>
      </c>
      <c r="P175" s="67"/>
      <c r="Q175" s="67"/>
      <c r="R175" s="16"/>
      <c r="S175" s="36" t="str">
        <f>IF(P175="","",P175/Trans_cr_A!P175)</f>
        <v/>
      </c>
      <c r="T175" s="37" t="str">
        <f>IF(P175="","",P175/GDP!S171/10)</f>
        <v/>
      </c>
      <c r="U175" s="37" t="str">
        <f>IF(Q175="","",Q175/GDP!T171/10)</f>
        <v/>
      </c>
      <c r="V175" s="39" t="str">
        <f>IF(P175="","",(P175-Oth_D_A!P175)/GDP!S171/10)</f>
        <v/>
      </c>
      <c r="W175" s="39" t="str">
        <f>IF(Q175="","",(Q175-Oth_D_A!Q175)/GDP!T171/10)</f>
        <v/>
      </c>
      <c r="X175" s="37">
        <f>IF(Trans_cr_A!P175="","",Trans_cr_A!P175/GDP!S171/10)</f>
        <v>0.68182533809406221</v>
      </c>
      <c r="Y175" s="37">
        <f>IF(Trans_cr_A!P175="", "", (Trans_cr_A!P175-Trans_deb!P175)/GDP!S171/10)</f>
        <v>-3.7052882664126967</v>
      </c>
      <c r="Z175" s="16"/>
      <c r="AA175" s="14" t="str">
        <f t="shared" si="4"/>
        <v/>
      </c>
      <c r="AB175" s="42">
        <f t="shared" si="5"/>
        <v>0</v>
      </c>
      <c r="AC175" s="16"/>
      <c r="AD175" s="16"/>
      <c r="AE175" s="16"/>
      <c r="AF175" s="16"/>
      <c r="AG175" s="16"/>
    </row>
    <row r="176" spans="1:33" ht="14.25" customHeight="1" x14ac:dyDescent="0.25">
      <c r="A176" s="22" t="s">
        <v>196</v>
      </c>
      <c r="B176" s="68"/>
      <c r="C176" s="68"/>
      <c r="D176" s="68"/>
      <c r="E176" s="68"/>
      <c r="F176" s="68"/>
      <c r="G176" s="68"/>
      <c r="H176" s="68"/>
      <c r="I176" s="68"/>
      <c r="J176" s="68"/>
      <c r="K176" s="68">
        <v>4</v>
      </c>
      <c r="L176" s="68">
        <v>4.2220104703703702</v>
      </c>
      <c r="M176" s="68">
        <v>5.2003763111111114</v>
      </c>
      <c r="N176" s="68">
        <v>6.7405346273440729</v>
      </c>
      <c r="O176" s="68">
        <v>7.2488502332529379</v>
      </c>
      <c r="P176" s="68"/>
      <c r="Q176" s="68"/>
      <c r="R176" s="16"/>
      <c r="S176" s="36" t="str">
        <f>IF(P176="","",P176/Trans_cr_A!P176)</f>
        <v/>
      </c>
      <c r="T176" s="37" t="str">
        <f>IF(P176="","",P176/GDP!S172/10)</f>
        <v/>
      </c>
      <c r="U176" s="37" t="str">
        <f>IF(Q176="","",Q176/GDP!T172/10)</f>
        <v/>
      </c>
      <c r="V176" s="39" t="str">
        <f>IF(P176="","",(P176-Oth_D_A!P176)/GDP!S172/10)</f>
        <v/>
      </c>
      <c r="W176" s="39" t="str">
        <f>IF(Q176="","",(Q176-Oth_D_A!Q176)/GDP!T172/10)</f>
        <v/>
      </c>
      <c r="X176" s="37">
        <f>IF(Trans_cr_A!P176="","",Trans_cr_A!P176/GDP!S172/10)</f>
        <v>1.5728130433734198</v>
      </c>
      <c r="Y176" s="37">
        <f>IF(Trans_cr_A!P176="", "", (Trans_cr_A!P176-Trans_deb!P176)/GDP!S172/10)</f>
        <v>-3.9510892568409139</v>
      </c>
      <c r="Z176" s="16"/>
      <c r="AA176" s="14" t="str">
        <f t="shared" si="4"/>
        <v/>
      </c>
      <c r="AB176" s="42">
        <f t="shared" si="5"/>
        <v>0</v>
      </c>
      <c r="AC176" s="16"/>
      <c r="AD176" s="16"/>
      <c r="AE176" s="16"/>
      <c r="AF176" s="16"/>
      <c r="AG176" s="16"/>
    </row>
    <row r="177" spans="1:33" ht="14.25" customHeight="1" x14ac:dyDescent="0.25">
      <c r="A177" s="22" t="s">
        <v>197</v>
      </c>
      <c r="B177" s="67">
        <v>3.0983688052910163</v>
      </c>
      <c r="C177" s="67">
        <v>18.737020817313262</v>
      </c>
      <c r="D177" s="67">
        <v>10.479504829668381</v>
      </c>
      <c r="E177" s="67">
        <v>17.419892543279651</v>
      </c>
      <c r="F177" s="67">
        <v>7.8251676466761246</v>
      </c>
      <c r="G177" s="67">
        <v>4.7</v>
      </c>
      <c r="H177" s="67">
        <v>19.981824760099702</v>
      </c>
      <c r="I177" s="67">
        <v>14.168343837273955</v>
      </c>
      <c r="J177" s="67">
        <v>116.11990030869582</v>
      </c>
      <c r="K177" s="67">
        <v>416.20233444669907</v>
      </c>
      <c r="L177" s="67">
        <v>531.80416361518905</v>
      </c>
      <c r="M177" s="67">
        <v>260.24769943598102</v>
      </c>
      <c r="N177" s="67">
        <v>401.41213985415629</v>
      </c>
      <c r="O177" s="67">
        <v>0</v>
      </c>
      <c r="P177" s="67">
        <v>0</v>
      </c>
      <c r="Q177" s="67"/>
      <c r="R177" s="16"/>
      <c r="S177" s="36">
        <f>IF(P177="","",P177/Trans_cr_A!P177)</f>
        <v>0</v>
      </c>
      <c r="T177" s="37">
        <f>IF(P177="","",P177/GDP!S173/10)</f>
        <v>0</v>
      </c>
      <c r="U177" s="37" t="str">
        <f>IF(Q177="","",Q177/GDP!T173/10)</f>
        <v/>
      </c>
      <c r="V177" s="39">
        <f>IF(P177="","",(P177-Oth_D_A!P177)/GDP!S173/10)</f>
        <v>0</v>
      </c>
      <c r="W177" s="39" t="str">
        <f>IF(Q177="","",(Q177-Oth_D_A!Q177)/GDP!T173/10)</f>
        <v/>
      </c>
      <c r="X177" s="37">
        <f>IF(Trans_cr_A!P177="","",Trans_cr_A!P177/GDP!S173/10)</f>
        <v>1.1473928811077345</v>
      </c>
      <c r="Y177" s="37">
        <f>IF(Trans_cr_A!P177="", "", (Trans_cr_A!P177-Trans_deb!P177)/GDP!S173/10)</f>
        <v>-1.6208217755724679</v>
      </c>
      <c r="Z177" s="16"/>
      <c r="AA177" s="14" t="str">
        <f t="shared" si="4"/>
        <v/>
      </c>
      <c r="AB177" s="42">
        <f t="shared" si="5"/>
        <v>0</v>
      </c>
      <c r="AC177" s="16"/>
      <c r="AD177" s="16"/>
      <c r="AE177" s="16"/>
      <c r="AF177" s="16"/>
      <c r="AG177" s="16"/>
    </row>
    <row r="178" spans="1:33" ht="14.25" customHeight="1" x14ac:dyDescent="0.25">
      <c r="A178" s="22" t="s">
        <v>198</v>
      </c>
      <c r="B178" s="68">
        <v>13.4</v>
      </c>
      <c r="C178" s="68">
        <v>3.7</v>
      </c>
      <c r="D178" s="68">
        <v>3.7</v>
      </c>
      <c r="E178" s="68">
        <v>2.6</v>
      </c>
      <c r="F178" s="68">
        <v>2.2999999999999998</v>
      </c>
      <c r="G178" s="68">
        <v>3.1</v>
      </c>
      <c r="H178" s="68">
        <v>2.1389009336441998</v>
      </c>
      <c r="I178" s="68">
        <v>11.752869809999998</v>
      </c>
      <c r="J178" s="68">
        <v>13.459635716210501</v>
      </c>
      <c r="K178" s="68">
        <v>19.27199693835448</v>
      </c>
      <c r="L178" s="68">
        <v>18.778635358354769</v>
      </c>
      <c r="M178" s="68">
        <v>15.51519338773657</v>
      </c>
      <c r="N178" s="68">
        <v>16</v>
      </c>
      <c r="O178" s="68">
        <v>17.6221492925403</v>
      </c>
      <c r="P178" s="68">
        <v>19.104954997222848</v>
      </c>
      <c r="Q178" s="68">
        <v>15.062625285074219</v>
      </c>
      <c r="R178" s="16"/>
      <c r="S178" s="36">
        <f>IF(P178="","",P178/Trans_cr_A!P178)</f>
        <v>0.48327350590277973</v>
      </c>
      <c r="T178" s="37">
        <f>IF(P178="","",P178/GDP!S174/10)</f>
        <v>0.51676913706310112</v>
      </c>
      <c r="U178" s="37">
        <f>IF(Q178="","",Q178/GDP!T174/10)</f>
        <v>0.62500519855079739</v>
      </c>
      <c r="V178" s="39">
        <f>IF(P178="","",(P178-Oth_D_A!P178)/GDP!S174/10)</f>
        <v>0.1922590941326629</v>
      </c>
      <c r="W178" s="39">
        <f>IF(Q178="","",(Q178-Oth_D_A!Q178)/GDP!T174/10)</f>
        <v>0.3777239101560062</v>
      </c>
      <c r="X178" s="37">
        <f>IF(Trans_cr_A!P178="","",Trans_cr_A!P178/GDP!S174/10)</f>
        <v>1.0693098850882583</v>
      </c>
      <c r="Y178" s="37">
        <f>IF(Trans_cr_A!P178="", "", (Trans_cr_A!P178-Trans_deb!P178)/GDP!S174/10)</f>
        <v>-1.8512775614712009</v>
      </c>
      <c r="Z178" s="16"/>
      <c r="AA178" s="14">
        <f t="shared" si="4"/>
        <v>1</v>
      </c>
      <c r="AB178" s="42">
        <f t="shared" si="5"/>
        <v>1</v>
      </c>
      <c r="AC178" s="16"/>
      <c r="AD178" s="16"/>
      <c r="AE178" s="16"/>
      <c r="AF178" s="16"/>
      <c r="AG178" s="16"/>
    </row>
    <row r="179" spans="1:33" ht="14.25" customHeight="1" x14ac:dyDescent="0.25">
      <c r="A179" s="22" t="s">
        <v>199</v>
      </c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16"/>
      <c r="S179" s="36" t="str">
        <f>IF(P179="","",P179/Trans_cr_A!P179)</f>
        <v/>
      </c>
      <c r="T179" s="37" t="str">
        <f>IF(P179="","",P179/GDP!S175/10)</f>
        <v/>
      </c>
      <c r="U179" s="37" t="str">
        <f>IF(Q179="","",Q179/GDP!T175/10)</f>
        <v/>
      </c>
      <c r="V179" s="39" t="str">
        <f>IF(P179="","",(P179-Oth_D_A!P179)/GDP!S175/10)</f>
        <v/>
      </c>
      <c r="W179" s="39" t="str">
        <f>IF(Q179="","",(Q179-Oth_D_A!Q179)/GDP!T175/10)</f>
        <v/>
      </c>
      <c r="X179" s="37">
        <f>IF(Trans_cr_A!P179="","",Trans_cr_A!P179/GDP!S175/10)</f>
        <v>1.8499983126495976</v>
      </c>
      <c r="Y179" s="37">
        <f>IF(Trans_cr_A!P179="", "", (Trans_cr_A!P179-Trans_deb!P179)/GDP!S175/10)</f>
        <v>-0.35701499102199119</v>
      </c>
      <c r="Z179" s="16"/>
      <c r="AA179" s="14" t="str">
        <f t="shared" si="4"/>
        <v/>
      </c>
      <c r="AB179" s="42">
        <f t="shared" si="5"/>
        <v>0</v>
      </c>
      <c r="AC179" s="16"/>
      <c r="AD179" s="16"/>
      <c r="AE179" s="16"/>
      <c r="AF179" s="16"/>
      <c r="AG179" s="16"/>
    </row>
    <row r="180" spans="1:33" ht="14.25" customHeight="1" x14ac:dyDescent="0.25">
      <c r="A180" s="22" t="s">
        <v>200</v>
      </c>
      <c r="B180" s="68">
        <v>4793.9037754602577</v>
      </c>
      <c r="C180" s="68">
        <v>5288.7091766238964</v>
      </c>
      <c r="D180" s="68">
        <v>6391.4610092066514</v>
      </c>
      <c r="E180" s="68">
        <v>7556.9618902200837</v>
      </c>
      <c r="F180" s="68">
        <v>6628.1444570617487</v>
      </c>
      <c r="G180" s="68">
        <v>5621.2075687983024</v>
      </c>
      <c r="H180" s="68">
        <v>5710.0611174882206</v>
      </c>
      <c r="I180" s="68">
        <v>5359.3752203733156</v>
      </c>
      <c r="J180" s="68">
        <v>5558.4157475034244</v>
      </c>
      <c r="K180" s="68">
        <v>6086.8102083684753</v>
      </c>
      <c r="L180" s="68">
        <v>4263.9560349858466</v>
      </c>
      <c r="M180" s="68">
        <v>1921.3244343906531</v>
      </c>
      <c r="N180" s="68">
        <v>1943.0917755045552</v>
      </c>
      <c r="O180" s="68">
        <v>2048.9239340242589</v>
      </c>
      <c r="P180" s="68">
        <v>1974.5614066769526</v>
      </c>
      <c r="Q180" s="68">
        <v>1416.4065501971445</v>
      </c>
      <c r="R180" s="16"/>
      <c r="S180" s="36">
        <f>IF(P180="","",P180/Trans_cr_A!P180)</f>
        <v>0.13008920502215832</v>
      </c>
      <c r="T180" s="37">
        <f>IF(P180="","",P180/GDP!S176/10)</f>
        <v>0.26967993240483001</v>
      </c>
      <c r="U180" s="37">
        <f>IF(Q180="","",Q180/GDP!T176/10)</f>
        <v>0.18950433289099061</v>
      </c>
      <c r="V180" s="39">
        <f>IF(P180="","",(P180-Oth_D_A!P180)/GDP!S176/10)</f>
        <v>5.2654727320429452E-2</v>
      </c>
      <c r="W180" s="39">
        <f>IF(Q180="","",(Q180-Oth_D_A!Q180)/GDP!T176/10)</f>
        <v>3.6656286395419971E-2</v>
      </c>
      <c r="X180" s="37">
        <f>IF(Trans_cr_A!P180="","",Trans_cr_A!P180/GDP!S176/10)</f>
        <v>2.0730385150627599</v>
      </c>
      <c r="Y180" s="37">
        <f>IF(Trans_cr_A!P180="", "", (Trans_cr_A!P180-Trans_deb!P180)/GDP!S176/10)</f>
        <v>0.22156278025842863</v>
      </c>
      <c r="Z180" s="16"/>
      <c r="AA180" s="14">
        <f t="shared" si="4"/>
        <v>1</v>
      </c>
      <c r="AB180" s="42">
        <f t="shared" si="5"/>
        <v>1</v>
      </c>
      <c r="AC180" s="16"/>
      <c r="AD180" s="16"/>
      <c r="AE180" s="16"/>
      <c r="AF180" s="16"/>
      <c r="AG180" s="16"/>
    </row>
    <row r="181" spans="1:33" ht="14.25" customHeight="1" x14ac:dyDescent="0.25">
      <c r="A181" s="22" t="s">
        <v>201</v>
      </c>
      <c r="B181" s="67">
        <v>98</v>
      </c>
      <c r="C181" s="67">
        <v>94</v>
      </c>
      <c r="D181" s="67">
        <v>100.586</v>
      </c>
      <c r="E181" s="67">
        <v>84</v>
      </c>
      <c r="F181" s="67">
        <v>64.02</v>
      </c>
      <c r="G181" s="67">
        <v>132.76474331032992</v>
      </c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16"/>
      <c r="S181" s="36" t="str">
        <f>IF(P181="","",P181/Trans_cr_A!P181)</f>
        <v/>
      </c>
      <c r="T181" s="37" t="str">
        <f>IF(P181="","",P181/GDP!S177/10)</f>
        <v/>
      </c>
      <c r="U181" s="37" t="str">
        <f>IF(Q181="","",Q181/GDP!T177/10)</f>
        <v/>
      </c>
      <c r="V181" s="39" t="str">
        <f>IF(P181="","",(P181-Oth_D_A!P181)/GDP!S177/10)</f>
        <v/>
      </c>
      <c r="W181" s="39" t="str">
        <f>IF(Q181="","",(Q181-Oth_D_A!Q181)/GDP!T177/10)</f>
        <v/>
      </c>
      <c r="X181" s="37" t="str">
        <f>IF(Trans_cr_A!P181="","",Trans_cr_A!P181/GDP!S177/10)</f>
        <v/>
      </c>
      <c r="Y181" s="37" t="str">
        <f>IF(Trans_cr_A!P181="", "", (Trans_cr_A!P181-Trans_deb!P181)/GDP!S177/10)</f>
        <v/>
      </c>
      <c r="Z181" s="16"/>
      <c r="AA181" s="14" t="str">
        <f t="shared" si="4"/>
        <v/>
      </c>
      <c r="AB181" s="42">
        <f t="shared" si="5"/>
        <v>0</v>
      </c>
      <c r="AC181" s="16"/>
      <c r="AD181" s="16"/>
      <c r="AE181" s="16"/>
      <c r="AF181" s="16"/>
      <c r="AG181" s="16"/>
    </row>
    <row r="182" spans="1:33" ht="14.25" customHeight="1" x14ac:dyDescent="0.25">
      <c r="A182" s="22" t="s">
        <v>202</v>
      </c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16"/>
      <c r="S182" s="36" t="str">
        <f>IF(P182="","",P182/Trans_cr_A!P182)</f>
        <v/>
      </c>
      <c r="T182" s="37" t="str">
        <f>IF(P182="","",P182/GDP!S178/10)</f>
        <v/>
      </c>
      <c r="U182" s="37" t="str">
        <f>IF(Q182="","",Q182/GDP!T178/10)</f>
        <v/>
      </c>
      <c r="V182" s="39" t="str">
        <f>IF(P182="","",(P182-Oth_D_A!P182)/GDP!S178/10)</f>
        <v/>
      </c>
      <c r="W182" s="39" t="str">
        <f>IF(Q182="","",(Q182-Oth_D_A!Q182)/GDP!T178/10)</f>
        <v/>
      </c>
      <c r="X182" s="37">
        <f>IF(Trans_cr_A!P182="","",Trans_cr_A!P182/GDP!S178/10)</f>
        <v>1.7188092157708339</v>
      </c>
      <c r="Y182" s="37">
        <f>IF(Trans_cr_A!P182="", "", (Trans_cr_A!P182-Trans_deb!P182)/GDP!S178/10)</f>
        <v>-0.21186994419832464</v>
      </c>
      <c r="Z182" s="16"/>
      <c r="AA182" s="14" t="str">
        <f t="shared" si="4"/>
        <v/>
      </c>
      <c r="AB182" s="42">
        <f t="shared" si="5"/>
        <v>0</v>
      </c>
      <c r="AC182" s="16"/>
      <c r="AD182" s="16"/>
      <c r="AE182" s="16"/>
      <c r="AF182" s="16"/>
      <c r="AG182" s="16"/>
    </row>
    <row r="183" spans="1:33" ht="14.25" customHeight="1" x14ac:dyDescent="0.25">
      <c r="A183" s="22" t="s">
        <v>203</v>
      </c>
      <c r="B183" s="67">
        <v>8.7055000000000007</v>
      </c>
      <c r="C183" s="67">
        <v>7.3133999999999997</v>
      </c>
      <c r="D183" s="67">
        <v>7.5625999999999998</v>
      </c>
      <c r="E183" s="67">
        <v>9.0511999999999997</v>
      </c>
      <c r="F183" s="67">
        <v>35.390500000000003</v>
      </c>
      <c r="G183" s="67">
        <v>5</v>
      </c>
      <c r="H183" s="67">
        <v>7.3095080000000001</v>
      </c>
      <c r="I183" s="67">
        <v>8.9027370000000001</v>
      </c>
      <c r="J183" s="67">
        <v>9.7207120000000007</v>
      </c>
      <c r="K183" s="67">
        <v>5.5010810000000001</v>
      </c>
      <c r="L183" s="67">
        <v>8.3230730000000008</v>
      </c>
      <c r="M183" s="67">
        <v>7.08561</v>
      </c>
      <c r="N183" s="67">
        <v>8.8404600000000002</v>
      </c>
      <c r="O183" s="67">
        <v>8.7574100000000001</v>
      </c>
      <c r="P183" s="67">
        <v>14.178290000000001</v>
      </c>
      <c r="Q183" s="67">
        <v>4.1014799999999996</v>
      </c>
      <c r="R183" s="16"/>
      <c r="S183" s="36">
        <f>IF(P183="","",P183/Trans_cr_A!P183)</f>
        <v>7.3707895005256346E-2</v>
      </c>
      <c r="T183" s="37">
        <f>IF(P183="","",P183/GDP!S179/10)</f>
        <v>0.17467401749414807</v>
      </c>
      <c r="U183" s="37">
        <f>IF(Q183="","",Q183/GDP!T179/10)</f>
        <v>5.1287732899837436E-2</v>
      </c>
      <c r="V183" s="39">
        <f>IF(P183="","",(P183-Oth_D_A!P183)/GDP!S179/10)</f>
        <v>-0.56823962054946398</v>
      </c>
      <c r="W183" s="39">
        <f>IF(Q183="","",(Q183-Oth_D_A!Q183)/GDP!T179/10)</f>
        <v>-0.44596548705764666</v>
      </c>
      <c r="X183" s="37">
        <f>IF(Trans_cr_A!P183="","",Trans_cr_A!P183/GDP!S179/10)</f>
        <v>2.3698142170752741</v>
      </c>
      <c r="Y183" s="37">
        <f>IF(Trans_cr_A!P183="", "", (Trans_cr_A!P183-Trans_deb!P183)/GDP!S179/10)</f>
        <v>-2.3474509531600392</v>
      </c>
      <c r="Z183" s="16"/>
      <c r="AA183" s="14">
        <f t="shared" si="4"/>
        <v>1</v>
      </c>
      <c r="AB183" s="42">
        <f t="shared" si="5"/>
        <v>1</v>
      </c>
      <c r="AC183" s="16"/>
      <c r="AD183" s="16"/>
      <c r="AE183" s="16"/>
      <c r="AF183" s="16"/>
      <c r="AG183" s="16"/>
    </row>
    <row r="184" spans="1:33" ht="14.25" customHeight="1" x14ac:dyDescent="0.25">
      <c r="A184" s="22" t="s">
        <v>204</v>
      </c>
      <c r="B184" s="68">
        <v>51.790799999999997</v>
      </c>
      <c r="C184" s="68">
        <v>89.576656</v>
      </c>
      <c r="D184" s="68">
        <v>34.534840000000003</v>
      </c>
      <c r="E184" s="68">
        <v>48.964542999999999</v>
      </c>
      <c r="F184" s="68">
        <v>38.385463000000001</v>
      </c>
      <c r="G184" s="68">
        <v>59.6</v>
      </c>
      <c r="H184" s="68">
        <v>85.74</v>
      </c>
      <c r="I184" s="68">
        <v>102.98164673282695</v>
      </c>
      <c r="J184" s="68">
        <v>176.06635808181477</v>
      </c>
      <c r="K184" s="68">
        <v>239.64511140610412</v>
      </c>
      <c r="L184" s="68">
        <v>264.07867575949302</v>
      </c>
      <c r="M184" s="68">
        <v>239.23975051903284</v>
      </c>
      <c r="N184" s="68">
        <v>137.28458474883107</v>
      </c>
      <c r="O184" s="68">
        <v>111.4429284374679</v>
      </c>
      <c r="P184" s="68">
        <v>145.22069016252323</v>
      </c>
      <c r="Q184" s="68"/>
      <c r="R184" s="16"/>
      <c r="S184" s="36">
        <f>IF(P184="","",P184/Trans_cr_A!P184)</f>
        <v>0.10713399029894748</v>
      </c>
      <c r="T184" s="37">
        <f>IF(P184="","",P184/GDP!S180/10)</f>
        <v>0.23881054129669993</v>
      </c>
      <c r="U184" s="37" t="str">
        <f>IF(Q184="","",Q184/GDP!T180/10)</f>
        <v/>
      </c>
      <c r="V184" s="39">
        <f>IF(P184="","",(P184-Oth_D_A!P184)/GDP!S180/10)</f>
        <v>0.22064557480212024</v>
      </c>
      <c r="W184" s="39" t="str">
        <f>IF(Q184="","",(Q184-Oth_D_A!Q184)/GDP!T180/10)</f>
        <v/>
      </c>
      <c r="X184" s="37">
        <f>IF(Trans_cr_A!P184="","",Trans_cr_A!P184/GDP!S180/10)</f>
        <v>2.229082858113669</v>
      </c>
      <c r="Y184" s="37">
        <f>IF(Trans_cr_A!P184="", "", (Trans_cr_A!P184-Trans_deb!P184)/GDP!S180/10)</f>
        <v>1.1402276325296679</v>
      </c>
      <c r="Z184" s="16"/>
      <c r="AA184" s="14" t="str">
        <f t="shared" si="4"/>
        <v/>
      </c>
      <c r="AB184" s="42">
        <f t="shared" si="5"/>
        <v>0</v>
      </c>
      <c r="AC184" s="16"/>
      <c r="AD184" s="16"/>
      <c r="AE184" s="16"/>
      <c r="AF184" s="16"/>
      <c r="AG184" s="16"/>
    </row>
    <row r="185" spans="1:33" ht="14.25" customHeight="1" x14ac:dyDescent="0.25">
      <c r="A185" s="22" t="s">
        <v>205</v>
      </c>
      <c r="B185" s="67">
        <v>899.8</v>
      </c>
      <c r="C185" s="67">
        <v>772.58000000000095</v>
      </c>
      <c r="D185" s="67">
        <v>810.21</v>
      </c>
      <c r="E185" s="67">
        <v>774.26</v>
      </c>
      <c r="F185" s="67">
        <v>277.14000000000021</v>
      </c>
      <c r="G185" s="67">
        <v>266.52999999999997</v>
      </c>
      <c r="H185" s="67">
        <v>304.25</v>
      </c>
      <c r="I185" s="67">
        <v>322.51992036864692</v>
      </c>
      <c r="J185" s="67">
        <v>380.36625829087978</v>
      </c>
      <c r="K185" s="67">
        <v>380.67976955256091</v>
      </c>
      <c r="L185" s="67">
        <v>425.78641135889603</v>
      </c>
      <c r="M185" s="67">
        <v>442.56620505796599</v>
      </c>
      <c r="N185" s="67">
        <v>468.77357071004303</v>
      </c>
      <c r="O185" s="67">
        <v>684.84260782283104</v>
      </c>
      <c r="P185" s="67">
        <v>736.99785041044311</v>
      </c>
      <c r="Q185" s="67">
        <v>375.25608559137657</v>
      </c>
      <c r="R185" s="16"/>
      <c r="S185" s="36">
        <f>IF(P185="","",P185/Trans_cr_A!P185)</f>
        <v>0.1024159445260525</v>
      </c>
      <c r="T185" s="37">
        <f>IF(P185="","",P185/GDP!S181/10)</f>
        <v>0.13543970258502092</v>
      </c>
      <c r="U185" s="37">
        <f>IF(Q185="","",Q185/GDP!T181/10)</f>
        <v>7.476888979042666E-2</v>
      </c>
      <c r="V185" s="39">
        <f>IF(P185="","",(P185-Oth_D_A!P185)/GDP!S181/10)</f>
        <v>-6.1835791961057374E-2</v>
      </c>
      <c r="W185" s="39">
        <f>IF(Q185="","",(Q185-Oth_D_A!Q185)/GDP!T181/10)</f>
        <v>-3.48078197573276E-2</v>
      </c>
      <c r="X185" s="37">
        <f>IF(Trans_cr_A!P185="","",Trans_cr_A!P185/GDP!S181/10)</f>
        <v>1.3224474295656947</v>
      </c>
      <c r="Y185" s="37">
        <f>IF(Trans_cr_A!P185="", "", (Trans_cr_A!P185-Trans_deb!P185)/GDP!S181/10)</f>
        <v>-2.1492745771350128</v>
      </c>
      <c r="Z185" s="16"/>
      <c r="AA185" s="14">
        <f t="shared" si="4"/>
        <v>1</v>
      </c>
      <c r="AB185" s="42">
        <f t="shared" si="5"/>
        <v>1</v>
      </c>
      <c r="AC185" s="16"/>
      <c r="AD185" s="16"/>
      <c r="AE185" s="16"/>
      <c r="AF185" s="16"/>
      <c r="AG185" s="16"/>
    </row>
    <row r="186" spans="1:33" ht="14.25" customHeight="1" x14ac:dyDescent="0.25">
      <c r="A186" s="22" t="s">
        <v>206</v>
      </c>
      <c r="B186" s="68"/>
      <c r="C186" s="68">
        <v>0.25214950000000003</v>
      </c>
      <c r="D186" s="68">
        <v>0.243093</v>
      </c>
      <c r="E186" s="68">
        <v>0.438633</v>
      </c>
      <c r="F186" s="68">
        <v>0.50112139</v>
      </c>
      <c r="G186" s="68">
        <v>0.78530315000000006</v>
      </c>
      <c r="H186" s="68">
        <v>0.75330587000000004</v>
      </c>
      <c r="I186" s="68">
        <v>0.76983151999999999</v>
      </c>
      <c r="J186" s="68">
        <v>0.69573758000000008</v>
      </c>
      <c r="K186" s="68">
        <v>0.92103875000000002</v>
      </c>
      <c r="L186" s="68">
        <v>1.5</v>
      </c>
      <c r="M186" s="68">
        <v>1.6400999999999999</v>
      </c>
      <c r="N186" s="68">
        <v>2.3400742299999999</v>
      </c>
      <c r="O186" s="68">
        <v>2.176095895</v>
      </c>
      <c r="P186" s="68">
        <v>3.3610874399999999</v>
      </c>
      <c r="Q186" s="68">
        <v>6.9137178420000005</v>
      </c>
      <c r="R186" s="16"/>
      <c r="S186" s="36">
        <f>IF(P186="","",P186/Trans_cr_A!P186)</f>
        <v>1</v>
      </c>
      <c r="T186" s="37">
        <f>IF(P186="","",P186/GDP!S182/10)</f>
        <v>0.16655537363726464</v>
      </c>
      <c r="U186" s="37">
        <f>IF(Q186="","",Q186/GDP!T182/10)</f>
        <v>0.38602556348408712</v>
      </c>
      <c r="V186" s="39">
        <f>IF(P186="","",(P186-Oth_D_A!P186)/GDP!S182/10)</f>
        <v>0.16655537363726464</v>
      </c>
      <c r="W186" s="39">
        <f>IF(Q186="","",(Q186-Oth_D_A!Q186)/GDP!T182/10)</f>
        <v>0.10931237739896035</v>
      </c>
      <c r="X186" s="37">
        <f>IF(Trans_cr_A!P186="","",Trans_cr_A!P186/GDP!S182/10)</f>
        <v>0.16655537363726464</v>
      </c>
      <c r="Y186" s="37">
        <f>IF(Trans_cr_A!P186="", "", (Trans_cr_A!P186-Trans_deb!P186)/GDP!S182/10)</f>
        <v>-3.1906060696931915</v>
      </c>
      <c r="Z186" s="16"/>
      <c r="AA186" s="14">
        <f t="shared" si="4"/>
        <v>1</v>
      </c>
      <c r="AB186" s="42">
        <f t="shared" si="5"/>
        <v>1</v>
      </c>
      <c r="AC186" s="16"/>
      <c r="AD186" s="16"/>
      <c r="AE186" s="16"/>
      <c r="AF186" s="16"/>
      <c r="AG186" s="16"/>
    </row>
    <row r="187" spans="1:33" ht="14.25" customHeight="1" x14ac:dyDescent="0.25">
      <c r="A187" s="22" t="s">
        <v>207</v>
      </c>
      <c r="B187" s="67">
        <v>47.85153121746869</v>
      </c>
      <c r="C187" s="67">
        <v>43.024306100050083</v>
      </c>
      <c r="D187" s="67">
        <v>62.626177059609503</v>
      </c>
      <c r="E187" s="67">
        <v>64.03586849061756</v>
      </c>
      <c r="F187" s="67">
        <v>57.085637747715381</v>
      </c>
      <c r="G187" s="67">
        <v>60.766670706565819</v>
      </c>
      <c r="H187" s="67">
        <v>67.8</v>
      </c>
      <c r="I187" s="67">
        <v>79.391434298356245</v>
      </c>
      <c r="J187" s="67">
        <v>88.695649737673492</v>
      </c>
      <c r="K187" s="67">
        <v>84.982879119651642</v>
      </c>
      <c r="L187" s="67">
        <v>80.783896978939566</v>
      </c>
      <c r="M187" s="67">
        <v>88.544820620816637</v>
      </c>
      <c r="N187" s="67">
        <v>80.706938007340156</v>
      </c>
      <c r="O187" s="67">
        <v>80.749570047385959</v>
      </c>
      <c r="P187" s="67">
        <v>76.55428723984744</v>
      </c>
      <c r="Q187" s="67"/>
      <c r="R187" s="16"/>
      <c r="S187" s="36">
        <f>IF(P187="","",P187/Trans_cr_A!P187)</f>
        <v>0.35675710070231537</v>
      </c>
      <c r="T187" s="37">
        <f>IF(P187="","",P187/GDP!S183/10)</f>
        <v>1.060161850711085</v>
      </c>
      <c r="U187" s="37" t="str">
        <f>IF(Q187="","",Q187/GDP!T183/10)</f>
        <v/>
      </c>
      <c r="V187" s="39">
        <f>IF(P187="","",(P187-Oth_D_A!P187)/GDP!S183/10)</f>
        <v>0.76859016055252738</v>
      </c>
      <c r="W187" s="39" t="str">
        <f>IF(Q187="","",(Q187-Oth_D_A!Q187)/GDP!T183/10)</f>
        <v/>
      </c>
      <c r="X187" s="37">
        <f>IF(Trans_cr_A!P187="","",Trans_cr_A!P187/GDP!S183/10)</f>
        <v>2.971662928709871</v>
      </c>
      <c r="Y187" s="37">
        <f>IF(Trans_cr_A!P187="", "", (Trans_cr_A!P187-Trans_deb!P187)/GDP!S183/10)</f>
        <v>-1.0658817233617317</v>
      </c>
      <c r="Z187" s="16"/>
      <c r="AA187" s="14" t="str">
        <f t="shared" si="4"/>
        <v/>
      </c>
      <c r="AB187" s="42">
        <f t="shared" si="5"/>
        <v>0</v>
      </c>
      <c r="AC187" s="16"/>
      <c r="AD187" s="16"/>
      <c r="AE187" s="16"/>
      <c r="AF187" s="16"/>
      <c r="AG187" s="16"/>
    </row>
    <row r="188" spans="1:33" ht="14.25" customHeight="1" x14ac:dyDescent="0.25">
      <c r="A188" s="22" t="s">
        <v>208</v>
      </c>
      <c r="B188" s="68">
        <v>2.5732100873809021</v>
      </c>
      <c r="C188" s="68">
        <v>2.743327879569244</v>
      </c>
      <c r="D188" s="68">
        <v>2.6668379221040954</v>
      </c>
      <c r="E188" s="68">
        <v>4.5057326232915011</v>
      </c>
      <c r="F188" s="68">
        <v>4.0053492371130526</v>
      </c>
      <c r="G188" s="68">
        <v>5.7255364951351959</v>
      </c>
      <c r="H188" s="68">
        <v>6.7</v>
      </c>
      <c r="I188" s="68">
        <v>7.7985697328862367</v>
      </c>
      <c r="J188" s="68">
        <v>10.325142883115328</v>
      </c>
      <c r="K188" s="68">
        <v>8.3273078056821692</v>
      </c>
      <c r="L188" s="68">
        <v>9.427380889371058</v>
      </c>
      <c r="M188" s="68">
        <v>9.980249789469875</v>
      </c>
      <c r="N188" s="68">
        <v>12.694800176668911</v>
      </c>
      <c r="O188" s="68">
        <v>15.491591208455171</v>
      </c>
      <c r="P188" s="68">
        <v>14.24618493338836</v>
      </c>
      <c r="Q188" s="68">
        <v>12.685242180888803</v>
      </c>
      <c r="R188" s="16"/>
      <c r="S188" s="36">
        <f>IF(P188="","",P188/Trans_cr_A!P188)</f>
        <v>0.79597574239435964</v>
      </c>
      <c r="T188" s="37">
        <f>IF(P188="","",P188/GDP!S184/10)</f>
        <v>2.7555483430151564</v>
      </c>
      <c r="U188" s="37">
        <f>IF(Q188="","",Q188/GDP!T184/10)</f>
        <v>2.4679459495892613</v>
      </c>
      <c r="V188" s="39">
        <f>IF(P188="","",(P188-Oth_D_A!P188)/GDP!S184/10)</f>
        <v>2.648816746088225</v>
      </c>
      <c r="W188" s="39">
        <f>IF(Q188="","",(Q188-Oth_D_A!Q188)/GDP!T184/10)</f>
        <v>1.9307749010940007</v>
      </c>
      <c r="X188" s="37">
        <f>IF(Trans_cr_A!P188="","",Trans_cr_A!P188/GDP!S184/10)</f>
        <v>3.461849647234529</v>
      </c>
      <c r="Y188" s="37">
        <f>IF(Trans_cr_A!P188="", "", (Trans_cr_A!P188-Trans_deb!P188)/GDP!S184/10)</f>
        <v>-2.5767632235413989</v>
      </c>
      <c r="Z188" s="16"/>
      <c r="AA188" s="14">
        <f t="shared" si="4"/>
        <v>1</v>
      </c>
      <c r="AB188" s="42">
        <f t="shared" si="5"/>
        <v>1</v>
      </c>
      <c r="AC188" s="16"/>
      <c r="AD188" s="16"/>
      <c r="AE188" s="16"/>
      <c r="AF188" s="16"/>
      <c r="AG188" s="16"/>
    </row>
    <row r="189" spans="1:33" ht="14.25" customHeight="1" x14ac:dyDescent="0.25">
      <c r="A189" s="22" t="s">
        <v>209</v>
      </c>
      <c r="B189" s="67">
        <v>64</v>
      </c>
      <c r="C189" s="67">
        <v>57.7</v>
      </c>
      <c r="D189" s="67">
        <v>57.9</v>
      </c>
      <c r="E189" s="67">
        <v>45.1</v>
      </c>
      <c r="F189" s="67">
        <v>20.7</v>
      </c>
      <c r="G189" s="67">
        <v>30.2</v>
      </c>
      <c r="H189" s="67">
        <v>73.5</v>
      </c>
      <c r="I189" s="67">
        <v>75.751446323802497</v>
      </c>
      <c r="J189" s="67">
        <v>85.383616053548309</v>
      </c>
      <c r="K189" s="67">
        <v>101.581204703523</v>
      </c>
      <c r="L189" s="67">
        <v>96.823694404380802</v>
      </c>
      <c r="M189" s="67">
        <v>82.136506335678007</v>
      </c>
      <c r="N189" s="67">
        <v>79.5087381387237</v>
      </c>
      <c r="O189" s="67">
        <v>80.604601353639907</v>
      </c>
      <c r="P189" s="67">
        <v>95.761694085838982</v>
      </c>
      <c r="Q189" s="67">
        <v>74.874586470347111</v>
      </c>
      <c r="R189" s="16"/>
      <c r="S189" s="36">
        <f>IF(P189="","",P189/Trans_cr_A!P189)</f>
        <v>0.59460919226382902</v>
      </c>
      <c r="T189" s="37">
        <f>IF(P189="","",P189/GDP!S185/10)</f>
        <v>0.41262363877041963</v>
      </c>
      <c r="U189" s="37">
        <f>IF(Q189="","",Q189/GDP!T185/10)</f>
        <v>0.34776863200347008</v>
      </c>
      <c r="V189" s="39">
        <f>IF(P189="","",(P189-Oth_D_A!P189)/GDP!S185/10)</f>
        <v>0.24057016475933471</v>
      </c>
      <c r="W189" s="39">
        <f>IF(Q189="","",(Q189-Oth_D_A!Q189)/GDP!T185/10)</f>
        <v>0.29477977058257288</v>
      </c>
      <c r="X189" s="37">
        <f>IF(Trans_cr_A!P189="","",Trans_cr_A!P189/GDP!S185/10)</f>
        <v>0.69394090124886243</v>
      </c>
      <c r="Y189" s="37">
        <f>IF(Trans_cr_A!P189="", "", (Trans_cr_A!P189-Trans_deb!P189)/GDP!S185/10)</f>
        <v>-1.9373375272673219</v>
      </c>
      <c r="Z189" s="16"/>
      <c r="AA189" s="14">
        <f t="shared" si="4"/>
        <v>1</v>
      </c>
      <c r="AB189" s="42">
        <f t="shared" si="5"/>
        <v>1</v>
      </c>
      <c r="AC189" s="16"/>
      <c r="AD189" s="16"/>
      <c r="AE189" s="16"/>
      <c r="AF189" s="16"/>
      <c r="AG189" s="16"/>
    </row>
    <row r="190" spans="1:33" ht="14.25" customHeight="1" x14ac:dyDescent="0.25">
      <c r="A190" s="22" t="s">
        <v>210</v>
      </c>
      <c r="B190" s="68">
        <v>115.61287670529022</v>
      </c>
      <c r="C190" s="68">
        <v>157.17210420540562</v>
      </c>
      <c r="D190" s="68">
        <v>209.23108940382332</v>
      </c>
      <c r="E190" s="68">
        <v>279.35099454202293</v>
      </c>
      <c r="F190" s="68">
        <v>200.55173946048029</v>
      </c>
      <c r="G190" s="68">
        <v>133.57552046947043</v>
      </c>
      <c r="H190" s="68">
        <v>112.23317982170578</v>
      </c>
      <c r="I190" s="68">
        <v>117.421716188169</v>
      </c>
      <c r="J190" s="68">
        <v>132.45861950461406</v>
      </c>
      <c r="K190" s="68">
        <v>178.30267866346622</v>
      </c>
      <c r="L190" s="68">
        <v>174.95698719174152</v>
      </c>
      <c r="M190" s="68">
        <v>193.33964401545629</v>
      </c>
      <c r="N190" s="68">
        <v>188.97051985492422</v>
      </c>
      <c r="O190" s="68">
        <v>221.96055713673999</v>
      </c>
      <c r="P190" s="68">
        <v>286.80154033146692</v>
      </c>
      <c r="Q190" s="68"/>
      <c r="R190" s="16"/>
      <c r="S190" s="36">
        <f>IF(P190="","",P190/Trans_cr_A!P190)</f>
        <v>0.2530366806975346</v>
      </c>
      <c r="T190" s="37">
        <f>IF(P190="","",P190/GDP!S186/10)</f>
        <v>0.73221563055341454</v>
      </c>
      <c r="U190" s="37" t="str">
        <f>IF(Q190="","",Q190/GDP!T186/10)</f>
        <v/>
      </c>
      <c r="V190" s="39">
        <f>IF(P190="","",(P190-Oth_D_A!P190)/GDP!S186/10)</f>
        <v>6.0727959853408175E-2</v>
      </c>
      <c r="W190" s="39" t="str">
        <f>IF(Q190="","",(Q190-Oth_D_A!Q190)/GDP!T186/10)</f>
        <v/>
      </c>
      <c r="X190" s="37">
        <f>IF(Trans_cr_A!P190="","",Trans_cr_A!P190/GDP!S186/10)</f>
        <v>2.8937133878572441</v>
      </c>
      <c r="Y190" s="37">
        <f>IF(Trans_cr_A!P190="", "", (Trans_cr_A!P190-Trans_deb!P190)/GDP!S186/10)</f>
        <v>-0.73526072882686644</v>
      </c>
      <c r="Z190" s="16"/>
      <c r="AA190" s="14" t="str">
        <f t="shared" si="4"/>
        <v/>
      </c>
      <c r="AB190" s="42">
        <f t="shared" si="5"/>
        <v>0</v>
      </c>
      <c r="AC190" s="16"/>
      <c r="AD190" s="16"/>
      <c r="AE190" s="16"/>
      <c r="AF190" s="16"/>
      <c r="AG190" s="16"/>
    </row>
    <row r="191" spans="1:33" ht="14.25" customHeight="1" x14ac:dyDescent="0.25">
      <c r="A191" s="22" t="s">
        <v>211</v>
      </c>
      <c r="B191" s="67">
        <v>1459</v>
      </c>
      <c r="C191" s="67">
        <v>1515</v>
      </c>
      <c r="D191" s="67">
        <v>1887</v>
      </c>
      <c r="E191" s="67">
        <v>2431</v>
      </c>
      <c r="F191" s="67">
        <v>2069</v>
      </c>
      <c r="G191" s="67">
        <v>2359</v>
      </c>
      <c r="H191" s="67">
        <v>2442</v>
      </c>
      <c r="I191" s="67">
        <v>2607</v>
      </c>
      <c r="J191" s="67">
        <v>3657</v>
      </c>
      <c r="K191" s="67">
        <v>3837</v>
      </c>
      <c r="L191" s="67">
        <v>3310</v>
      </c>
      <c r="M191" s="67">
        <v>3962</v>
      </c>
      <c r="N191" s="67">
        <v>3854</v>
      </c>
      <c r="O191" s="67">
        <v>3876</v>
      </c>
      <c r="P191" s="67">
        <v>3819</v>
      </c>
      <c r="Q191" s="67">
        <v>3312</v>
      </c>
      <c r="R191" s="16"/>
      <c r="S191" s="36">
        <f>IF(P191="","",P191/Trans_cr_A!P191)</f>
        <v>0.1578425294482331</v>
      </c>
      <c r="T191" s="37">
        <f>IF(P191="","",P191/GDP!S187/10)</f>
        <v>0.50187925460614502</v>
      </c>
      <c r="U191" s="37">
        <f>IF(Q191="","",Q191/GDP!T187/10)</f>
        <v>0.4602959958973617</v>
      </c>
      <c r="V191" s="39">
        <f>IF(P191="","",(P191-Oth_D_A!P191)/GDP!S187/10)</f>
        <v>0.19778169106631271</v>
      </c>
      <c r="W191" s="39">
        <f>IF(Q191="","",(Q191-Oth_D_A!Q191)/GDP!T187/10)</f>
        <v>0.17163815064409474</v>
      </c>
      <c r="X191" s="37">
        <f>IF(Trans_cr_A!P191="","",Trans_cr_A!P191/GDP!S187/10)</f>
        <v>3.179619943753778</v>
      </c>
      <c r="Y191" s="37">
        <f>IF(Trans_cr_A!P191="", "", (Trans_cr_A!P191-Trans_deb!P191)/GDP!S187/10)</f>
        <v>1.9169711146739559</v>
      </c>
      <c r="Z191" s="16"/>
      <c r="AA191" s="14">
        <f t="shared" si="4"/>
        <v>1</v>
      </c>
      <c r="AB191" s="42">
        <f t="shared" si="5"/>
        <v>1</v>
      </c>
      <c r="AC191" s="16"/>
      <c r="AD191" s="16"/>
      <c r="AE191" s="16"/>
      <c r="AF191" s="16"/>
      <c r="AG191" s="16"/>
    </row>
    <row r="192" spans="1:33" ht="14.25" customHeight="1" x14ac:dyDescent="0.25">
      <c r="A192" s="22" t="s">
        <v>212</v>
      </c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16"/>
      <c r="S192" s="36" t="str">
        <f>IF(P192="","",P192/Trans_cr_A!P192)</f>
        <v/>
      </c>
      <c r="T192" s="37" t="str">
        <f>IF(P192="","",P192/GDP!S188/10)</f>
        <v/>
      </c>
      <c r="U192" s="37" t="str">
        <f>IF(Q192="","",Q192/GDP!T188/10)</f>
        <v/>
      </c>
      <c r="V192" s="39" t="str">
        <f>IF(P192="","",(P192-Oth_D_A!P192)/GDP!S188/10)</f>
        <v/>
      </c>
      <c r="W192" s="39" t="str">
        <f>IF(Q192="","",(Q192-Oth_D_A!Q192)/GDP!T188/10)</f>
        <v/>
      </c>
      <c r="X192" s="37" t="str">
        <f>IF(Trans_cr_A!P192="","",Trans_cr_A!P192/GDP!S188/10)</f>
        <v/>
      </c>
      <c r="Y192" s="37" t="str">
        <f>IF(Trans_cr_A!P192="", "", (Trans_cr_A!P192-Trans_deb!P192)/GDP!S188/10)</f>
        <v/>
      </c>
      <c r="Z192" s="16"/>
      <c r="AA192" s="14" t="str">
        <f t="shared" si="4"/>
        <v/>
      </c>
      <c r="AB192" s="42">
        <f t="shared" si="5"/>
        <v>0</v>
      </c>
      <c r="AC192" s="16"/>
      <c r="AD192" s="16"/>
      <c r="AE192" s="16"/>
      <c r="AF192" s="16"/>
      <c r="AG192" s="16"/>
    </row>
    <row r="193" spans="1:33" ht="14.25" customHeight="1" x14ac:dyDescent="0.25">
      <c r="A193" s="22" t="s">
        <v>213</v>
      </c>
      <c r="B193" s="67"/>
      <c r="C193" s="67"/>
      <c r="D193" s="67"/>
      <c r="E193" s="67"/>
      <c r="F193" s="67"/>
      <c r="G193" s="67"/>
      <c r="H193" s="67"/>
      <c r="I193" s="67"/>
      <c r="J193" s="67"/>
      <c r="K193" s="67">
        <v>15.6</v>
      </c>
      <c r="L193" s="67">
        <v>15.278570289999999</v>
      </c>
      <c r="M193" s="67">
        <v>15.361941760000001</v>
      </c>
      <c r="N193" s="67">
        <v>14.86244325</v>
      </c>
      <c r="O193" s="67">
        <v>19.939706010000002</v>
      </c>
      <c r="P193" s="67"/>
      <c r="Q193" s="67"/>
      <c r="R193" s="16"/>
      <c r="S193" s="36" t="str">
        <f>IF(P193="","",P193/Trans_cr_A!P193)</f>
        <v/>
      </c>
      <c r="T193" s="37" t="str">
        <f>IF(P193="","",P193/GDP!S189/10)</f>
        <v/>
      </c>
      <c r="U193" s="37" t="str">
        <f>IF(Q193="","",Q193/GDP!T189/10)</f>
        <v/>
      </c>
      <c r="V193" s="39" t="str">
        <f>IF(P193="","",(P193-Oth_D_A!P193)/GDP!S189/10)</f>
        <v/>
      </c>
      <c r="W193" s="39" t="str">
        <f>IF(Q193="","",(Q193-Oth_D_A!Q193)/GDP!T189/10)</f>
        <v/>
      </c>
      <c r="X193" s="37" t="str">
        <f>IF(Trans_cr_A!P193="","",Trans_cr_A!P193/GDP!S189/10)</f>
        <v/>
      </c>
      <c r="Y193" s="37" t="str">
        <f>IF(Trans_cr_A!P193="", "", (Trans_cr_A!P193-Trans_deb!P193)/GDP!S189/10)</f>
        <v/>
      </c>
      <c r="Z193" s="16"/>
      <c r="AA193" s="14" t="str">
        <f t="shared" si="4"/>
        <v/>
      </c>
      <c r="AB193" s="42">
        <f t="shared" si="5"/>
        <v>0</v>
      </c>
      <c r="AC193" s="16"/>
      <c r="AD193" s="16"/>
      <c r="AE193" s="16"/>
      <c r="AF193" s="16"/>
      <c r="AG193" s="16"/>
    </row>
    <row r="194" spans="1:33" ht="14.25" customHeight="1" x14ac:dyDescent="0.25">
      <c r="A194" s="22" t="s">
        <v>214</v>
      </c>
      <c r="B194" s="68">
        <v>0.21145905987649033</v>
      </c>
      <c r="C194" s="68">
        <v>0.35128714609258777</v>
      </c>
      <c r="D194" s="68">
        <v>0.22149283830060518</v>
      </c>
      <c r="E194" s="68">
        <v>0.29492232006676938</v>
      </c>
      <c r="F194" s="68">
        <v>0.24884946545350622</v>
      </c>
      <c r="G194" s="68">
        <v>0.29107667636019657</v>
      </c>
      <c r="H194" s="68">
        <v>0.30398021249803209</v>
      </c>
      <c r="I194" s="68">
        <v>0.28484127813818211</v>
      </c>
      <c r="J194" s="68">
        <v>0</v>
      </c>
      <c r="K194" s="68">
        <v>0</v>
      </c>
      <c r="L194" s="68">
        <v>0</v>
      </c>
      <c r="M194" s="68">
        <v>0</v>
      </c>
      <c r="N194" s="68">
        <v>0</v>
      </c>
      <c r="O194" s="68">
        <v>0</v>
      </c>
      <c r="P194" s="68">
        <v>0</v>
      </c>
      <c r="Q194" s="68"/>
      <c r="R194" s="16"/>
      <c r="S194" s="36">
        <f>IF(P194="","",P194/Trans_cr_A!P194)</f>
        <v>0</v>
      </c>
      <c r="T194" s="37">
        <f>IF(P194="","",P194/GDP!S190/10)</f>
        <v>0</v>
      </c>
      <c r="U194" s="37" t="str">
        <f>IF(Q194="","",Q194/GDP!T190/10)</f>
        <v/>
      </c>
      <c r="V194" s="39">
        <f>IF(P194="","",(P194-Oth_D_A!P194)/GDP!S190/10)</f>
        <v>0</v>
      </c>
      <c r="W194" s="39" t="str">
        <f>IF(Q194="","",(Q194-Oth_D_A!Q194)/GDP!T190/10)</f>
        <v/>
      </c>
      <c r="X194" s="37">
        <f>IF(Trans_cr_A!P194="","",Trans_cr_A!P194/GDP!S190/10)</f>
        <v>2.2872613536354214</v>
      </c>
      <c r="Y194" s="37">
        <f>IF(Trans_cr_A!P194="", "", (Trans_cr_A!P194-Trans_deb!P194)/GDP!S190/10)</f>
        <v>-14.155439779279572</v>
      </c>
      <c r="Z194" s="16"/>
      <c r="AA194" s="14" t="str">
        <f t="shared" si="4"/>
        <v/>
      </c>
      <c r="AB194" s="42">
        <f t="shared" si="5"/>
        <v>0</v>
      </c>
      <c r="AC194" s="16"/>
      <c r="AD194" s="16"/>
      <c r="AE194" s="16"/>
      <c r="AF194" s="16"/>
      <c r="AG194" s="16"/>
    </row>
    <row r="195" spans="1:33" ht="14.25" customHeight="1" x14ac:dyDescent="0.25">
      <c r="A195" s="22" t="s">
        <v>215</v>
      </c>
      <c r="B195" s="67">
        <v>5.3910607185198796</v>
      </c>
      <c r="C195" s="67">
        <v>2.4702227697656247</v>
      </c>
      <c r="D195" s="67">
        <v>2.8412052915762334</v>
      </c>
      <c r="E195" s="67">
        <v>2.9042309799999995</v>
      </c>
      <c r="F195" s="67">
        <v>25.27585114</v>
      </c>
      <c r="G195" s="67">
        <v>23.932645727101526</v>
      </c>
      <c r="H195" s="67">
        <v>38.379160494892787</v>
      </c>
      <c r="I195" s="67">
        <v>117.21841873410659</v>
      </c>
      <c r="J195" s="67">
        <v>64.155561273741995</v>
      </c>
      <c r="K195" s="67">
        <v>49.345825255163078</v>
      </c>
      <c r="L195" s="67">
        <v>58.909800923041431</v>
      </c>
      <c r="M195" s="67">
        <v>55.826924276052189</v>
      </c>
      <c r="N195" s="67">
        <v>63.775428710419369</v>
      </c>
      <c r="O195" s="67">
        <v>83.52252</v>
      </c>
      <c r="P195" s="67">
        <v>74.296472387734084</v>
      </c>
      <c r="Q195" s="67"/>
      <c r="R195" s="16"/>
      <c r="S195" s="36">
        <f>IF(P195="","",P195/Trans_cr_A!P195)</f>
        <v>0.42211871929909189</v>
      </c>
      <c r="T195" s="37">
        <f>IF(P195="","",P195/GDP!S191/10)</f>
        <v>0.196613931374336</v>
      </c>
      <c r="U195" s="37" t="str">
        <f>IF(Q195="","",Q195/GDP!T191/10)</f>
        <v/>
      </c>
      <c r="V195" s="39">
        <f>IF(P195="","",(P195-Oth_D_A!P195)/GDP!S191/10)</f>
        <v>0.18521669648820033</v>
      </c>
      <c r="W195" s="39" t="str">
        <f>IF(Q195="","",(Q195-Oth_D_A!Q195)/GDP!T191/10)</f>
        <v/>
      </c>
      <c r="X195" s="37">
        <f>IF(Trans_cr_A!P195="","",Trans_cr_A!P195/GDP!S191/10)</f>
        <v>0.46577875461387769</v>
      </c>
      <c r="Y195" s="37">
        <f>IF(Trans_cr_A!P195="", "", (Trans_cr_A!P195-Trans_deb!P195)/GDP!S191/10)</f>
        <v>-3.6209855129340687</v>
      </c>
      <c r="Z195" s="16"/>
      <c r="AA195" s="14" t="str">
        <f t="shared" si="4"/>
        <v/>
      </c>
      <c r="AB195" s="42">
        <f t="shared" si="5"/>
        <v>0</v>
      </c>
      <c r="AC195" s="16"/>
      <c r="AD195" s="16"/>
      <c r="AE195" s="16"/>
      <c r="AF195" s="16"/>
      <c r="AG195" s="16"/>
    </row>
    <row r="196" spans="1:33" ht="14.25" customHeight="1" x14ac:dyDescent="0.25">
      <c r="A196" s="22" t="s">
        <v>216</v>
      </c>
      <c r="B196" s="68">
        <v>1512</v>
      </c>
      <c r="C196" s="68">
        <v>1664</v>
      </c>
      <c r="D196" s="68">
        <v>2125</v>
      </c>
      <c r="E196" s="68">
        <v>2929</v>
      </c>
      <c r="F196" s="68">
        <v>2651</v>
      </c>
      <c r="G196" s="68">
        <v>2791</v>
      </c>
      <c r="H196" s="68">
        <v>3257</v>
      </c>
      <c r="I196" s="68">
        <v>3389</v>
      </c>
      <c r="J196" s="68">
        <v>3340</v>
      </c>
      <c r="K196" s="68">
        <v>2584</v>
      </c>
      <c r="L196" s="68">
        <v>1873</v>
      </c>
      <c r="M196" s="68">
        <v>1531</v>
      </c>
      <c r="N196" s="68">
        <v>1550</v>
      </c>
      <c r="O196" s="68">
        <v>1560</v>
      </c>
      <c r="P196" s="68">
        <v>1694</v>
      </c>
      <c r="Q196" s="68">
        <v>1687</v>
      </c>
      <c r="R196" s="16"/>
      <c r="S196" s="36">
        <f>IF(P196="","",P196/Trans_cr_A!P196)</f>
        <v>0.27090996321765554</v>
      </c>
      <c r="T196" s="37">
        <f>IF(P196="","",P196/GDP!S192/10)</f>
        <v>1.1007505117125311</v>
      </c>
      <c r="U196" s="37">
        <f>IF(Q196="","",Q196/GDP!T192/10)</f>
        <v>1.113215391011132</v>
      </c>
      <c r="V196" s="39">
        <f>IF(P196="","",(P196-Oth_D_A!P196)/GDP!S192/10)</f>
        <v>0.55427401799928522</v>
      </c>
      <c r="W196" s="39">
        <f>IF(Q196="","",(Q196-Oth_D_A!Q196)/GDP!T192/10)</f>
        <v>0.74764258329319067</v>
      </c>
      <c r="X196" s="37">
        <f>IF(Trans_cr_A!P196="","",Trans_cr_A!P196/GDP!S192/10)</f>
        <v>4.063159946716917</v>
      </c>
      <c r="Y196" s="37">
        <f>IF(Trans_cr_A!P196="", "", (Trans_cr_A!P196-Trans_deb!P196)/GDP!S192/10)</f>
        <v>2.428279021410702</v>
      </c>
      <c r="Z196" s="16"/>
      <c r="AA196" s="14">
        <f t="shared" si="4"/>
        <v>1</v>
      </c>
      <c r="AB196" s="42">
        <f t="shared" si="5"/>
        <v>1</v>
      </c>
      <c r="AC196" s="16"/>
      <c r="AD196" s="16"/>
      <c r="AE196" s="16"/>
      <c r="AF196" s="16"/>
      <c r="AG196" s="16"/>
    </row>
    <row r="197" spans="1:33" ht="14.25" customHeight="1" x14ac:dyDescent="0.25">
      <c r="A197" s="22" t="s">
        <v>217</v>
      </c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16"/>
      <c r="S197" s="36" t="str">
        <f>IF(P197="","",P197/Trans_cr_A!P197)</f>
        <v/>
      </c>
      <c r="T197" s="37" t="str">
        <f>IF(P197="","",P197/GDP!S193/10)</f>
        <v/>
      </c>
      <c r="U197" s="37" t="str">
        <f>IF(Q197="","",Q197/GDP!T193/10)</f>
        <v/>
      </c>
      <c r="V197" s="39" t="str">
        <f>IF(P197="","",(P197-Oth_D_A!P197)/GDP!S193/10)</f>
        <v/>
      </c>
      <c r="W197" s="39" t="str">
        <f>IF(Q197="","",(Q197-Oth_D_A!Q197)/GDP!T193/10)</f>
        <v/>
      </c>
      <c r="X197" s="37">
        <f>IF(Trans_cr_A!P197="","",Trans_cr_A!P197/GDP!S193/10)</f>
        <v>1.351816732938053</v>
      </c>
      <c r="Y197" s="37">
        <f>IF(Trans_cr_A!P197="", "", (Trans_cr_A!P197-Trans_deb!P197)/GDP!S193/10)</f>
        <v>0.1255497664546173</v>
      </c>
      <c r="Z197" s="16"/>
      <c r="AA197" s="14" t="str">
        <f t="shared" si="4"/>
        <v/>
      </c>
      <c r="AB197" s="42">
        <f t="shared" si="5"/>
        <v>0</v>
      </c>
      <c r="AC197" s="16"/>
      <c r="AD197" s="16"/>
      <c r="AE197" s="16"/>
      <c r="AF197" s="16"/>
      <c r="AG197" s="16"/>
    </row>
    <row r="198" spans="1:33" ht="14.25" customHeight="1" x14ac:dyDescent="0.25">
      <c r="A198" s="22" t="s">
        <v>218</v>
      </c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16"/>
      <c r="S198" s="36" t="str">
        <f>IF(P198="","",P198/Trans_cr_A!P198)</f>
        <v/>
      </c>
      <c r="T198" s="37" t="str">
        <f>IF(P198="","",P198/GDP!S194/10)</f>
        <v/>
      </c>
      <c r="U198" s="37" t="str">
        <f>IF(Q198="","",Q198/GDP!T194/10)</f>
        <v/>
      </c>
      <c r="V198" s="39" t="str">
        <f>IF(P198="","",(P198-Oth_D_A!P198)/GDP!S194/10)</f>
        <v/>
      </c>
      <c r="W198" s="39" t="str">
        <f>IF(Q198="","",(Q198-Oth_D_A!Q198)/GDP!T194/10)</f>
        <v/>
      </c>
      <c r="X198" s="37">
        <f>IF(Trans_cr_A!P198="","",Trans_cr_A!P198/GDP!S194/10)</f>
        <v>0.42465368028990502</v>
      </c>
      <c r="Y198" s="37">
        <f>IF(Trans_cr_A!P198="", "", (Trans_cr_A!P198-Trans_deb!P198)/GDP!S194/10)</f>
        <v>-0.10162723957145051</v>
      </c>
      <c r="Z198" s="16"/>
      <c r="AA198" s="14" t="str">
        <f t="shared" si="4"/>
        <v/>
      </c>
      <c r="AB198" s="42">
        <f t="shared" si="5"/>
        <v>0</v>
      </c>
      <c r="AC198" s="16"/>
      <c r="AD198" s="16"/>
      <c r="AE198" s="16"/>
      <c r="AF198" s="16"/>
      <c r="AG198" s="16"/>
    </row>
    <row r="199" spans="1:33" ht="14.25" customHeight="1" x14ac:dyDescent="0.25">
      <c r="A199" s="22" t="s">
        <v>219</v>
      </c>
      <c r="B199" s="67">
        <v>76.664068765433996</v>
      </c>
      <c r="C199" s="67">
        <v>83.221395999999999</v>
      </c>
      <c r="D199" s="67">
        <v>121.30158353</v>
      </c>
      <c r="E199" s="67">
        <v>132.04157612</v>
      </c>
      <c r="F199" s="67">
        <v>135.36143378847791</v>
      </c>
      <c r="G199" s="67">
        <v>141.26057279359989</v>
      </c>
      <c r="H199" s="67">
        <v>149.3274914908001</v>
      </c>
      <c r="I199" s="67">
        <v>303</v>
      </c>
      <c r="J199" s="67">
        <v>356.6173569403669</v>
      </c>
      <c r="K199" s="67">
        <v>368.64333890651221</v>
      </c>
      <c r="L199" s="67">
        <v>428.30365855238199</v>
      </c>
      <c r="M199" s="67">
        <v>361.97204182171237</v>
      </c>
      <c r="N199" s="67">
        <v>344.64766736445063</v>
      </c>
      <c r="O199" s="67">
        <v>364.7835686945034</v>
      </c>
      <c r="P199" s="67">
        <v>361.56774723298463</v>
      </c>
      <c r="Q199" s="67">
        <v>308.09540350125934</v>
      </c>
      <c r="R199" s="16"/>
      <c r="S199" s="36">
        <f>IF(P199="","",P199/Trans_cr_A!P199)</f>
        <v>0.68995480055599645</v>
      </c>
      <c r="T199" s="37">
        <f>IF(P199="","",P199/GDP!S195/10)</f>
        <v>0.58118650297850027</v>
      </c>
      <c r="U199" s="37">
        <f>IF(Q199="","",Q199/GDP!T195/10)</f>
        <v>0.55302436413142708</v>
      </c>
      <c r="V199" s="39">
        <f>IF(P199="","",(P199-Oth_D_A!P199)/GDP!S195/10)</f>
        <v>0.40821729918929844</v>
      </c>
      <c r="W199" s="39">
        <f>IF(Q199="","",(Q199-Oth_D_A!Q199)/GDP!T195/10)</f>
        <v>0.37940972522725042</v>
      </c>
      <c r="X199" s="37">
        <f>IF(Trans_cr_A!P199="","",Trans_cr_A!P199/GDP!S195/10)</f>
        <v>0.8423544593213268</v>
      </c>
      <c r="Y199" s="37">
        <f>IF(Trans_cr_A!P199="", "", (Trans_cr_A!P199-Trans_deb!P199)/GDP!S195/10)</f>
        <v>-0.97182049378258684</v>
      </c>
      <c r="Z199" s="16"/>
      <c r="AA199" s="14">
        <f t="shared" ref="AA199:AA207" si="6">IF(Q199="", "", 1)</f>
        <v>1</v>
      </c>
      <c r="AB199" s="42">
        <f t="shared" ref="AB199:AB207" si="7">IF(Q199="",0, 1)</f>
        <v>1</v>
      </c>
      <c r="AC199" s="16"/>
      <c r="AD199" s="16"/>
      <c r="AE199" s="16"/>
      <c r="AF199" s="16"/>
      <c r="AG199" s="16"/>
    </row>
    <row r="200" spans="1:33" ht="14.25" customHeight="1" x14ac:dyDescent="0.25">
      <c r="A200" s="22" t="s">
        <v>220</v>
      </c>
      <c r="B200" s="68"/>
      <c r="C200" s="68"/>
      <c r="D200" s="68"/>
      <c r="E200" s="68"/>
      <c r="F200" s="68"/>
      <c r="G200" s="68">
        <v>181.947620482243</v>
      </c>
      <c r="H200" s="68">
        <v>235.49669013122903</v>
      </c>
      <c r="I200" s="68">
        <v>285.05970771566069</v>
      </c>
      <c r="J200" s="68">
        <v>284.50552303477679</v>
      </c>
      <c r="K200" s="68">
        <v>289.28148227978829</v>
      </c>
      <c r="L200" s="68">
        <v>276.52955308261676</v>
      </c>
      <c r="M200" s="68">
        <v>221.3</v>
      </c>
      <c r="N200" s="68">
        <v>241.51052589555971</v>
      </c>
      <c r="O200" s="68">
        <v>200.89567356491159</v>
      </c>
      <c r="P200" s="68">
        <v>201.4061831620165</v>
      </c>
      <c r="Q200" s="68">
        <v>103.49413653127689</v>
      </c>
      <c r="R200" s="16"/>
      <c r="S200" s="36">
        <f>IF(P200="","",P200/Trans_cr_A!P200)</f>
        <v>0.16088480886837173</v>
      </c>
      <c r="T200" s="37">
        <f>IF(P200="","",P200/GDP!S196/10)</f>
        <v>0.34890029304302483</v>
      </c>
      <c r="U200" s="37">
        <f>IF(Q200="","",Q200/GDP!T196/10)</f>
        <v>0.1793472715684277</v>
      </c>
      <c r="V200" s="39">
        <f>IF(P200="","",(P200-Oth_D_A!P200)/GDP!S196/10)</f>
        <v>-0.36406920716787389</v>
      </c>
      <c r="W200" s="39">
        <f>IF(Q200="","",(Q200-Oth_D_A!Q200)/GDP!T196/10)</f>
        <v>-0.1276116410740944</v>
      </c>
      <c r="X200" s="37">
        <f>IF(Trans_cr_A!P200="","",Trans_cr_A!P200/GDP!S196/10)</f>
        <v>2.1686341643882514</v>
      </c>
      <c r="Y200" s="37">
        <f>IF(Trans_cr_A!P200="", "", (Trans_cr_A!P200-Trans_deb!P200)/GDP!S196/10)</f>
        <v>-2.1939935410649758</v>
      </c>
      <c r="Z200" s="16"/>
      <c r="AA200" s="14">
        <f t="shared" si="6"/>
        <v>1</v>
      </c>
      <c r="AB200" s="42">
        <f t="shared" si="7"/>
        <v>1</v>
      </c>
      <c r="AC200" s="16"/>
      <c r="AD200" s="16"/>
      <c r="AE200" s="16"/>
      <c r="AF200" s="16"/>
      <c r="AG200" s="16"/>
    </row>
    <row r="201" spans="1:33" ht="14.25" customHeight="1" x14ac:dyDescent="0.25">
      <c r="A201" s="22" t="s">
        <v>221</v>
      </c>
      <c r="B201" s="67">
        <v>5.8104845866005119</v>
      </c>
      <c r="C201" s="67">
        <v>5.5516093755935909</v>
      </c>
      <c r="D201" s="67">
        <v>6.5969162693707171</v>
      </c>
      <c r="E201" s="67">
        <v>5.3848432746536039</v>
      </c>
      <c r="F201" s="67">
        <v>3.3202393463441235</v>
      </c>
      <c r="G201" s="67">
        <v>3.7</v>
      </c>
      <c r="H201" s="67">
        <v>4.0172323118823412</v>
      </c>
      <c r="I201" s="67">
        <v>3.1948439581356247</v>
      </c>
      <c r="J201" s="67">
        <v>4.0496093051066815</v>
      </c>
      <c r="K201" s="67">
        <v>13.958235353590858</v>
      </c>
      <c r="L201" s="67">
        <v>6.2105264067446724</v>
      </c>
      <c r="M201" s="67">
        <v>9.6988976257098827</v>
      </c>
      <c r="N201" s="67">
        <v>11.679529328526328</v>
      </c>
      <c r="O201" s="67">
        <v>21.743566037065889</v>
      </c>
      <c r="P201" s="67">
        <v>20.627816266872784</v>
      </c>
      <c r="Q201" s="67">
        <v>20.436321037881378</v>
      </c>
      <c r="R201" s="16"/>
      <c r="S201" s="36">
        <f>IF(P201="","",P201/Trans_cr_A!P201)</f>
        <v>0.52254902140286619</v>
      </c>
      <c r="T201" s="37">
        <f>IF(P201="","",P201/GDP!S197/10)</f>
        <v>2.2324476479299546</v>
      </c>
      <c r="U201" s="37">
        <f>IF(Q201="","",Q201/GDP!T197/10)</f>
        <v>2.3653149349399745</v>
      </c>
      <c r="V201" s="39">
        <f>IF(P201="","",(P201-Oth_D_A!P201)/GDP!S197/10)</f>
        <v>-0.14081981304894203</v>
      </c>
      <c r="W201" s="39">
        <f>IF(Q201="","",(Q201-Oth_D_A!Q201)/GDP!T197/10)</f>
        <v>-0.20365352834841804</v>
      </c>
      <c r="X201" s="37">
        <f>IF(Trans_cr_A!P201="","",Trans_cr_A!P201/GDP!S197/10)</f>
        <v>4.2722262534079443</v>
      </c>
      <c r="Y201" s="37">
        <f>IF(Trans_cr_A!P201="", "", (Trans_cr_A!P201-Trans_deb!P201)/GDP!S197/10)</f>
        <v>-4.1045337309971073</v>
      </c>
      <c r="Z201" s="16"/>
      <c r="AA201" s="14">
        <f t="shared" si="6"/>
        <v>1</v>
      </c>
      <c r="AB201" s="42">
        <f t="shared" si="7"/>
        <v>1</v>
      </c>
      <c r="AC201" s="16"/>
      <c r="AD201" s="16"/>
      <c r="AE201" s="16"/>
      <c r="AF201" s="16"/>
      <c r="AG201" s="16"/>
    </row>
    <row r="202" spans="1:33" ht="14.25" customHeight="1" x14ac:dyDescent="0.25">
      <c r="A202" s="22" t="s">
        <v>222</v>
      </c>
      <c r="B202" s="68">
        <v>230</v>
      </c>
      <c r="C202" s="68">
        <v>255</v>
      </c>
      <c r="D202" s="68">
        <v>354</v>
      </c>
      <c r="E202" s="68">
        <v>507</v>
      </c>
      <c r="F202" s="68">
        <v>458</v>
      </c>
      <c r="G202" s="68">
        <v>336</v>
      </c>
      <c r="H202" s="68">
        <v>395</v>
      </c>
      <c r="I202" s="68">
        <v>449</v>
      </c>
      <c r="J202" s="68">
        <v>422</v>
      </c>
      <c r="K202" s="68">
        <v>350</v>
      </c>
      <c r="L202" s="68">
        <v>336</v>
      </c>
      <c r="M202" s="68">
        <v>245</v>
      </c>
      <c r="N202" s="68"/>
      <c r="O202" s="68"/>
      <c r="P202" s="68"/>
      <c r="Q202" s="68"/>
      <c r="R202" s="16"/>
      <c r="S202" s="36" t="str">
        <f>IF(P202="","",P202/Trans_cr_A!P202)</f>
        <v/>
      </c>
      <c r="T202" s="37" t="str">
        <f>IF(P202="","",P202/GDP!S198/10)</f>
        <v/>
      </c>
      <c r="U202" s="37" t="str">
        <f>IF(Q202="","",Q202/GDP!T198/10)</f>
        <v/>
      </c>
      <c r="V202" s="39" t="str">
        <f>IF(P202="","",(P202-Oth_D_A!P202)/GDP!S198/10)</f>
        <v/>
      </c>
      <c r="W202" s="39" t="str">
        <f>IF(Q202="","",(Q202-Oth_D_A!Q202)/GDP!T198/10)</f>
        <v/>
      </c>
      <c r="X202" s="37" t="str">
        <f>IF(Trans_cr_A!P202="","",Trans_cr_A!P202/GDP!S198/10)</f>
        <v/>
      </c>
      <c r="Y202" s="37" t="str">
        <f>IF(Trans_cr_A!P202="", "", (Trans_cr_A!P202-Trans_deb!P202)/GDP!S198/10)</f>
        <v/>
      </c>
      <c r="Z202" s="16"/>
      <c r="AA202" s="14" t="str">
        <f t="shared" si="6"/>
        <v/>
      </c>
      <c r="AB202" s="42">
        <f t="shared" si="7"/>
        <v>0</v>
      </c>
      <c r="AC202" s="16"/>
      <c r="AD202" s="16"/>
      <c r="AE202" s="16"/>
      <c r="AF202" s="16"/>
      <c r="AG202" s="16"/>
    </row>
    <row r="203" spans="1:33" ht="14.25" customHeight="1" x14ac:dyDescent="0.25">
      <c r="A203" s="22" t="s">
        <v>223</v>
      </c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16"/>
      <c r="S203" s="36" t="str">
        <f>IF(P203="","",P203/Trans_cr_A!P203)</f>
        <v/>
      </c>
      <c r="T203" s="37" t="str">
        <f>IF(P203="","",P203/GDP!S199/10)</f>
        <v/>
      </c>
      <c r="U203" s="37" t="str">
        <f>IF(Q203="","",Q203/GDP!T199/10)</f>
        <v/>
      </c>
      <c r="V203" s="39" t="str">
        <f>IF(P203="","",(P203-Oth_D_A!P203)/GDP!S199/10)</f>
        <v/>
      </c>
      <c r="W203" s="39" t="str">
        <f>IF(Q203="","",(Q203-Oth_D_A!Q203)/GDP!T199/10)</f>
        <v/>
      </c>
      <c r="X203" s="37" t="str">
        <f>IF(Trans_cr_A!P203="","",Trans_cr_A!P203/GDP!S199/10)</f>
        <v/>
      </c>
      <c r="Y203" s="37" t="str">
        <f>IF(Trans_cr_A!P203="", "", (Trans_cr_A!P203-Trans_deb!P203)/GDP!S199/10)</f>
        <v/>
      </c>
      <c r="Z203" s="16"/>
      <c r="AA203" s="14" t="str">
        <f t="shared" si="6"/>
        <v/>
      </c>
      <c r="AB203" s="42">
        <f t="shared" si="7"/>
        <v>0</v>
      </c>
      <c r="AC203" s="16"/>
      <c r="AD203" s="16"/>
      <c r="AE203" s="16"/>
      <c r="AF203" s="16"/>
      <c r="AG203" s="16"/>
    </row>
    <row r="204" spans="1:33" ht="14.25" customHeight="1" x14ac:dyDescent="0.25">
      <c r="A204" s="22" t="s">
        <v>224</v>
      </c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16"/>
      <c r="S204" s="36" t="str">
        <f>IF(P204="","",P204/Trans_cr_A!P204)</f>
        <v/>
      </c>
      <c r="T204" s="37" t="str">
        <f>IF(P204="","",P204/GDP!S200/10)</f>
        <v/>
      </c>
      <c r="U204" s="37" t="str">
        <f>IF(Q204="","",Q204/GDP!T200/10)</f>
        <v/>
      </c>
      <c r="V204" s="39" t="str">
        <f>IF(P204="","",(P204-Oth_D_A!P204)/GDP!S200/10)</f>
        <v/>
      </c>
      <c r="W204" s="39" t="str">
        <f>IF(Q204="","",(Q204-Oth_D_A!Q204)/GDP!T200/10)</f>
        <v/>
      </c>
      <c r="X204" s="37">
        <f>IF(Trans_cr_A!P204="","",Trans_cr_A!P204/GDP!S200/10)</f>
        <v>4.8425340846229778E-2</v>
      </c>
      <c r="Y204" s="37">
        <f>IF(Trans_cr_A!P204="", "", (Trans_cr_A!P204-Trans_deb!P204)/GDP!S200/10)</f>
        <v>-2.3415621327291207</v>
      </c>
      <c r="Z204" s="16"/>
      <c r="AA204" s="14" t="str">
        <f t="shared" si="6"/>
        <v/>
      </c>
      <c r="AB204" s="42">
        <f t="shared" si="7"/>
        <v>0</v>
      </c>
      <c r="AC204" s="16"/>
      <c r="AD204" s="16"/>
      <c r="AE204" s="16"/>
      <c r="AF204" s="16"/>
      <c r="AG204" s="16"/>
    </row>
    <row r="205" spans="1:33" ht="14.25" customHeight="1" x14ac:dyDescent="0.25">
      <c r="A205" s="22" t="s">
        <v>227</v>
      </c>
      <c r="B205" s="67">
        <v>46</v>
      </c>
      <c r="C205" s="67">
        <v>31.2</v>
      </c>
      <c r="D205" s="67">
        <v>45.32</v>
      </c>
      <c r="E205" s="67">
        <v>45.32</v>
      </c>
      <c r="F205" s="67">
        <v>45.32</v>
      </c>
      <c r="G205" s="67">
        <v>49.8</v>
      </c>
      <c r="H205" s="67">
        <v>58.5</v>
      </c>
      <c r="I205" s="67">
        <v>67.212922586369402</v>
      </c>
      <c r="J205" s="67">
        <v>62.362693483512103</v>
      </c>
      <c r="K205" s="67">
        <v>73.055534418479198</v>
      </c>
      <c r="L205" s="67">
        <v>58.798096269999995</v>
      </c>
      <c r="M205" s="67">
        <v>60.325569999999999</v>
      </c>
      <c r="N205" s="67"/>
      <c r="O205" s="67"/>
      <c r="P205" s="67"/>
      <c r="Q205" s="67"/>
      <c r="R205" s="16"/>
      <c r="S205" s="36" t="str">
        <f>IF(P205="","",P205/Trans_cr_A!P205)</f>
        <v/>
      </c>
      <c r="T205" s="37" t="str">
        <f>IF(P205="","",P205/GDP!S201/10)</f>
        <v/>
      </c>
      <c r="U205" s="37" t="str">
        <f>IF(Q205="","",Q205/GDP!T201/10)</f>
        <v/>
      </c>
      <c r="V205" s="39" t="str">
        <f>IF(P205="","",(P205-Oth_D_A!P205)/GDP!S201/10)</f>
        <v/>
      </c>
      <c r="W205" s="39" t="str">
        <f>IF(Q205="","",(Q205-Oth_D_A!Q205)/GDP!T201/10)</f>
        <v/>
      </c>
      <c r="X205" s="37" t="str">
        <f>IF(Trans_cr_A!P205="","",Trans_cr_A!P205/GDP!S201/10)</f>
        <v/>
      </c>
      <c r="Y205" s="37" t="str">
        <f>IF(Trans_cr_A!P205="", "", (Trans_cr_A!P205-Trans_deb!P205)/GDP!S201/10)</f>
        <v/>
      </c>
      <c r="Z205" s="16"/>
      <c r="AA205" s="14" t="str">
        <f t="shared" si="6"/>
        <v/>
      </c>
      <c r="AB205" s="42">
        <f t="shared" si="7"/>
        <v>0</v>
      </c>
      <c r="AC205" s="16"/>
      <c r="AD205" s="16"/>
      <c r="AE205" s="16"/>
      <c r="AF205" s="16"/>
      <c r="AG205" s="16"/>
    </row>
    <row r="206" spans="1:33" ht="14.25" customHeight="1" x14ac:dyDescent="0.25">
      <c r="A206" s="22" t="s">
        <v>229</v>
      </c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>
        <v>0</v>
      </c>
      <c r="N206" s="67">
        <v>0</v>
      </c>
      <c r="O206" s="67">
        <v>0</v>
      </c>
      <c r="P206" s="67">
        <v>0</v>
      </c>
      <c r="Q206" s="67">
        <v>0</v>
      </c>
      <c r="R206" s="18"/>
      <c r="S206" s="36">
        <f>IF(P206="","",P206/Trans_cr_A!P206)</f>
        <v>0</v>
      </c>
      <c r="T206" s="37">
        <f>IF(P206="","",P206/GDP!S202/10)</f>
        <v>0</v>
      </c>
      <c r="U206" s="37">
        <f>IF(Q206="","",Q206/GDP!T202/10)</f>
        <v>0</v>
      </c>
      <c r="V206" s="39">
        <f>IF(P206="","",(P206-Oth_D_A!P206)/GDP!S202/10)</f>
        <v>-0.29131606902335061</v>
      </c>
      <c r="W206" s="39">
        <f>IF(Q206="","",(Q206-Oth_D_A!Q206)/GDP!T202/10)</f>
        <v>-0.14292106494923473</v>
      </c>
      <c r="X206" s="37">
        <f>IF(Trans_cr_A!P206="","",Trans_cr_A!P206/GDP!S202/10)</f>
        <v>0.18261737444819276</v>
      </c>
      <c r="Y206" s="37">
        <f>IF(Trans_cr_A!P206="", "", (Trans_cr_A!P206-Trans_deb!P206)/GDP!S202/10)</f>
        <v>-3.3241104710983906</v>
      </c>
      <c r="Z206" s="18"/>
      <c r="AA206" s="14">
        <f t="shared" si="6"/>
        <v>1</v>
      </c>
      <c r="AB206" s="42">
        <f t="shared" si="7"/>
        <v>1</v>
      </c>
      <c r="AC206" s="18"/>
      <c r="AD206" s="18"/>
      <c r="AE206" s="18"/>
      <c r="AF206" s="18"/>
      <c r="AG206" s="18"/>
    </row>
    <row r="207" spans="1:33" ht="14.25" customHeight="1" x14ac:dyDescent="0.25">
      <c r="A207" s="20" t="s">
        <v>230</v>
      </c>
      <c r="B207" s="68"/>
      <c r="C207" s="68"/>
      <c r="D207" s="68"/>
      <c r="E207" s="68"/>
      <c r="F207" s="68">
        <v>3.3</v>
      </c>
      <c r="G207" s="68">
        <v>3.4802447895372963</v>
      </c>
      <c r="H207" s="68">
        <v>3.6426568946455489</v>
      </c>
      <c r="I207" s="68">
        <v>3.8126490362938901</v>
      </c>
      <c r="J207" s="68">
        <v>3.9905750229092991</v>
      </c>
      <c r="K207" s="68">
        <v>4.1768051790634813</v>
      </c>
      <c r="L207" s="68">
        <v>4.3717271165404723</v>
      </c>
      <c r="M207" s="68">
        <v>4.5757465414056808</v>
      </c>
      <c r="N207" s="68">
        <v>0</v>
      </c>
      <c r="O207" s="68"/>
      <c r="P207" s="68"/>
      <c r="Q207" s="68"/>
      <c r="R207" s="18"/>
      <c r="S207" s="36" t="str">
        <f>IF(P207="","",P207/Trans_cr_A!P207)</f>
        <v/>
      </c>
      <c r="T207" s="37" t="str">
        <f>IF(P207="","",P207/GDP!S203/10)</f>
        <v/>
      </c>
      <c r="U207" s="37" t="str">
        <f>IF(Q207="","",Q207/GDP!T203/10)</f>
        <v/>
      </c>
      <c r="V207" s="39" t="str">
        <f>IF(P207="","",(P207-Oth_D_A!P207)/GDP!S203/10)</f>
        <v/>
      </c>
      <c r="W207" s="39" t="str">
        <f>IF(Q207="","",(Q207-Oth_D_A!Q207)/GDP!T203/10)</f>
        <v/>
      </c>
      <c r="X207" s="37" t="str">
        <f>IF(Trans_cr_A!P207="","",Trans_cr_A!P207/GDP!S203/10)</f>
        <v/>
      </c>
      <c r="Y207" s="37" t="str">
        <f>IF(Trans_cr_A!P207="", "", (Trans_cr_A!P207-Trans_deb!P207)/GDP!S203/10)</f>
        <v/>
      </c>
      <c r="Z207" s="18"/>
      <c r="AA207" s="14" t="str">
        <f t="shared" si="6"/>
        <v/>
      </c>
      <c r="AB207" s="42">
        <f t="shared" si="7"/>
        <v>0</v>
      </c>
      <c r="AC207" s="18"/>
      <c r="AD207" s="18"/>
      <c r="AE207" s="18"/>
      <c r="AF207" s="18"/>
      <c r="AG207" s="18"/>
    </row>
    <row r="208" spans="1:33" ht="13.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"/>
      <c r="T208" s="35"/>
      <c r="U208" s="35"/>
      <c r="V208" s="35"/>
      <c r="W208" s="35"/>
      <c r="X208" s="1"/>
      <c r="Y208" s="1"/>
      <c r="Z208" s="16"/>
      <c r="AA208" s="14"/>
      <c r="AB208" s="42"/>
      <c r="AC208" s="16"/>
      <c r="AD208" s="16"/>
      <c r="AE208" s="16"/>
      <c r="AF208" s="16"/>
      <c r="AG208" s="16"/>
    </row>
    <row r="209" spans="1:38" ht="14.25" customHeight="1" x14ac:dyDescent="0.25">
      <c r="A209" s="46" t="s">
        <v>231</v>
      </c>
      <c r="B209" s="46"/>
      <c r="C209" s="46"/>
      <c r="D209" s="46"/>
      <c r="E209" s="46"/>
      <c r="F209" s="46"/>
      <c r="G209" s="46"/>
      <c r="H209" s="46"/>
      <c r="I209" s="46"/>
      <c r="J209" s="16"/>
      <c r="K209" s="16"/>
      <c r="L209" s="16"/>
      <c r="M209" s="16"/>
      <c r="N209" s="16"/>
      <c r="O209" s="16"/>
      <c r="P209" s="16"/>
      <c r="Q209" s="16"/>
      <c r="R209" s="16"/>
      <c r="S209" s="1"/>
      <c r="T209" s="35"/>
      <c r="U209" s="35"/>
      <c r="V209" s="35"/>
      <c r="W209" s="35"/>
      <c r="X209" s="1"/>
      <c r="Y209" s="1"/>
      <c r="Z209" s="16"/>
      <c r="AA209" s="14"/>
      <c r="AB209" s="42"/>
      <c r="AC209" s="16"/>
      <c r="AD209" s="16"/>
      <c r="AE209" s="16"/>
      <c r="AF209" s="16"/>
      <c r="AG209" s="16"/>
    </row>
    <row r="210" spans="1:38" ht="14.25" customHeight="1" x14ac:dyDescent="0.25">
      <c r="A210" s="16" t="s">
        <v>232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"/>
      <c r="T210" s="35"/>
      <c r="U210" s="35"/>
      <c r="V210" s="35"/>
      <c r="W210" s="35"/>
      <c r="X210" s="1"/>
      <c r="Y210" s="1"/>
      <c r="Z210" s="16"/>
      <c r="AA210" s="14"/>
      <c r="AB210" s="42"/>
      <c r="AC210" s="16"/>
      <c r="AD210" s="16"/>
      <c r="AE210" s="16"/>
      <c r="AF210" s="16"/>
      <c r="AG210" s="16"/>
    </row>
    <row r="211" spans="1:38" ht="14.25" customHeight="1" x14ac:dyDescent="0.25">
      <c r="A211" s="46" t="s">
        <v>774</v>
      </c>
      <c r="B211" s="46"/>
      <c r="C211" s="46"/>
      <c r="D211" s="46"/>
      <c r="E211" s="46"/>
      <c r="F211" s="46"/>
      <c r="G211" s="46"/>
      <c r="H211" s="46"/>
      <c r="I211" s="16"/>
      <c r="J211" s="16"/>
      <c r="K211" s="16"/>
      <c r="L211" s="16"/>
      <c r="M211" s="16"/>
      <c r="N211" s="16"/>
      <c r="O211" s="16"/>
      <c r="P211" s="31">
        <f>SUM(P6:P67,P69:P207)</f>
        <v>163438.41170622941</v>
      </c>
      <c r="Q211" s="31">
        <f>SUM(Q6:Q67,Q69:Q207)</f>
        <v>134987.75131023029</v>
      </c>
      <c r="R211" s="16"/>
      <c r="S211" s="1"/>
      <c r="T211" s="35"/>
      <c r="U211" s="35"/>
      <c r="V211" s="35"/>
      <c r="W211" s="35"/>
      <c r="X211" s="1"/>
      <c r="Y211" s="1"/>
      <c r="Z211" s="16"/>
      <c r="AA211" s="31">
        <f>SUMPRODUCT(P6:P207,AA6:AA207)</f>
        <v>157934.38437561231</v>
      </c>
      <c r="AB211" s="42"/>
      <c r="AC211" s="16"/>
      <c r="AD211" s="16"/>
      <c r="AE211" s="16"/>
      <c r="AF211" s="16"/>
      <c r="AG211" s="16"/>
    </row>
    <row r="212" spans="1:38" ht="14.25" customHeight="1" x14ac:dyDescent="0.25">
      <c r="A212" s="49" t="s">
        <v>234</v>
      </c>
      <c r="B212" s="49"/>
      <c r="C212" s="49"/>
      <c r="D212" s="49"/>
      <c r="E212" s="49"/>
      <c r="F212" s="49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45">
        <f>Q211/AA211-1</f>
        <v>-0.14529219305916619</v>
      </c>
      <c r="R212" s="16"/>
      <c r="S212" s="1"/>
      <c r="T212" s="35"/>
      <c r="U212" s="35"/>
      <c r="V212" s="35"/>
      <c r="W212" s="35"/>
      <c r="X212" s="1"/>
      <c r="Y212" s="1"/>
      <c r="Z212" s="16"/>
      <c r="AA212" s="14"/>
      <c r="AB212" s="42"/>
      <c r="AC212" s="16"/>
      <c r="AD212" s="16"/>
      <c r="AE212" s="16"/>
      <c r="AF212" s="16"/>
      <c r="AG212" s="16"/>
    </row>
    <row r="213" spans="1:38" ht="14.25" customHeight="1" x14ac:dyDescent="0.25">
      <c r="A213" s="46" t="s">
        <v>494</v>
      </c>
      <c r="B213" s="46"/>
      <c r="C213" s="46"/>
      <c r="D213" s="46"/>
      <c r="E213" s="4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63">
        <f>Q216/P216-1</f>
        <v>-0.14529219305916607</v>
      </c>
      <c r="R213" s="16"/>
      <c r="S213" s="1"/>
      <c r="T213" s="35"/>
      <c r="U213" s="35"/>
      <c r="V213" s="35"/>
      <c r="W213" s="35"/>
      <c r="X213" s="1"/>
      <c r="Y213" s="1"/>
      <c r="Z213" s="16"/>
      <c r="AA213" s="14"/>
      <c r="AB213" s="35"/>
      <c r="AC213" s="16"/>
      <c r="AD213" s="16"/>
      <c r="AE213" s="16"/>
      <c r="AF213" s="16"/>
      <c r="AG213" s="16"/>
    </row>
    <row r="214" spans="1:38" ht="14.2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35"/>
      <c r="T214" s="35"/>
      <c r="U214" s="35"/>
      <c r="V214" s="35"/>
      <c r="W214" s="35"/>
      <c r="X214" s="35"/>
      <c r="Y214" s="35"/>
      <c r="Z214" s="41"/>
      <c r="AA214" s="35"/>
      <c r="AC214" s="41"/>
      <c r="AD214" s="41"/>
      <c r="AE214" s="41"/>
      <c r="AF214" s="41"/>
      <c r="AG214" s="41"/>
    </row>
    <row r="215" spans="1:38" customFormat="1" ht="14.25" customHeight="1" x14ac:dyDescent="0.25">
      <c r="A215" s="31" t="s">
        <v>783</v>
      </c>
      <c r="B215" s="31">
        <f>SUM(B6:B67,B69:B207)/1000</f>
        <v>114.48159498790255</v>
      </c>
      <c r="C215" s="31">
        <f>SUM(C6:C67,C69:C207)/1000</f>
        <v>122.65140093538209</v>
      </c>
      <c r="D215" s="31">
        <f>SUM(D6:D67,D69:D207)/1000</f>
        <v>144.04589064112625</v>
      </c>
      <c r="E215" s="31">
        <f>SUM(E6:E67,E69:E207)/1000</f>
        <v>159.28096152626125</v>
      </c>
      <c r="F215" s="31">
        <f>SUM(F6:F67,F69:F207)/1000</f>
        <v>142.02643673315026</v>
      </c>
      <c r="G215" s="31">
        <f>SUM(G6:G67,G69:G207)/1000</f>
        <v>159.6947595973069</v>
      </c>
      <c r="H215" s="31">
        <f>SUM(H6:H67,H69:H207)/1000</f>
        <v>170.62044034801431</v>
      </c>
      <c r="I215" s="31">
        <f>SUM(I6:I67,I69:I207)/1000</f>
        <v>148.93224465462029</v>
      </c>
      <c r="J215" s="31">
        <f>SUM(J6:J67,J69:J207)/1000</f>
        <v>155.47721464965554</v>
      </c>
      <c r="K215" s="31">
        <f>SUM(K6:K67,K69:K207)/1000</f>
        <v>163.61569034407671</v>
      </c>
      <c r="L215" s="31">
        <f>SUM(L6:L67,L69:L207)/1000</f>
        <v>142.58156447022415</v>
      </c>
      <c r="M215" s="31">
        <f>SUM(M6:M67,M69:M207)/1000</f>
        <v>148.57484076814546</v>
      </c>
      <c r="N215" s="31">
        <f>SUM(N6:N67,N69:N207)/1000</f>
        <v>149.13419764059313</v>
      </c>
      <c r="O215" s="31">
        <f>SUM(O6:O67,O69:O207)/1000</f>
        <v>163.45716263665884</v>
      </c>
      <c r="P215" s="31">
        <f>SUM(P6:P67,P69:P207)/1000</f>
        <v>163.4384117062294</v>
      </c>
      <c r="Q215" s="31">
        <f>SUM(Q6:Q67,Q69:Q207)/1000</f>
        <v>134.98775131023029</v>
      </c>
      <c r="R215" s="42"/>
      <c r="S215" s="42"/>
      <c r="T215" s="42"/>
      <c r="U215" s="35"/>
      <c r="V215" s="35"/>
      <c r="W215" s="35"/>
      <c r="X215" s="35"/>
      <c r="Y215" s="42"/>
      <c r="Z215" s="42"/>
      <c r="AA215" s="42"/>
      <c r="AB215" s="43">
        <f>SUMPRODUCT(P6:P207,AB6:AB207)-P68</f>
        <v>157934.38437561231</v>
      </c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</row>
    <row r="216" spans="1:38" customFormat="1" ht="14.5" customHeight="1" x14ac:dyDescent="0.25">
      <c r="A216" s="31" t="s">
        <v>785</v>
      </c>
      <c r="B216" s="31">
        <f>SUMPRODUCT(B6:B207,$AB6:$AB207)/1000</f>
        <v>98.93340897633378</v>
      </c>
      <c r="C216" s="31">
        <f t="shared" ref="C216:Q216" si="8">SUMPRODUCT(C6:C207,$AB6:$AB207)/1000</f>
        <v>105.07271564189418</v>
      </c>
      <c r="D216" s="31">
        <f t="shared" si="8"/>
        <v>124.77993317170511</v>
      </c>
      <c r="E216" s="31">
        <f t="shared" si="8"/>
        <v>137.83170718114491</v>
      </c>
      <c r="F216" s="31">
        <f t="shared" si="8"/>
        <v>122.45551182078904</v>
      </c>
      <c r="G216" s="31">
        <f t="shared" si="8"/>
        <v>137.66928688494869</v>
      </c>
      <c r="H216" s="31">
        <f t="shared" si="8"/>
        <v>144.90325870773054</v>
      </c>
      <c r="I216" s="31">
        <f t="shared" si="8"/>
        <v>129.95851975565358</v>
      </c>
      <c r="J216" s="31">
        <f t="shared" si="8"/>
        <v>135.78468794332278</v>
      </c>
      <c r="K216" s="31">
        <f t="shared" si="8"/>
        <v>142.43837533765247</v>
      </c>
      <c r="L216" s="31">
        <f t="shared" si="8"/>
        <v>123.96564582385251</v>
      </c>
      <c r="M216" s="31">
        <f t="shared" si="8"/>
        <v>130.206200819038</v>
      </c>
      <c r="N216" s="31">
        <f t="shared" si="8"/>
        <v>143.92789399547303</v>
      </c>
      <c r="O216" s="31">
        <f t="shared" si="8"/>
        <v>157.98205251466368</v>
      </c>
      <c r="P216" s="31">
        <f t="shared" si="8"/>
        <v>157.9343843756123</v>
      </c>
      <c r="Q216" s="31">
        <f t="shared" si="8"/>
        <v>134.98775131023029</v>
      </c>
    </row>
    <row r="218" spans="1:38" customFormat="1" ht="14.5" customHeight="1" x14ac:dyDescent="0.25">
      <c r="A218" s="31" t="s">
        <v>792</v>
      </c>
      <c r="B218" s="62">
        <f>B215*100/GDP!E$216</f>
        <v>0.23990646806250476</v>
      </c>
      <c r="C218" s="62">
        <f>C215*100/GDP!F216</f>
        <v>0.23730849706054824</v>
      </c>
      <c r="D218" s="62">
        <f>D215*100/GDP!G216</f>
        <v>0.24693659803900872</v>
      </c>
      <c r="E218" s="62">
        <f>E215*100/GDP!H216</f>
        <v>0.24899020778500897</v>
      </c>
      <c r="F218" s="62">
        <f>F215*100/GDP!I216</f>
        <v>0.23431970809072408</v>
      </c>
      <c r="G218" s="62">
        <f>G215*100/GDP!J216</f>
        <v>0.24094746191171806</v>
      </c>
      <c r="H218" s="62">
        <f>H215*100/GDP!K216</f>
        <v>0.23194024064016991</v>
      </c>
      <c r="I218" s="62">
        <f>I215*100/GDP!L216</f>
        <v>0.19871516294710201</v>
      </c>
      <c r="J218" s="62">
        <f>J215*100/GDP!M216</f>
        <v>0.20159836016761709</v>
      </c>
      <c r="K218" s="62">
        <f>K215*100/GDP!N216</f>
        <v>0.20659945451871559</v>
      </c>
      <c r="L218" s="62">
        <f>L215*100/GDP!O216</f>
        <v>0.19017744612604007</v>
      </c>
      <c r="M218" s="62">
        <f>M215*100/GDP!P216</f>
        <v>0.19498922849275513</v>
      </c>
      <c r="N218" s="62">
        <f>N215*100/GDP!Q216</f>
        <v>0.18440627883505981</v>
      </c>
      <c r="O218" s="62">
        <f>O215*100/GDP!R216</f>
        <v>0.19021156807872891</v>
      </c>
      <c r="P218" s="62">
        <f>P215*100/GDP!S216</f>
        <v>0.18703553360220596</v>
      </c>
      <c r="Q218" s="62">
        <f>Q215*100/GDP!T216</f>
        <v>0.15967695602071802</v>
      </c>
    </row>
    <row r="219" spans="1:38" customFormat="1" ht="14.5" customHeight="1" x14ac:dyDescent="0.25">
      <c r="A219" s="31" t="s">
        <v>793</v>
      </c>
      <c r="B219" s="62">
        <f>B216*100/GDP!E$216</f>
        <v>0.20732384732588352</v>
      </c>
      <c r="C219" s="62">
        <f>C216*100/GDP!F$216</f>
        <v>0.20329688891352238</v>
      </c>
      <c r="D219" s="62">
        <f>D216*100/GDP!G$216</f>
        <v>0.21390913731598279</v>
      </c>
      <c r="E219" s="62">
        <f>E216*100/GDP!H$216</f>
        <v>0.21546043595886707</v>
      </c>
      <c r="F219" s="62">
        <f>F216*100/GDP!I$216</f>
        <v>0.20203097707689036</v>
      </c>
      <c r="G219" s="62">
        <f>G216*100/GDP!J$216</f>
        <v>0.20771542749286281</v>
      </c>
      <c r="H219" s="62">
        <f>H216*100/GDP!K$216</f>
        <v>0.19698048267642373</v>
      </c>
      <c r="I219" s="62">
        <f>I216*100/GDP!L$216</f>
        <v>0.17339917550761039</v>
      </c>
      <c r="J219" s="62">
        <f>J216*100/GDP!M$216</f>
        <v>0.17606419363074258</v>
      </c>
      <c r="K219" s="62">
        <f>K216*100/GDP!N$216</f>
        <v>0.17985861004776443</v>
      </c>
      <c r="L219" s="62">
        <f>L216*100/GDP!O$216</f>
        <v>0.16534725241473158</v>
      </c>
      <c r="M219" s="62">
        <f>M216*100/GDP!P$216</f>
        <v>0.17088227395307656</v>
      </c>
      <c r="N219" s="62">
        <f>N216*100/GDP!Q$216</f>
        <v>0.17796862002258715</v>
      </c>
      <c r="O219" s="62">
        <f>O216*100/GDP!R$216</f>
        <v>0.18384030073926477</v>
      </c>
      <c r="P219" s="62">
        <f>P216*100/GDP!S$216</f>
        <v>0.18073683871159807</v>
      </c>
      <c r="Q219" s="62">
        <f>Q216*100/GDP!T$216</f>
        <v>0.15967695602071802</v>
      </c>
    </row>
  </sheetData>
  <mergeCells count="6">
    <mergeCell ref="A213:E213"/>
    <mergeCell ref="A212:F212"/>
    <mergeCell ref="A1:M1"/>
    <mergeCell ref="A209:I209"/>
    <mergeCell ref="A211:H211"/>
    <mergeCell ref="A4:B4"/>
  </mergeCells>
  <pageMargins left="0.39" right="0.39" top="0.39" bottom="0.39" header="0.39" footer="0.3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9940C-EC95-4C88-9EB7-7F664E785407}">
  <dimension ref="A1:AL219"/>
  <sheetViews>
    <sheetView showGridLines="0" workbookViewId="0">
      <pane xSplit="1" ySplit="5" topLeftCell="F207" activePane="bottomRight" state="frozen"/>
      <selection pane="topRight"/>
      <selection pane="bottomLeft"/>
      <selection pane="bottomRight" activeCell="A214" sqref="A214:Q214"/>
    </sheetView>
  </sheetViews>
  <sheetFormatPr defaultColWidth="10.1796875" defaultRowHeight="14.5" customHeight="1" x14ac:dyDescent="0.25"/>
  <cols>
    <col min="1" max="1" width="34" style="15" customWidth="1"/>
    <col min="2" max="3" width="10.26953125" style="15" customWidth="1"/>
    <col min="4" max="4" width="9.453125" style="15" customWidth="1"/>
    <col min="5" max="5" width="11.1796875" style="15" customWidth="1"/>
    <col min="6" max="9" width="10.26953125" style="15" customWidth="1"/>
    <col min="10" max="17" width="9.7265625" style="15" customWidth="1"/>
    <col min="18" max="18" width="9.453125" style="15" customWidth="1"/>
    <col min="19" max="21" width="10.26953125" style="15" customWidth="1"/>
    <col min="22" max="24" width="11.54296875" style="15" customWidth="1"/>
    <col min="25" max="25" width="10.26953125" style="15" customWidth="1"/>
    <col min="26" max="27" width="11.54296875" style="15" customWidth="1"/>
    <col min="28" max="28" width="10.26953125" customWidth="1"/>
    <col min="29" max="29" width="11.54296875" style="15" customWidth="1"/>
    <col min="30" max="16384" width="10.1796875" style="15"/>
  </cols>
  <sheetData>
    <row r="1" spans="1:29" ht="19.5" customHeight="1" x14ac:dyDescent="0.25">
      <c r="A1" s="47" t="s">
        <v>497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42"/>
      <c r="AC1" s="16"/>
    </row>
    <row r="2" spans="1:29" ht="16.5" customHeight="1" x14ac:dyDescent="0.25">
      <c r="A2" s="30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42"/>
      <c r="AC2" s="16"/>
    </row>
    <row r="3" spans="1:29" ht="11.25" customHeight="1" x14ac:dyDescent="0.25">
      <c r="A3" s="30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42"/>
      <c r="AC3" s="16"/>
    </row>
    <row r="4" spans="1:29" ht="17.25" customHeight="1" x14ac:dyDescent="0.25">
      <c r="A4" s="48" t="s">
        <v>2</v>
      </c>
      <c r="B4" s="48"/>
      <c r="C4" s="29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4">
        <v>2020</v>
      </c>
      <c r="AC4" s="28"/>
    </row>
    <row r="5" spans="1:29" ht="14.25" customHeight="1" x14ac:dyDescent="0.25">
      <c r="A5" s="27"/>
      <c r="B5" s="26" t="s">
        <v>3</v>
      </c>
      <c r="C5" s="25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  <c r="P5" s="25" t="s">
        <v>17</v>
      </c>
      <c r="Q5" s="24" t="s">
        <v>18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42" t="s">
        <v>784</v>
      </c>
      <c r="AC5" s="16"/>
    </row>
    <row r="6" spans="1:29" ht="14.25" customHeight="1" x14ac:dyDescent="0.25">
      <c r="A6" s="23" t="s">
        <v>19</v>
      </c>
      <c r="B6" s="21"/>
      <c r="C6" s="21"/>
      <c r="D6" s="21"/>
      <c r="E6" s="21">
        <v>520.79999999999995</v>
      </c>
      <c r="F6" s="21">
        <v>528.65611729751811</v>
      </c>
      <c r="G6" s="21">
        <v>729.59760311414698</v>
      </c>
      <c r="H6" s="21">
        <v>899.60059020412893</v>
      </c>
      <c r="I6" s="21">
        <v>1116.0958138250351</v>
      </c>
      <c r="J6" s="21">
        <v>1060.4384325727569</v>
      </c>
      <c r="K6" s="21">
        <v>879.13923137061909</v>
      </c>
      <c r="L6" s="21">
        <v>893.79580903371198</v>
      </c>
      <c r="M6" s="21">
        <v>899.70972022160697</v>
      </c>
      <c r="N6" s="67">
        <v>990.50155428187497</v>
      </c>
      <c r="O6" s="67">
        <v>962.25721518054502</v>
      </c>
      <c r="P6" s="67">
        <v>921.78944711695101</v>
      </c>
      <c r="Q6" s="67">
        <v>926.02295136547707</v>
      </c>
      <c r="R6" s="16"/>
      <c r="S6" s="16"/>
      <c r="T6" s="16"/>
      <c r="U6" s="16"/>
      <c r="V6" s="16"/>
      <c r="W6" s="16"/>
      <c r="X6" s="16"/>
      <c r="Y6" s="16"/>
      <c r="Z6" s="16"/>
      <c r="AA6" s="16"/>
      <c r="AB6" s="42">
        <f>IF(Q6="",0, 1)</f>
        <v>1</v>
      </c>
      <c r="AC6" s="16"/>
    </row>
    <row r="7" spans="1:29" ht="14.25" customHeight="1" x14ac:dyDescent="0.25">
      <c r="A7" s="22" t="s">
        <v>20</v>
      </c>
      <c r="B7" s="19">
        <v>226.61901344973978</v>
      </c>
      <c r="C7" s="19">
        <v>250.10074873361469</v>
      </c>
      <c r="D7" s="19">
        <v>245.81090764241367</v>
      </c>
      <c r="E7" s="19">
        <v>350.3</v>
      </c>
      <c r="F7" s="19">
        <v>326.48120453854858</v>
      </c>
      <c r="G7" s="19">
        <v>316.68456393795071</v>
      </c>
      <c r="H7" s="19">
        <v>382.38463880620907</v>
      </c>
      <c r="I7" s="19">
        <v>329.23098523294112</v>
      </c>
      <c r="J7" s="19">
        <v>219.51052555847008</v>
      </c>
      <c r="K7" s="19">
        <v>226.52788028276075</v>
      </c>
      <c r="L7" s="19">
        <v>191.11874539237886</v>
      </c>
      <c r="M7" s="19">
        <v>234.31128960345112</v>
      </c>
      <c r="N7" s="68">
        <v>224.45829582403363</v>
      </c>
      <c r="O7" s="68">
        <v>252.37784779432278</v>
      </c>
      <c r="P7" s="68">
        <v>250.19379625378835</v>
      </c>
      <c r="Q7" s="68">
        <v>205.84754815406018</v>
      </c>
      <c r="R7" s="16"/>
      <c r="S7" s="16"/>
      <c r="T7" s="16"/>
      <c r="U7" s="16"/>
      <c r="V7" s="16"/>
      <c r="W7" s="16"/>
      <c r="X7" s="16"/>
      <c r="Y7" s="16"/>
      <c r="Z7" s="16"/>
      <c r="AA7" s="16"/>
      <c r="AB7" s="42">
        <f t="shared" ref="AB7:AB70" si="0">IF(Q7="",0, 1)</f>
        <v>1</v>
      </c>
      <c r="AC7" s="16"/>
    </row>
    <row r="8" spans="1:29" ht="14.25" customHeight="1" x14ac:dyDescent="0.25">
      <c r="A8" s="22" t="s">
        <v>21</v>
      </c>
      <c r="B8" s="21">
        <v>1800.9999999999143</v>
      </c>
      <c r="C8" s="21">
        <v>1636.0000000000725</v>
      </c>
      <c r="D8" s="21">
        <v>2132.0238386965812</v>
      </c>
      <c r="E8" s="21">
        <v>3085.7426550592259</v>
      </c>
      <c r="F8" s="21">
        <v>2926.6055553979581</v>
      </c>
      <c r="G8" s="21">
        <v>2969.9</v>
      </c>
      <c r="H8" s="21">
        <v>3405.8675036987283</v>
      </c>
      <c r="I8" s="21">
        <v>3785.5165533667068</v>
      </c>
      <c r="J8" s="21">
        <v>4034.4803020211825</v>
      </c>
      <c r="K8" s="21">
        <v>4057.6623520660219</v>
      </c>
      <c r="L8" s="21">
        <v>3690.3558005647392</v>
      </c>
      <c r="M8" s="21">
        <v>3613.0160178705314</v>
      </c>
      <c r="N8" s="67">
        <v>3474.4453546520117</v>
      </c>
      <c r="O8" s="67">
        <v>3612.4303807440206</v>
      </c>
      <c r="P8" s="67">
        <v>3430.5007559984592</v>
      </c>
      <c r="Q8" s="67">
        <v>2578.5455627888668</v>
      </c>
      <c r="R8" s="16"/>
      <c r="S8" s="16"/>
      <c r="T8" s="16"/>
      <c r="U8" s="16"/>
      <c r="V8" s="16"/>
      <c r="W8" s="16"/>
      <c r="X8" s="16"/>
      <c r="Y8" s="16"/>
      <c r="Z8" s="16"/>
      <c r="AA8" s="16"/>
      <c r="AB8" s="42">
        <f t="shared" si="0"/>
        <v>1</v>
      </c>
      <c r="AC8" s="16"/>
    </row>
    <row r="9" spans="1:29" ht="14.25" customHeight="1" x14ac:dyDescent="0.25">
      <c r="A9" s="22" t="s">
        <v>22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68"/>
      <c r="O9" s="68"/>
      <c r="P9" s="68">
        <v>94.8</v>
      </c>
      <c r="Q9" s="68"/>
      <c r="R9" s="16"/>
      <c r="S9" s="16"/>
      <c r="T9" s="16"/>
      <c r="U9" s="16"/>
      <c r="V9" s="16"/>
      <c r="W9" s="16"/>
      <c r="X9" s="16"/>
      <c r="Y9" s="16"/>
      <c r="Z9" s="16"/>
      <c r="AA9" s="16"/>
      <c r="AB9" s="42">
        <f t="shared" si="0"/>
        <v>0</v>
      </c>
      <c r="AC9" s="16"/>
    </row>
    <row r="10" spans="1:29" ht="14.25" customHeight="1" x14ac:dyDescent="0.25">
      <c r="A10" s="22" t="s">
        <v>23</v>
      </c>
      <c r="B10" s="21">
        <v>1320.2276402999998</v>
      </c>
      <c r="C10" s="21">
        <v>1626.72998506</v>
      </c>
      <c r="D10" s="21">
        <v>2504.9687905800001</v>
      </c>
      <c r="E10" s="21">
        <v>3720.8858520100002</v>
      </c>
      <c r="F10" s="21">
        <v>4155.5</v>
      </c>
      <c r="G10" s="21">
        <v>3088.5282154400002</v>
      </c>
      <c r="H10" s="21">
        <v>3629.3779005994902</v>
      </c>
      <c r="I10" s="21">
        <v>4436.38449587382</v>
      </c>
      <c r="J10" s="21">
        <v>4757.3641128107902</v>
      </c>
      <c r="K10" s="21">
        <v>5515.3966497035199</v>
      </c>
      <c r="L10" s="21">
        <v>4058.0351146194002</v>
      </c>
      <c r="M10" s="21">
        <v>3109.7284710366998</v>
      </c>
      <c r="N10" s="67">
        <v>3108.46802057475</v>
      </c>
      <c r="O10" s="67">
        <v>3320.0126892895</v>
      </c>
      <c r="P10" s="67">
        <v>3125.074989298515</v>
      </c>
      <c r="Q10" s="67">
        <v>2043.9618301862999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42">
        <f t="shared" si="0"/>
        <v>1</v>
      </c>
      <c r="AC10" s="16"/>
    </row>
    <row r="11" spans="1:29" ht="14.25" customHeight="1" x14ac:dyDescent="0.25">
      <c r="A11" s="22" t="s">
        <v>24</v>
      </c>
      <c r="B11" s="19">
        <v>16.376248518518516</v>
      </c>
      <c r="C11" s="19">
        <v>27.13579865185185</v>
      </c>
      <c r="D11" s="19">
        <v>32.427676296296298</v>
      </c>
      <c r="E11" s="19">
        <v>33.030370740740736</v>
      </c>
      <c r="F11" s="19">
        <v>22.567141851851851</v>
      </c>
      <c r="G11" s="19">
        <v>18.745715185185183</v>
      </c>
      <c r="H11" s="19">
        <v>18.113934444444443</v>
      </c>
      <c r="I11" s="19">
        <v>18.123584814814812</v>
      </c>
      <c r="J11" s="19">
        <v>17.714779629629628</v>
      </c>
      <c r="K11" s="19">
        <v>19.804630387777777</v>
      </c>
      <c r="L11" s="19">
        <v>22.595987779364158</v>
      </c>
      <c r="M11" s="19">
        <v>21.816808393037032</v>
      </c>
      <c r="N11" s="19">
        <v>20.259715015263208</v>
      </c>
      <c r="O11" s="19">
        <v>31.176941331407047</v>
      </c>
      <c r="P11" s="19">
        <v>30.395530106139198</v>
      </c>
      <c r="Q11" s="19">
        <v>15.728466745883093</v>
      </c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42">
        <f t="shared" si="0"/>
        <v>1</v>
      </c>
      <c r="AC11" s="16"/>
    </row>
    <row r="12" spans="1:29" ht="14.25" customHeight="1" x14ac:dyDescent="0.25">
      <c r="A12" s="22" t="s">
        <v>25</v>
      </c>
      <c r="B12" s="21">
        <v>78.020585185185183</v>
      </c>
      <c r="C12" s="21">
        <v>87.8529748148148</v>
      </c>
      <c r="D12" s="21">
        <v>102.32635074074074</v>
      </c>
      <c r="E12" s="21">
        <v>102.37399296296296</v>
      </c>
      <c r="F12" s="21">
        <v>72.176400000000001</v>
      </c>
      <c r="G12" s="21">
        <v>70.813323703703702</v>
      </c>
      <c r="H12" s="21">
        <v>65.972004074074064</v>
      </c>
      <c r="I12" s="21">
        <v>70.541627407407404</v>
      </c>
      <c r="J12" s="21">
        <v>72.240865555555558</v>
      </c>
      <c r="K12" s="21">
        <v>95.936852394389732</v>
      </c>
      <c r="L12" s="21">
        <v>88.054699367954697</v>
      </c>
      <c r="M12" s="21">
        <v>90.578901764098347</v>
      </c>
      <c r="N12" s="21">
        <v>92.929399600124228</v>
      </c>
      <c r="O12" s="21">
        <v>108.58389174720931</v>
      </c>
      <c r="P12" s="21">
        <v>111.61373615735467</v>
      </c>
      <c r="Q12" s="21">
        <v>62.61569731576445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42">
        <f t="shared" si="0"/>
        <v>1</v>
      </c>
      <c r="AC12" s="16"/>
    </row>
    <row r="13" spans="1:29" ht="14.25" customHeight="1" x14ac:dyDescent="0.25">
      <c r="A13" s="22" t="s">
        <v>26</v>
      </c>
      <c r="B13" s="19">
        <v>1988.43</v>
      </c>
      <c r="C13" s="19">
        <v>2276.6999999999998</v>
      </c>
      <c r="D13" s="19">
        <v>2999.7642646249765</v>
      </c>
      <c r="E13" s="19">
        <v>3873.58019344077</v>
      </c>
      <c r="F13" s="19">
        <v>2667.1326021334939</v>
      </c>
      <c r="G13" s="19">
        <v>3685.7606673881378</v>
      </c>
      <c r="H13" s="19">
        <v>4573.8972545950601</v>
      </c>
      <c r="I13" s="19">
        <v>4704.7668678025402</v>
      </c>
      <c r="J13" s="19">
        <v>5045.8599835016303</v>
      </c>
      <c r="K13" s="19">
        <v>4164.0219873962405</v>
      </c>
      <c r="L13" s="19">
        <v>4484.8531022986199</v>
      </c>
      <c r="M13" s="19">
        <v>4560.9945486172892</v>
      </c>
      <c r="N13" s="19">
        <v>5178.7597014446401</v>
      </c>
      <c r="O13" s="68">
        <v>4911.6226088324102</v>
      </c>
      <c r="P13" s="68">
        <v>3890.3696512851602</v>
      </c>
      <c r="Q13" s="68">
        <v>2093.7842915744418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42">
        <f t="shared" si="0"/>
        <v>1</v>
      </c>
      <c r="AC13" s="16"/>
    </row>
    <row r="14" spans="1:29" ht="14.25" customHeight="1" x14ac:dyDescent="0.25">
      <c r="A14" s="22" t="s">
        <v>27</v>
      </c>
      <c r="B14" s="21">
        <v>211.95904526029801</v>
      </c>
      <c r="C14" s="21">
        <v>231.87739907468401</v>
      </c>
      <c r="D14" s="21">
        <v>360.71713347000002</v>
      </c>
      <c r="E14" s="21">
        <v>467.70890161545651</v>
      </c>
      <c r="F14" s="21">
        <v>380.49750171109804</v>
      </c>
      <c r="G14" s="21">
        <v>445.53671919999999</v>
      </c>
      <c r="H14" s="21">
        <v>460.50056865501472</v>
      </c>
      <c r="I14" s="21">
        <v>473.07896161999599</v>
      </c>
      <c r="J14" s="21">
        <v>479.23583805791901</v>
      </c>
      <c r="K14" s="21">
        <v>465.650175179217</v>
      </c>
      <c r="L14" s="21">
        <v>360.99376691659097</v>
      </c>
      <c r="M14" s="21">
        <v>367.75161634643194</v>
      </c>
      <c r="N14" s="21">
        <v>433.79135194088826</v>
      </c>
      <c r="O14" s="67">
        <v>558.91844583770001</v>
      </c>
      <c r="P14" s="67">
        <v>647.22304197406902</v>
      </c>
      <c r="Q14" s="67">
        <v>413.906734036898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42">
        <f t="shared" si="0"/>
        <v>1</v>
      </c>
      <c r="AC14" s="16"/>
    </row>
    <row r="15" spans="1:29" ht="14.25" customHeight="1" x14ac:dyDescent="0.25">
      <c r="A15" s="22" t="s">
        <v>28</v>
      </c>
      <c r="B15" s="19">
        <v>159.27141552427145</v>
      </c>
      <c r="C15" s="19">
        <v>168.70778301157097</v>
      </c>
      <c r="D15" s="19">
        <v>169.77653631284917</v>
      </c>
      <c r="E15" s="19">
        <v>193.1284916201117</v>
      </c>
      <c r="F15" s="19">
        <v>129.83240223463687</v>
      </c>
      <c r="G15" s="19">
        <v>110.11173184357541</v>
      </c>
      <c r="H15" s="19">
        <v>195.08379888268155</v>
      </c>
      <c r="I15" s="19">
        <v>134.30167597765362</v>
      </c>
      <c r="J15" s="19">
        <v>131.82578491620112</v>
      </c>
      <c r="K15" s="19">
        <v>125.65711955307262</v>
      </c>
      <c r="L15" s="19">
        <v>114.97775642458099</v>
      </c>
      <c r="M15" s="19">
        <v>107</v>
      </c>
      <c r="N15" s="19">
        <v>111.64533167763966</v>
      </c>
      <c r="O15" s="68">
        <v>137.46970395286235</v>
      </c>
      <c r="P15" s="68">
        <v>138.55138425963185</v>
      </c>
      <c r="Q15" s="68">
        <v>96.906028221151743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42">
        <f t="shared" si="0"/>
        <v>1</v>
      </c>
      <c r="AC15" s="16"/>
    </row>
    <row r="16" spans="1:29" ht="14.25" customHeight="1" x14ac:dyDescent="0.25">
      <c r="A16" s="22" t="s">
        <v>29</v>
      </c>
      <c r="B16" s="21">
        <v>10721.974239949815</v>
      </c>
      <c r="C16" s="21">
        <v>11316.782751838184</v>
      </c>
      <c r="D16" s="21">
        <v>13076.391495129597</v>
      </c>
      <c r="E16" s="21">
        <v>14920.590970148156</v>
      </c>
      <c r="F16" s="21">
        <v>10571.871230612447</v>
      </c>
      <c r="G16" s="21">
        <v>13516.795513205569</v>
      </c>
      <c r="H16" s="21">
        <v>15666.719304029255</v>
      </c>
      <c r="I16" s="21">
        <v>17277.009854064971</v>
      </c>
      <c r="J16" s="21">
        <v>16308.231414063624</v>
      </c>
      <c r="K16" s="21">
        <v>14916.099861156876</v>
      </c>
      <c r="L16" s="21">
        <v>13351.486436516916</v>
      </c>
      <c r="M16" s="21">
        <v>12232.520791766578</v>
      </c>
      <c r="N16" s="21">
        <v>12633.638821023012</v>
      </c>
      <c r="O16" s="67">
        <v>13803.823629930592</v>
      </c>
      <c r="P16" s="67">
        <v>13034.925239461638</v>
      </c>
      <c r="Q16" s="67">
        <v>9217.5928517989287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42">
        <f t="shared" si="0"/>
        <v>1</v>
      </c>
      <c r="AC16" s="16"/>
    </row>
    <row r="17" spans="1:29" ht="14.25" customHeight="1" x14ac:dyDescent="0.25">
      <c r="A17" s="22" t="s">
        <v>30</v>
      </c>
      <c r="B17" s="19">
        <v>8657.3761064103728</v>
      </c>
      <c r="C17" s="19">
        <v>10475.200000000001</v>
      </c>
      <c r="D17" s="19">
        <v>12424.437885751395</v>
      </c>
      <c r="E17" s="19">
        <v>14029.198877469758</v>
      </c>
      <c r="F17" s="19">
        <v>10982.413669582485</v>
      </c>
      <c r="G17" s="19">
        <v>12418.286786580082</v>
      </c>
      <c r="H17" s="19">
        <v>14938.616146787052</v>
      </c>
      <c r="I17" s="19">
        <v>14352.480328042835</v>
      </c>
      <c r="J17" s="19">
        <v>15960.062474761444</v>
      </c>
      <c r="K17" s="19">
        <v>16982.971929434985</v>
      </c>
      <c r="L17" s="19">
        <v>14581.221495430726</v>
      </c>
      <c r="M17" s="19">
        <v>14776.228556986027</v>
      </c>
      <c r="N17" s="19">
        <v>16490.083893229319</v>
      </c>
      <c r="O17" s="68">
        <v>18157.006061437762</v>
      </c>
      <c r="P17" s="68">
        <v>18216.721343154793</v>
      </c>
      <c r="Q17" s="68">
        <v>15912.744078391837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42">
        <f t="shared" si="0"/>
        <v>1</v>
      </c>
      <c r="AC17" s="16"/>
    </row>
    <row r="18" spans="1:29" ht="14.25" customHeight="1" x14ac:dyDescent="0.25">
      <c r="A18" s="22" t="s">
        <v>31</v>
      </c>
      <c r="B18" s="21">
        <v>378.892</v>
      </c>
      <c r="C18" s="21">
        <v>519.33500000000004</v>
      </c>
      <c r="D18" s="21">
        <v>557.01400000000001</v>
      </c>
      <c r="E18" s="21">
        <v>682.51099999999997</v>
      </c>
      <c r="F18" s="21">
        <v>804.25699999999995</v>
      </c>
      <c r="G18" s="21">
        <v>801.72699999999998</v>
      </c>
      <c r="H18" s="21">
        <v>960.77200000000005</v>
      </c>
      <c r="I18" s="21">
        <v>969.51499999999999</v>
      </c>
      <c r="J18" s="21">
        <v>982.6</v>
      </c>
      <c r="K18" s="21">
        <v>983.91300000000001</v>
      </c>
      <c r="L18" s="21">
        <v>1009.65</v>
      </c>
      <c r="M18" s="21">
        <v>919.38900000000001</v>
      </c>
      <c r="N18" s="21">
        <v>1048.3620000000001</v>
      </c>
      <c r="O18" s="67">
        <v>1520.87</v>
      </c>
      <c r="P18" s="67">
        <v>1458.446100013758</v>
      </c>
      <c r="Q18" s="67">
        <v>1301.9870000000001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42">
        <f t="shared" si="0"/>
        <v>1</v>
      </c>
      <c r="AC18" s="16"/>
    </row>
    <row r="19" spans="1:29" ht="14.25" customHeight="1" x14ac:dyDescent="0.25">
      <c r="A19" s="22" t="s">
        <v>32</v>
      </c>
      <c r="B19" s="19">
        <v>366.38940313349997</v>
      </c>
      <c r="C19" s="19">
        <v>358.54</v>
      </c>
      <c r="D19" s="19">
        <v>373.27980787322002</v>
      </c>
      <c r="E19" s="19">
        <v>360.69</v>
      </c>
      <c r="F19" s="19">
        <v>346.81299999999999</v>
      </c>
      <c r="G19" s="19">
        <v>342.02199999999999</v>
      </c>
      <c r="H19" s="19">
        <v>327.30200000000002</v>
      </c>
      <c r="I19" s="19">
        <v>388.255</v>
      </c>
      <c r="J19" s="19">
        <v>372.23399999999998</v>
      </c>
      <c r="K19" s="19">
        <v>410.27119880649485</v>
      </c>
      <c r="L19" s="19">
        <v>366.59550317266002</v>
      </c>
      <c r="M19" s="19">
        <v>370.17720433214919</v>
      </c>
      <c r="N19" s="19">
        <v>463.16923273597996</v>
      </c>
      <c r="O19" s="68">
        <v>488.02423647583902</v>
      </c>
      <c r="P19" s="68">
        <v>453.47859403014468</v>
      </c>
      <c r="Q19" s="68">
        <v>240.71379999999999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42">
        <f t="shared" si="0"/>
        <v>1</v>
      </c>
      <c r="AC19" s="16"/>
    </row>
    <row r="20" spans="1:29" ht="14.25" customHeight="1" x14ac:dyDescent="0.25">
      <c r="A20" s="22" t="s">
        <v>33</v>
      </c>
      <c r="B20" s="21">
        <v>630.21276595744678</v>
      </c>
      <c r="C20" s="21">
        <v>689.26329787234044</v>
      </c>
      <c r="D20" s="21">
        <v>698.41755319148933</v>
      </c>
      <c r="E20" s="21">
        <v>905.26595744680844</v>
      </c>
      <c r="F20" s="21">
        <v>714.97340425531911</v>
      </c>
      <c r="G20" s="21">
        <v>757.659574468085</v>
      </c>
      <c r="H20" s="21">
        <v>644.41489361702133</v>
      </c>
      <c r="I20" s="21">
        <v>1238.0053191489362</v>
      </c>
      <c r="J20" s="21">
        <v>1441.0904255319124</v>
      </c>
      <c r="K20" s="21">
        <v>1381.2446808510638</v>
      </c>
      <c r="L20" s="21">
        <v>1297.3</v>
      </c>
      <c r="M20" s="21">
        <v>1073.8829787234015</v>
      </c>
      <c r="N20" s="21">
        <v>1153.4574468085104</v>
      </c>
      <c r="O20" s="21">
        <v>1061.1702127659576</v>
      </c>
      <c r="P20" s="21"/>
      <c r="Q20" s="21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42">
        <f t="shared" si="0"/>
        <v>0</v>
      </c>
      <c r="AC20" s="16"/>
    </row>
    <row r="21" spans="1:29" ht="14.25" customHeight="1" x14ac:dyDescent="0.25">
      <c r="A21" s="22" t="s">
        <v>34</v>
      </c>
      <c r="B21" s="19">
        <v>1547</v>
      </c>
      <c r="C21" s="19">
        <v>1608.5544794657064</v>
      </c>
      <c r="D21" s="19">
        <v>2151.2016565258923</v>
      </c>
      <c r="E21" s="19">
        <v>3033.0117271939685</v>
      </c>
      <c r="F21" s="19">
        <v>2650.5852685460768</v>
      </c>
      <c r="G21" s="19">
        <v>3441.8554703349828</v>
      </c>
      <c r="H21" s="19">
        <v>4239.2437255785189</v>
      </c>
      <c r="I21" s="19">
        <v>4275.0766364939145</v>
      </c>
      <c r="J21" s="19">
        <v>4954.9153357695177</v>
      </c>
      <c r="K21" s="19">
        <v>5300.0155953416352</v>
      </c>
      <c r="L21" s="19">
        <v>5773.8770831512602</v>
      </c>
      <c r="M21" s="19">
        <v>5405.1061059840422</v>
      </c>
      <c r="N21" s="19">
        <v>5747.7294922736555</v>
      </c>
      <c r="O21" s="19">
        <v>5653.1503850302297</v>
      </c>
      <c r="P21" s="19">
        <v>5685.8431958449346</v>
      </c>
      <c r="Q21" s="19">
        <v>5112.3097207908622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42">
        <f t="shared" si="0"/>
        <v>1</v>
      </c>
      <c r="AC21" s="16"/>
    </row>
    <row r="22" spans="1:29" ht="14.25" customHeight="1" x14ac:dyDescent="0.25">
      <c r="A22" s="22" t="s">
        <v>35</v>
      </c>
      <c r="B22" s="21">
        <v>134.88629015179649</v>
      </c>
      <c r="C22" s="21">
        <v>143.64708753192448</v>
      </c>
      <c r="D22" s="21">
        <v>164.11577709357101</v>
      </c>
      <c r="E22" s="21">
        <v>168.88551647999998</v>
      </c>
      <c r="F22" s="21">
        <v>132.3267914078645</v>
      </c>
      <c r="G22" s="21">
        <v>152.99445476553248</v>
      </c>
      <c r="H22" s="21">
        <v>116.1364467852955</v>
      </c>
      <c r="I22" s="21">
        <v>117.31784537</v>
      </c>
      <c r="J22" s="21">
        <v>106.16431063500001</v>
      </c>
      <c r="K22" s="21">
        <v>126.17368403624999</v>
      </c>
      <c r="L22" s="21">
        <v>121.126224837382</v>
      </c>
      <c r="M22" s="21">
        <v>107.02964293002451</v>
      </c>
      <c r="N22" s="21"/>
      <c r="O22" s="21"/>
      <c r="P22" s="21"/>
      <c r="Q22" s="21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42">
        <f t="shared" si="0"/>
        <v>0</v>
      </c>
      <c r="AC22" s="16"/>
    </row>
    <row r="23" spans="1:29" ht="14.25" customHeight="1" x14ac:dyDescent="0.25">
      <c r="A23" s="22" t="s">
        <v>36</v>
      </c>
      <c r="B23" s="19">
        <v>310.39999999999998</v>
      </c>
      <c r="C23" s="19">
        <v>679.5</v>
      </c>
      <c r="D23" s="19">
        <v>888.8</v>
      </c>
      <c r="E23" s="19">
        <v>1257.0999999999999</v>
      </c>
      <c r="F23" s="19">
        <v>818.9</v>
      </c>
      <c r="G23" s="19">
        <v>1380.6</v>
      </c>
      <c r="H23" s="19">
        <v>1514</v>
      </c>
      <c r="I23" s="19">
        <v>1498.6</v>
      </c>
      <c r="J23" s="19">
        <v>1422.8</v>
      </c>
      <c r="K23" s="19">
        <v>1549.5</v>
      </c>
      <c r="L23" s="19">
        <v>1269.3</v>
      </c>
      <c r="M23" s="19">
        <v>1336.9</v>
      </c>
      <c r="N23" s="19">
        <v>1599.1</v>
      </c>
      <c r="O23" s="19">
        <v>1832</v>
      </c>
      <c r="P23" s="19">
        <v>1945.6</v>
      </c>
      <c r="Q23" s="19">
        <v>1837.9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42">
        <f t="shared" si="0"/>
        <v>1</v>
      </c>
      <c r="AC23" s="16"/>
    </row>
    <row r="24" spans="1:29" ht="14.25" customHeight="1" x14ac:dyDescent="0.25">
      <c r="A24" s="22" t="s">
        <v>37</v>
      </c>
      <c r="B24" s="21">
        <v>12624.213741249016</v>
      </c>
      <c r="C24" s="21">
        <v>13460.45699042617</v>
      </c>
      <c r="D24" s="21">
        <v>19702.90194310018</v>
      </c>
      <c r="E24" s="21">
        <v>23559</v>
      </c>
      <c r="F24" s="21">
        <v>17811.577461097655</v>
      </c>
      <c r="G24" s="21">
        <v>21298.84076060605</v>
      </c>
      <c r="H24" s="21">
        <v>22134.7574666937</v>
      </c>
      <c r="I24" s="21">
        <v>22077.541048725234</v>
      </c>
      <c r="J24" s="21">
        <v>21592.755724963787</v>
      </c>
      <c r="K24" s="21">
        <v>23348.857677472679</v>
      </c>
      <c r="L24" s="21">
        <v>23277.586131109576</v>
      </c>
      <c r="M24" s="21">
        <v>24204.875588870658</v>
      </c>
      <c r="N24" s="21">
        <v>27001.100641272547</v>
      </c>
      <c r="O24" s="21">
        <v>28397.869130137413</v>
      </c>
      <c r="P24" s="21">
        <v>26319.215798620171</v>
      </c>
      <c r="Q24" s="21">
        <v>24075.971866143882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42">
        <f t="shared" si="0"/>
        <v>1</v>
      </c>
      <c r="AC24" s="16"/>
    </row>
    <row r="25" spans="1:29" ht="14.25" customHeight="1" x14ac:dyDescent="0.25">
      <c r="A25" s="22" t="s">
        <v>39</v>
      </c>
      <c r="B25" s="21">
        <v>50.608482945591454</v>
      </c>
      <c r="C25" s="21">
        <v>54.888063599107753</v>
      </c>
      <c r="D25" s="21">
        <v>56.996138349300551</v>
      </c>
      <c r="E25" s="21">
        <v>69.538737909643601</v>
      </c>
      <c r="F25" s="21">
        <v>55.122264681751901</v>
      </c>
      <c r="G25" s="21">
        <v>57.991208820598708</v>
      </c>
      <c r="H25" s="21">
        <v>70.2</v>
      </c>
      <c r="I25" s="21">
        <v>72.262767663778007</v>
      </c>
      <c r="J25" s="21">
        <v>76.093446389302514</v>
      </c>
      <c r="K25" s="21">
        <v>81.744578075161698</v>
      </c>
      <c r="L25" s="21">
        <v>70.06817615549609</v>
      </c>
      <c r="M25" s="21">
        <v>67.61916584315945</v>
      </c>
      <c r="N25" s="21">
        <v>67.541021001804793</v>
      </c>
      <c r="O25" s="21">
        <v>66.496851168362696</v>
      </c>
      <c r="P25" s="21">
        <v>62.354488539545741</v>
      </c>
      <c r="Q25" s="21">
        <v>64.252614818650756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42">
        <f t="shared" si="0"/>
        <v>1</v>
      </c>
      <c r="AC25" s="16"/>
    </row>
    <row r="26" spans="1:29" ht="14.25" customHeight="1" x14ac:dyDescent="0.25">
      <c r="A26" s="22" t="s">
        <v>40</v>
      </c>
      <c r="B26" s="19">
        <v>174.27509264762762</v>
      </c>
      <c r="C26" s="19">
        <v>217.03950686329935</v>
      </c>
      <c r="D26" s="19">
        <v>296.14503644084567</v>
      </c>
      <c r="E26" s="19">
        <v>311.37889484014408</v>
      </c>
      <c r="F26" s="19">
        <v>291.38404493596767</v>
      </c>
      <c r="G26" s="19">
        <v>311.47491344707151</v>
      </c>
      <c r="H26" s="19">
        <v>316.7</v>
      </c>
      <c r="I26" s="19">
        <v>366.65199489394644</v>
      </c>
      <c r="J26" s="19">
        <v>413.43536244743211</v>
      </c>
      <c r="K26" s="19">
        <v>536.11127163792514</v>
      </c>
      <c r="L26" s="19">
        <v>352.48101604060219</v>
      </c>
      <c r="M26" s="19">
        <v>547.20599554480088</v>
      </c>
      <c r="N26" s="19">
        <v>540.39390779960615</v>
      </c>
      <c r="O26" s="19">
        <v>527.22543383298535</v>
      </c>
      <c r="P26" s="19">
        <v>468.3447374027109</v>
      </c>
      <c r="Q26" s="19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42">
        <f t="shared" si="0"/>
        <v>0</v>
      </c>
      <c r="AC26" s="16"/>
    </row>
    <row r="27" spans="1:29" ht="14.25" customHeight="1" x14ac:dyDescent="0.25">
      <c r="A27" s="22" t="s">
        <v>41</v>
      </c>
      <c r="B27" s="21"/>
      <c r="C27" s="21">
        <v>308.3</v>
      </c>
      <c r="D27" s="21">
        <v>375.63261281057402</v>
      </c>
      <c r="E27" s="21">
        <v>345.29209268185531</v>
      </c>
      <c r="F27" s="21">
        <v>274.60180426252168</v>
      </c>
      <c r="G27" s="21">
        <v>271.05027527257039</v>
      </c>
      <c r="H27" s="21">
        <v>247.36134393099999</v>
      </c>
      <c r="I27" s="21">
        <v>243.29824615768501</v>
      </c>
      <c r="J27" s="21">
        <v>252.418886308488</v>
      </c>
      <c r="K27" s="21">
        <v>258.95099601800001</v>
      </c>
      <c r="L27" s="21">
        <v>260.28391830223745</v>
      </c>
      <c r="M27" s="21">
        <v>267.30612315968642</v>
      </c>
      <c r="N27" s="21">
        <v>271.63230795999999</v>
      </c>
      <c r="O27" s="21">
        <v>232.16153444301</v>
      </c>
      <c r="P27" s="21">
        <v>239.7961459409365</v>
      </c>
      <c r="Q27" s="21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42">
        <f t="shared" si="0"/>
        <v>0</v>
      </c>
      <c r="AC27" s="16"/>
    </row>
    <row r="28" spans="1:29" ht="14.25" customHeight="1" x14ac:dyDescent="0.25">
      <c r="A28" s="22" t="s">
        <v>42</v>
      </c>
      <c r="B28" s="19"/>
      <c r="C28" s="19">
        <v>2.2000000000000002</v>
      </c>
      <c r="D28" s="19">
        <v>33.88555109211849</v>
      </c>
      <c r="E28" s="19">
        <v>30.570316048163789</v>
      </c>
      <c r="F28" s="19">
        <v>26.5045942885804</v>
      </c>
      <c r="G28" s="19">
        <v>51.572797230662353</v>
      </c>
      <c r="H28" s="19">
        <v>61.650654982799544</v>
      </c>
      <c r="I28" s="19">
        <v>59.94144764233652</v>
      </c>
      <c r="J28" s="19">
        <v>32.213746190889736</v>
      </c>
      <c r="K28" s="19">
        <v>47.824284319284679</v>
      </c>
      <c r="L28" s="19">
        <v>62.52126976040315</v>
      </c>
      <c r="M28" s="19">
        <v>51.284381231973185</v>
      </c>
      <c r="N28" s="19">
        <v>57.532858586020893</v>
      </c>
      <c r="O28" s="19">
        <v>53.143978561665584</v>
      </c>
      <c r="P28" s="19">
        <v>54.868743409648594</v>
      </c>
      <c r="Q28" s="68">
        <v>57.885936853690453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42">
        <f t="shared" si="0"/>
        <v>1</v>
      </c>
      <c r="AC28" s="16"/>
    </row>
    <row r="29" spans="1:29" ht="14.25" customHeight="1" x14ac:dyDescent="0.25">
      <c r="A29" s="22" t="s">
        <v>43</v>
      </c>
      <c r="B29" s="21">
        <v>234.06419618999999</v>
      </c>
      <c r="C29" s="21">
        <v>274.36358300000001</v>
      </c>
      <c r="D29" s="21">
        <v>303.63758555000004</v>
      </c>
      <c r="E29" s="21">
        <v>400.88299999999998</v>
      </c>
      <c r="F29" s="21">
        <v>383.2</v>
      </c>
      <c r="G29" s="21">
        <v>466.37046500000002</v>
      </c>
      <c r="H29" s="21">
        <v>735.12567899999999</v>
      </c>
      <c r="I29" s="21">
        <v>811.839197224793</v>
      </c>
      <c r="J29" s="21">
        <v>707.51028343491998</v>
      </c>
      <c r="K29" s="21">
        <v>824.4</v>
      </c>
      <c r="L29" s="21">
        <v>770.45426319179103</v>
      </c>
      <c r="M29" s="21">
        <v>717.48485688644507</v>
      </c>
      <c r="N29" s="21">
        <v>801.42969760264509</v>
      </c>
      <c r="O29" s="21">
        <v>765.01377923482096</v>
      </c>
      <c r="P29" s="21">
        <v>793.43043311679901</v>
      </c>
      <c r="Q29" s="21">
        <v>520.44130370780806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42">
        <f t="shared" si="0"/>
        <v>1</v>
      </c>
      <c r="AC29" s="16"/>
    </row>
    <row r="30" spans="1:29" ht="14.25" customHeight="1" x14ac:dyDescent="0.25">
      <c r="A30" s="22" t="s">
        <v>44</v>
      </c>
      <c r="B30" s="19">
        <v>202.91862136329971</v>
      </c>
      <c r="C30" s="19">
        <v>165.54410637152787</v>
      </c>
      <c r="D30" s="19">
        <v>183</v>
      </c>
      <c r="E30" s="19">
        <v>216.91719067047666</v>
      </c>
      <c r="F30" s="19">
        <v>219.90633516717847</v>
      </c>
      <c r="G30" s="19">
        <v>180.60222671456927</v>
      </c>
      <c r="H30" s="19">
        <v>208.30757766191505</v>
      </c>
      <c r="I30" s="19">
        <v>209.07894585961392</v>
      </c>
      <c r="J30" s="19">
        <v>216.8559646570082</v>
      </c>
      <c r="K30" s="19">
        <v>212.96563087927316</v>
      </c>
      <c r="L30" s="19">
        <v>188.93078876438767</v>
      </c>
      <c r="M30" s="19">
        <v>189.6597198286797</v>
      </c>
      <c r="N30" s="19">
        <v>246.60362638245121</v>
      </c>
      <c r="O30" s="19">
        <v>277.32980556498268</v>
      </c>
      <c r="P30" s="19">
        <v>286.96397094348299</v>
      </c>
      <c r="Q30" s="19">
        <v>200.76661791666396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42">
        <f t="shared" si="0"/>
        <v>1</v>
      </c>
      <c r="AC30" s="16"/>
    </row>
    <row r="31" spans="1:29" ht="14.25" customHeight="1" x14ac:dyDescent="0.25">
      <c r="A31" s="22" t="s">
        <v>45</v>
      </c>
      <c r="B31" s="21">
        <v>73.542776176283795</v>
      </c>
      <c r="C31" s="21">
        <v>69.771709860556058</v>
      </c>
      <c r="D31" s="21">
        <v>90.498405664066482</v>
      </c>
      <c r="E31" s="21">
        <v>78.666206753428639</v>
      </c>
      <c r="F31" s="21">
        <v>101.63855419034252</v>
      </c>
      <c r="G31" s="21">
        <v>86.1</v>
      </c>
      <c r="H31" s="21">
        <v>148.20467289863598</v>
      </c>
      <c r="I31" s="21">
        <v>404.5639585793017</v>
      </c>
      <c r="J31" s="21">
        <v>356.53906481122505</v>
      </c>
      <c r="K31" s="21">
        <v>312.52942951104114</v>
      </c>
      <c r="L31" s="21">
        <v>288.14097577174141</v>
      </c>
      <c r="M31" s="21">
        <v>259.30620684402919</v>
      </c>
      <c r="N31" s="21">
        <v>215.18954894140046</v>
      </c>
      <c r="O31" s="21">
        <v>251.27973782245013</v>
      </c>
      <c r="P31" s="21">
        <v>264.00957149232443</v>
      </c>
      <c r="Q31" s="21">
        <v>241.81189765863189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42">
        <f t="shared" si="0"/>
        <v>1</v>
      </c>
      <c r="AC31" s="16"/>
    </row>
    <row r="32" spans="1:29" ht="14.25" customHeight="1" x14ac:dyDescent="0.25">
      <c r="A32" s="22" t="s">
        <v>46</v>
      </c>
      <c r="B32" s="19">
        <v>5092.5810895695604</v>
      </c>
      <c r="C32" s="19">
        <v>6569.2100305249205</v>
      </c>
      <c r="D32" s="19">
        <v>8507.1654442346407</v>
      </c>
      <c r="E32" s="19">
        <v>10408.444554659351</v>
      </c>
      <c r="F32" s="19">
        <v>7968.1495000000004</v>
      </c>
      <c r="G32" s="19">
        <v>11078.6</v>
      </c>
      <c r="H32" s="19">
        <v>13796.23097834</v>
      </c>
      <c r="I32" s="19">
        <v>13839.21185509</v>
      </c>
      <c r="J32" s="19">
        <v>14831.362165340001</v>
      </c>
      <c r="K32" s="19">
        <v>14540.79755325</v>
      </c>
      <c r="L32" s="19">
        <v>10620.280766739999</v>
      </c>
      <c r="M32" s="19">
        <v>8788.3293070599993</v>
      </c>
      <c r="N32" s="19">
        <v>10765.29960789</v>
      </c>
      <c r="O32" s="68">
        <v>12235.466983030001</v>
      </c>
      <c r="P32" s="68">
        <v>11862.082657229999</v>
      </c>
      <c r="Q32" s="68">
        <v>8305.7594004099992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42">
        <f t="shared" si="0"/>
        <v>1</v>
      </c>
      <c r="AC32" s="16"/>
    </row>
    <row r="33" spans="1:29" ht="14.25" customHeight="1" x14ac:dyDescent="0.25">
      <c r="A33" s="22" t="s">
        <v>47</v>
      </c>
      <c r="B33" s="21">
        <v>321.4585842786484</v>
      </c>
      <c r="C33" s="21">
        <v>368.80189424774125</v>
      </c>
      <c r="D33" s="21">
        <v>397.93882847557973</v>
      </c>
      <c r="E33" s="21">
        <v>421.28029817556785</v>
      </c>
      <c r="F33" s="21">
        <v>444.6621607566172</v>
      </c>
      <c r="G33" s="21"/>
      <c r="H33" s="21"/>
      <c r="I33" s="21"/>
      <c r="J33" s="21"/>
      <c r="K33" s="21">
        <v>362.72751254827523</v>
      </c>
      <c r="L33" s="21">
        <v>233.13651400828962</v>
      </c>
      <c r="M33" s="21">
        <v>213.49467384798791</v>
      </c>
      <c r="N33" s="21">
        <v>260.28179118402255</v>
      </c>
      <c r="O33" s="67">
        <v>225.83540968626792</v>
      </c>
      <c r="P33" s="67">
        <v>234.38479719643635</v>
      </c>
      <c r="Q33" s="67">
        <v>228.03255309281803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42">
        <f t="shared" si="0"/>
        <v>1</v>
      </c>
      <c r="AC33" s="16"/>
    </row>
    <row r="34" spans="1:29" ht="14.25" customHeight="1" x14ac:dyDescent="0.25">
      <c r="A34" s="22" t="s">
        <v>48</v>
      </c>
      <c r="B34" s="19">
        <v>1098.76169588532</v>
      </c>
      <c r="C34" s="19">
        <v>1319.2897454403101</v>
      </c>
      <c r="D34" s="19">
        <v>1233.575786258725</v>
      </c>
      <c r="E34" s="19">
        <v>1469.6094542783521</v>
      </c>
      <c r="F34" s="19">
        <v>1126.291771772944</v>
      </c>
      <c r="G34" s="19">
        <v>931</v>
      </c>
      <c r="H34" s="19">
        <v>1110.73</v>
      </c>
      <c r="I34" s="19">
        <v>1375.66</v>
      </c>
      <c r="J34" s="19">
        <v>1397.58</v>
      </c>
      <c r="K34" s="19">
        <v>2049.71</v>
      </c>
      <c r="L34" s="19">
        <v>1236.25</v>
      </c>
      <c r="M34" s="19">
        <v>1658.43</v>
      </c>
      <c r="N34" s="19">
        <v>2198.69</v>
      </c>
      <c r="O34" s="68">
        <v>1548.14</v>
      </c>
      <c r="P34" s="68">
        <v>1564.03</v>
      </c>
      <c r="Q34" s="68">
        <v>1278.7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42">
        <f t="shared" si="0"/>
        <v>1</v>
      </c>
      <c r="AC34" s="16"/>
    </row>
    <row r="35" spans="1:29" ht="14.25" customHeight="1" x14ac:dyDescent="0.25">
      <c r="A35" s="22" t="s">
        <v>49</v>
      </c>
      <c r="B35" s="21">
        <v>209.12897321511687</v>
      </c>
      <c r="C35" s="21">
        <v>222.67475877229728</v>
      </c>
      <c r="D35" s="21">
        <v>257.5163329327516</v>
      </c>
      <c r="E35" s="21">
        <v>334.17037254347485</v>
      </c>
      <c r="F35" s="21">
        <v>304.86499041667378</v>
      </c>
      <c r="G35" s="21">
        <v>359.08662158241179</v>
      </c>
      <c r="H35" s="21">
        <v>482.3</v>
      </c>
      <c r="I35" s="21">
        <v>526.60985624819909</v>
      </c>
      <c r="J35" s="21">
        <v>667.67791282760334</v>
      </c>
      <c r="K35" s="21">
        <v>595.77444667866678</v>
      </c>
      <c r="L35" s="21">
        <v>537.37096387653844</v>
      </c>
      <c r="M35" s="21">
        <v>581.24997678830368</v>
      </c>
      <c r="N35" s="21">
        <v>639.21585388174287</v>
      </c>
      <c r="O35" s="67">
        <v>704.31631003311384</v>
      </c>
      <c r="P35" s="67">
        <v>687.72900822049417</v>
      </c>
      <c r="Q35" s="67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42">
        <f t="shared" si="0"/>
        <v>0</v>
      </c>
      <c r="AC35" s="16"/>
    </row>
    <row r="36" spans="1:29" ht="14.25" customHeight="1" x14ac:dyDescent="0.25">
      <c r="A36" s="22" t="s">
        <v>50</v>
      </c>
      <c r="B36" s="19">
        <v>43.9</v>
      </c>
      <c r="C36" s="19">
        <v>55.436387442659921</v>
      </c>
      <c r="D36" s="19">
        <v>58.798024409931649</v>
      </c>
      <c r="E36" s="19">
        <v>80.715813354943094</v>
      </c>
      <c r="F36" s="19">
        <v>84.145710482551436</v>
      </c>
      <c r="G36" s="19">
        <v>110.99848466177112</v>
      </c>
      <c r="H36" s="19">
        <v>127.19997779669202</v>
      </c>
      <c r="I36" s="19">
        <v>126.02446524255322</v>
      </c>
      <c r="J36" s="19">
        <v>154.21311402495814</v>
      </c>
      <c r="K36" s="19">
        <v>161.95646176989058</v>
      </c>
      <c r="L36" s="19">
        <v>139.86158986109183</v>
      </c>
      <c r="M36" s="19">
        <v>123.62087721701548</v>
      </c>
      <c r="N36" s="19">
        <v>154.9067554242057</v>
      </c>
      <c r="O36" s="68">
        <v>160.57822276706574</v>
      </c>
      <c r="P36" s="68"/>
      <c r="Q36" s="68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42">
        <f t="shared" si="0"/>
        <v>0</v>
      </c>
      <c r="AC36" s="16"/>
    </row>
    <row r="37" spans="1:29" ht="14.25" customHeight="1" x14ac:dyDescent="0.25">
      <c r="A37" s="22" t="s">
        <v>51</v>
      </c>
      <c r="B37" s="21">
        <v>97.967817145647871</v>
      </c>
      <c r="C37" s="21">
        <v>127.2097969359193</v>
      </c>
      <c r="D37" s="21">
        <v>131.26510158263815</v>
      </c>
      <c r="E37" s="21">
        <v>161.33411310191562</v>
      </c>
      <c r="F37" s="21">
        <v>125.15458186192851</v>
      </c>
      <c r="G37" s="21">
        <v>102.09513562234652</v>
      </c>
      <c r="H37" s="21">
        <v>113.03719448026236</v>
      </c>
      <c r="I37" s="21">
        <v>99.1</v>
      </c>
      <c r="J37" s="21">
        <v>84.56662677995331</v>
      </c>
      <c r="K37" s="21">
        <v>94.276708291450802</v>
      </c>
      <c r="L37" s="21">
        <v>68.202013405088181</v>
      </c>
      <c r="M37" s="21">
        <v>84.456138663693665</v>
      </c>
      <c r="N37" s="21">
        <v>110.7812267435461</v>
      </c>
      <c r="O37" s="67">
        <v>157.8310516579817</v>
      </c>
      <c r="P37" s="67">
        <v>112.15272148923263</v>
      </c>
      <c r="Q37" s="67">
        <v>60.733588072571855</v>
      </c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42">
        <f t="shared" si="0"/>
        <v>1</v>
      </c>
      <c r="AC37" s="16"/>
    </row>
    <row r="38" spans="1:29" ht="14.25" customHeight="1" x14ac:dyDescent="0.25">
      <c r="A38" s="22" t="s">
        <v>52</v>
      </c>
      <c r="B38" s="19">
        <v>360.81662708408476</v>
      </c>
      <c r="C38" s="19">
        <v>442.77793732863097</v>
      </c>
      <c r="D38" s="19">
        <v>416.64506577805628</v>
      </c>
      <c r="E38" s="19">
        <v>483.37262785148596</v>
      </c>
      <c r="F38" s="19">
        <v>486.63699941727003</v>
      </c>
      <c r="G38" s="19">
        <v>604.29999999999995</v>
      </c>
      <c r="H38" s="19">
        <v>746.27231401486597</v>
      </c>
      <c r="I38" s="19">
        <v>841.60427003369296</v>
      </c>
      <c r="J38" s="19">
        <v>982.329122316709</v>
      </c>
      <c r="K38" s="19">
        <v>1105.7182635258</v>
      </c>
      <c r="L38" s="19">
        <v>1206.9035527893539</v>
      </c>
      <c r="M38" s="19">
        <v>1298.1104879700952</v>
      </c>
      <c r="N38" s="19">
        <v>1441.0147249976599</v>
      </c>
      <c r="O38" s="68">
        <v>1485.92073249022</v>
      </c>
      <c r="P38" s="68">
        <v>1683.6514181257442</v>
      </c>
      <c r="Q38" s="68">
        <v>1328.7868695975972</v>
      </c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42">
        <f t="shared" si="0"/>
        <v>1</v>
      </c>
      <c r="AC38" s="16"/>
    </row>
    <row r="39" spans="1:29" ht="14.25" customHeight="1" x14ac:dyDescent="0.25">
      <c r="A39" s="22" t="s">
        <v>53</v>
      </c>
      <c r="B39" s="21">
        <v>467.599980322806</v>
      </c>
      <c r="C39" s="21">
        <v>453.33534327976429</v>
      </c>
      <c r="D39" s="21">
        <v>658.00420622800993</v>
      </c>
      <c r="E39" s="21">
        <v>807.60306398823639</v>
      </c>
      <c r="F39" s="21">
        <v>557.82196173634509</v>
      </c>
      <c r="G39" s="21">
        <v>617.31920379943801</v>
      </c>
      <c r="H39" s="21">
        <v>890.85670936340705</v>
      </c>
      <c r="I39" s="21">
        <v>907.18685699267439</v>
      </c>
      <c r="J39" s="21">
        <v>999.16425542414152</v>
      </c>
      <c r="K39" s="21">
        <v>1042.4149047670373</v>
      </c>
      <c r="L39" s="21">
        <v>906.44349871399709</v>
      </c>
      <c r="M39" s="21">
        <v>828.6</v>
      </c>
      <c r="N39" s="21">
        <v>842.39408127691729</v>
      </c>
      <c r="O39" s="67">
        <v>989.14983219580699</v>
      </c>
      <c r="P39" s="67">
        <v>1063.5987542647263</v>
      </c>
      <c r="Q39" s="67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42">
        <f t="shared" si="0"/>
        <v>0</v>
      </c>
      <c r="AC39" s="16"/>
    </row>
    <row r="40" spans="1:29" ht="14.25" customHeight="1" x14ac:dyDescent="0.25">
      <c r="A40" s="22" t="s">
        <v>54</v>
      </c>
      <c r="B40" s="19">
        <v>15145.752001106324</v>
      </c>
      <c r="C40" s="19">
        <v>17008.269857787403</v>
      </c>
      <c r="D40" s="19">
        <v>19322.30647707975</v>
      </c>
      <c r="E40" s="19">
        <v>21400.294099134797</v>
      </c>
      <c r="F40" s="19">
        <v>17666.247235804658</v>
      </c>
      <c r="G40" s="19">
        <v>21563.897066103033</v>
      </c>
      <c r="H40" s="19">
        <v>23953.255425447984</v>
      </c>
      <c r="I40" s="19">
        <v>23751.192521117464</v>
      </c>
      <c r="J40" s="19">
        <v>23366.01534972676</v>
      </c>
      <c r="K40" s="19">
        <v>22690.331710947339</v>
      </c>
      <c r="L40" s="19">
        <v>20637.264309294027</v>
      </c>
      <c r="M40" s="19">
        <v>20409.928780464201</v>
      </c>
      <c r="N40" s="19">
        <v>22350.278853670465</v>
      </c>
      <c r="O40" s="68">
        <v>24559.488704798205</v>
      </c>
      <c r="P40" s="68">
        <v>24431.261291178551</v>
      </c>
      <c r="Q40" s="68">
        <v>17439.363914428144</v>
      </c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42">
        <f t="shared" si="0"/>
        <v>1</v>
      </c>
      <c r="AC40" s="16"/>
    </row>
    <row r="41" spans="1:29" ht="14.25" customHeight="1" x14ac:dyDescent="0.25">
      <c r="A41" s="22" t="s">
        <v>55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>
        <v>140.30000000000001</v>
      </c>
      <c r="N41" s="21">
        <v>157.177208402004</v>
      </c>
      <c r="O41" s="67">
        <v>171.24606264710738</v>
      </c>
      <c r="P41" s="67">
        <v>185.09748971622167</v>
      </c>
      <c r="Q41" s="67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42">
        <f t="shared" si="0"/>
        <v>0</v>
      </c>
      <c r="AC41" s="16"/>
    </row>
    <row r="42" spans="1:29" ht="14.25" customHeight="1" x14ac:dyDescent="0.25">
      <c r="A42" s="22" t="s">
        <v>58</v>
      </c>
      <c r="B42" s="19">
        <v>3950.4659654961429</v>
      </c>
      <c r="C42" s="19">
        <v>4339.8842290902594</v>
      </c>
      <c r="D42" s="19">
        <v>5032.3691584845892</v>
      </c>
      <c r="E42" s="19">
        <v>6498.2492068055599</v>
      </c>
      <c r="F42" s="19">
        <v>4668.1578768060899</v>
      </c>
      <c r="G42" s="19">
        <v>6445.4938212100105</v>
      </c>
      <c r="H42" s="19">
        <v>7998.1045014645597</v>
      </c>
      <c r="I42" s="19">
        <v>6996.8251546122701</v>
      </c>
      <c r="J42" s="19">
        <v>6977.4924826085198</v>
      </c>
      <c r="K42" s="19">
        <v>6022.6078586025005</v>
      </c>
      <c r="L42" s="19">
        <v>4580.3128633657698</v>
      </c>
      <c r="M42" s="19">
        <v>4265.9671056072593</v>
      </c>
      <c r="N42" s="19">
        <v>4700.8040511318795</v>
      </c>
      <c r="O42" s="68">
        <v>4999.1465119763398</v>
      </c>
      <c r="P42" s="68">
        <v>4900.7663435771801</v>
      </c>
      <c r="Q42" s="68">
        <v>4366.481620913265</v>
      </c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42">
        <f t="shared" si="0"/>
        <v>1</v>
      </c>
      <c r="AC42" s="16"/>
    </row>
    <row r="43" spans="1:29" ht="14.25" customHeight="1" x14ac:dyDescent="0.25">
      <c r="A43" s="22" t="s">
        <v>59</v>
      </c>
      <c r="B43" s="21">
        <v>11151.022747495463</v>
      </c>
      <c r="C43" s="21">
        <v>12310.876097595021</v>
      </c>
      <c r="D43" s="21">
        <v>14625.492282280033</v>
      </c>
      <c r="E43" s="21">
        <v>16557.643401033809</v>
      </c>
      <c r="F43" s="21">
        <v>13034.929870772263</v>
      </c>
      <c r="G43" s="21">
        <v>15697.72627187115</v>
      </c>
      <c r="H43" s="21">
        <v>17910.334455658998</v>
      </c>
      <c r="I43" s="21">
        <v>18382.120109817904</v>
      </c>
      <c r="J43" s="21">
        <v>18124.517778765992</v>
      </c>
      <c r="K43" s="21">
        <v>18393.216619436542</v>
      </c>
      <c r="L43" s="21">
        <v>17316.167245037508</v>
      </c>
      <c r="M43" s="21">
        <v>16927.028354880127</v>
      </c>
      <c r="N43" s="21">
        <v>17483.831489129829</v>
      </c>
      <c r="O43" s="67">
        <v>18531.306905546098</v>
      </c>
      <c r="P43" s="67">
        <v>18337.997131390144</v>
      </c>
      <c r="Q43" s="67">
        <v>15278.810010375795</v>
      </c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42">
        <f t="shared" si="0"/>
        <v>1</v>
      </c>
      <c r="AC43" s="16"/>
    </row>
    <row r="44" spans="1:29" ht="14.25" customHeight="1" x14ac:dyDescent="0.25">
      <c r="A44" s="22" t="s">
        <v>60</v>
      </c>
      <c r="B44" s="19">
        <v>216.66659642354034</v>
      </c>
      <c r="C44" s="19">
        <v>254.82656435601666</v>
      </c>
      <c r="D44" s="19">
        <v>308.5779259696389</v>
      </c>
      <c r="E44" s="19">
        <v>284.12258506141205</v>
      </c>
      <c r="F44" s="19">
        <v>238.22599932784627</v>
      </c>
      <c r="G44" s="19">
        <v>303.38842362428738</v>
      </c>
      <c r="H44" s="19">
        <v>378.87151975971369</v>
      </c>
      <c r="I44" s="19">
        <v>383.80514322929292</v>
      </c>
      <c r="J44" s="19">
        <v>441.55573377176682</v>
      </c>
      <c r="K44" s="19">
        <v>511.34803143908152</v>
      </c>
      <c r="L44" s="19">
        <v>484.43448837718591</v>
      </c>
      <c r="M44" s="19">
        <v>431.14216174310292</v>
      </c>
      <c r="N44" s="19">
        <v>431.1764077054064</v>
      </c>
      <c r="O44" s="68">
        <v>468.24196760921711</v>
      </c>
      <c r="P44" s="68">
        <v>449.50586894501959</v>
      </c>
      <c r="Q44" s="68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42">
        <f t="shared" si="0"/>
        <v>0</v>
      </c>
      <c r="AC44" s="16"/>
    </row>
    <row r="45" spans="1:29" ht="14.25" customHeight="1" x14ac:dyDescent="0.25">
      <c r="A45" s="22" t="s">
        <v>61</v>
      </c>
      <c r="B45" s="21">
        <v>28453.599999999999</v>
      </c>
      <c r="C45" s="21">
        <v>34369.025739583645</v>
      </c>
      <c r="D45" s="21">
        <v>43275.743570743798</v>
      </c>
      <c r="E45" s="21">
        <v>50328.735114597999</v>
      </c>
      <c r="F45" s="21">
        <v>46573.950085999997</v>
      </c>
      <c r="G45" s="21">
        <v>63256.712806000003</v>
      </c>
      <c r="H45" s="21">
        <v>80444.710015000004</v>
      </c>
      <c r="I45" s="21">
        <v>85861.599518000003</v>
      </c>
      <c r="J45" s="21">
        <v>94323.766852000001</v>
      </c>
      <c r="K45" s="21">
        <v>96157.798099910011</v>
      </c>
      <c r="L45" s="21">
        <v>85339.751917870002</v>
      </c>
      <c r="M45" s="21">
        <v>80580.222813550005</v>
      </c>
      <c r="N45" s="21">
        <v>93269.429133600002</v>
      </c>
      <c r="O45" s="67">
        <v>109206.4965401434</v>
      </c>
      <c r="P45" s="67">
        <v>105154.2236110767</v>
      </c>
      <c r="Q45" s="67">
        <v>94701.563939574888</v>
      </c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42">
        <f t="shared" si="0"/>
        <v>1</v>
      </c>
      <c r="AC45" s="16"/>
    </row>
    <row r="46" spans="1:29" ht="14.25" customHeight="1" x14ac:dyDescent="0.25">
      <c r="A46" s="22" t="s">
        <v>62</v>
      </c>
      <c r="B46" s="19">
        <v>1989.9763886425781</v>
      </c>
      <c r="C46" s="19">
        <v>2123.4635952539061</v>
      </c>
      <c r="D46" s="19">
        <v>2545.2214445361328</v>
      </c>
      <c r="E46" s="19">
        <v>2984.1164098828131</v>
      </c>
      <c r="F46" s="19">
        <v>2257.2927249877939</v>
      </c>
      <c r="G46" s="19">
        <v>2774.485127419433</v>
      </c>
      <c r="H46" s="19">
        <v>3184.8653287573238</v>
      </c>
      <c r="I46" s="19">
        <v>3639.3344442578127</v>
      </c>
      <c r="J46" s="19">
        <v>3336.9874446875001</v>
      </c>
      <c r="K46" s="19">
        <v>3494.66150576172</v>
      </c>
      <c r="L46" s="19">
        <v>2927.12667870117</v>
      </c>
      <c r="M46" s="19">
        <v>2599.4215485937498</v>
      </c>
      <c r="N46" s="19">
        <v>2720.2381076074198</v>
      </c>
      <c r="O46" s="68">
        <v>2983.8788556347645</v>
      </c>
      <c r="P46" s="68">
        <v>3087.972516777344</v>
      </c>
      <c r="Q46" s="68">
        <v>2261.96483251465</v>
      </c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42">
        <f t="shared" si="0"/>
        <v>1</v>
      </c>
      <c r="AC46" s="16"/>
    </row>
    <row r="47" spans="1:29" ht="14.25" customHeight="1" x14ac:dyDescent="0.25">
      <c r="A47" s="22" t="s">
        <v>63</v>
      </c>
      <c r="B47" s="21">
        <v>28.024211746488575</v>
      </c>
      <c r="C47" s="21">
        <v>34.179027882835534</v>
      </c>
      <c r="D47" s="21">
        <v>39.016613217543124</v>
      </c>
      <c r="E47" s="21">
        <v>49.59634681924517</v>
      </c>
      <c r="F47" s="21">
        <v>52.384935489895604</v>
      </c>
      <c r="G47" s="21">
        <v>57.515884190398616</v>
      </c>
      <c r="H47" s="21">
        <v>67.271590706314058</v>
      </c>
      <c r="I47" s="21">
        <v>66.874834626586363</v>
      </c>
      <c r="J47" s="21"/>
      <c r="K47" s="21">
        <v>51.343342402405447</v>
      </c>
      <c r="L47" s="21">
        <v>40.845663508728364</v>
      </c>
      <c r="M47" s="21">
        <v>41.765445048261341</v>
      </c>
      <c r="N47" s="21">
        <v>47.026035830512669</v>
      </c>
      <c r="O47" s="67">
        <v>53.715351136013162</v>
      </c>
      <c r="P47" s="67">
        <v>52.506025509066653</v>
      </c>
      <c r="Q47" s="67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42">
        <f t="shared" si="0"/>
        <v>0</v>
      </c>
      <c r="AC47" s="16"/>
    </row>
    <row r="48" spans="1:29" ht="14.25" customHeight="1" x14ac:dyDescent="0.25">
      <c r="A48" s="22" t="s">
        <v>64</v>
      </c>
      <c r="B48" s="19">
        <v>824.6</v>
      </c>
      <c r="C48" s="19">
        <v>357</v>
      </c>
      <c r="D48" s="19">
        <v>734.5</v>
      </c>
      <c r="E48" s="19">
        <v>995.2</v>
      </c>
      <c r="F48" s="19">
        <v>800</v>
      </c>
      <c r="G48" s="19">
        <v>1513.1</v>
      </c>
      <c r="H48" s="19">
        <v>1412.6</v>
      </c>
      <c r="I48" s="19">
        <v>921.50745733870997</v>
      </c>
      <c r="J48" s="19">
        <v>1253.02559721225</v>
      </c>
      <c r="K48" s="19">
        <v>1598.2321620411001</v>
      </c>
      <c r="L48" s="19">
        <v>1008.70259342086</v>
      </c>
      <c r="M48" s="19">
        <v>772.41505093924297</v>
      </c>
      <c r="N48" s="19">
        <v>874.24099014284695</v>
      </c>
      <c r="O48" s="68">
        <v>1264.046403339423</v>
      </c>
      <c r="P48" s="68">
        <v>1051.4489970168499</v>
      </c>
      <c r="Q48" s="68">
        <v>1076.06217626495</v>
      </c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42">
        <f t="shared" si="0"/>
        <v>1</v>
      </c>
      <c r="AC48" s="16"/>
    </row>
    <row r="49" spans="1:29" ht="14.25" customHeight="1" x14ac:dyDescent="0.25">
      <c r="A49" s="22" t="s">
        <v>65</v>
      </c>
      <c r="B49" s="21">
        <v>235.08528748742583</v>
      </c>
      <c r="C49" s="21">
        <v>360.68764073653591</v>
      </c>
      <c r="D49" s="21">
        <v>663.6</v>
      </c>
      <c r="E49" s="21">
        <v>681.55743196403751</v>
      </c>
      <c r="F49" s="21">
        <v>726.50351506725792</v>
      </c>
      <c r="G49" s="21">
        <v>748.11263971760832</v>
      </c>
      <c r="H49" s="21">
        <v>701.94063550753719</v>
      </c>
      <c r="I49" s="21">
        <v>639.6231993096294</v>
      </c>
      <c r="J49" s="21">
        <v>691.55123897556405</v>
      </c>
      <c r="K49" s="21">
        <v>747.8273014550266</v>
      </c>
      <c r="L49" s="21">
        <v>766.07892009950274</v>
      </c>
      <c r="M49" s="21">
        <v>1439.0088409549505</v>
      </c>
      <c r="N49" s="21"/>
      <c r="O49" s="67"/>
      <c r="P49" s="67"/>
      <c r="Q49" s="67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42">
        <f t="shared" si="0"/>
        <v>0</v>
      </c>
      <c r="AC49" s="16"/>
    </row>
    <row r="50" spans="1:29" ht="14.25" customHeight="1" x14ac:dyDescent="0.25">
      <c r="A50" s="22" t="s">
        <v>66</v>
      </c>
      <c r="B50" s="19">
        <v>599.75577961611907</v>
      </c>
      <c r="C50" s="19">
        <v>631.98034497492392</v>
      </c>
      <c r="D50" s="19">
        <v>744.62806972952387</v>
      </c>
      <c r="E50" s="19">
        <v>666.33728301643805</v>
      </c>
      <c r="F50" s="19">
        <v>557.74875031331896</v>
      </c>
      <c r="G50" s="19">
        <v>779.36349008658988</v>
      </c>
      <c r="H50" s="19">
        <v>844.61206526293006</v>
      </c>
      <c r="I50" s="19">
        <v>981.15351209959192</v>
      </c>
      <c r="J50" s="19">
        <v>1003.184686058062</v>
      </c>
      <c r="K50" s="19">
        <v>962.11445161616507</v>
      </c>
      <c r="L50" s="19">
        <v>1008.597548499767</v>
      </c>
      <c r="M50" s="19">
        <v>1077.973787665966</v>
      </c>
      <c r="N50" s="19">
        <v>1118.9546935035489</v>
      </c>
      <c r="O50" s="68">
        <v>1289.6626438394799</v>
      </c>
      <c r="P50" s="68">
        <v>1326.6829685767241</v>
      </c>
      <c r="Q50" s="68">
        <v>1308.3103473093272</v>
      </c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42">
        <f t="shared" si="0"/>
        <v>1</v>
      </c>
      <c r="AC50" s="16"/>
    </row>
    <row r="51" spans="1:29" ht="14.25" customHeight="1" x14ac:dyDescent="0.25">
      <c r="A51" s="22" t="s">
        <v>67</v>
      </c>
      <c r="B51" s="21">
        <v>1092.8456347365793</v>
      </c>
      <c r="C51" s="21">
        <v>1142.363566334915</v>
      </c>
      <c r="D51" s="21">
        <v>1305.4272804637171</v>
      </c>
      <c r="E51" s="21">
        <v>1518.7452710720293</v>
      </c>
      <c r="F51" s="21">
        <v>1464.4094002027932</v>
      </c>
      <c r="G51" s="21">
        <v>1617.3449179599959</v>
      </c>
      <c r="H51" s="21">
        <v>1452.1</v>
      </c>
      <c r="I51" s="21">
        <v>1722.8924655652838</v>
      </c>
      <c r="J51" s="21">
        <v>1945.7795650269863</v>
      </c>
      <c r="K51" s="21">
        <v>1763.1763972392002</v>
      </c>
      <c r="L51" s="21">
        <v>1640.3192347329455</v>
      </c>
      <c r="M51" s="21">
        <v>1381.4531438635422</v>
      </c>
      <c r="N51" s="21">
        <v>1528.7342489862651</v>
      </c>
      <c r="O51" s="67">
        <v>1811.7998061285398</v>
      </c>
      <c r="P51" s="67">
        <v>1770.2050091041383</v>
      </c>
      <c r="Q51" s="67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42">
        <f t="shared" si="0"/>
        <v>0</v>
      </c>
      <c r="AC51" s="16"/>
    </row>
    <row r="52" spans="1:29" ht="14.25" customHeight="1" x14ac:dyDescent="0.25">
      <c r="A52" s="22" t="s">
        <v>68</v>
      </c>
      <c r="B52" s="19">
        <v>546.73368618536324</v>
      </c>
      <c r="C52" s="19">
        <v>617.26609549662373</v>
      </c>
      <c r="D52" s="19">
        <v>716.85661449779502</v>
      </c>
      <c r="E52" s="19">
        <v>1189.9539977529921</v>
      </c>
      <c r="F52" s="19">
        <v>910.59366821200945</v>
      </c>
      <c r="G52" s="19">
        <v>903.56475301752766</v>
      </c>
      <c r="H52" s="19">
        <v>976.19277113848148</v>
      </c>
      <c r="I52" s="19">
        <v>897.65987484155198</v>
      </c>
      <c r="J52" s="19">
        <v>907.30487635639554</v>
      </c>
      <c r="K52" s="19">
        <v>753.51134266414135</v>
      </c>
      <c r="L52" s="19">
        <v>642.47584518231486</v>
      </c>
      <c r="M52" s="19">
        <v>627.9128595881607</v>
      </c>
      <c r="N52" s="19">
        <v>726.40034476132109</v>
      </c>
      <c r="O52" s="68">
        <v>790.13048442178297</v>
      </c>
      <c r="P52" s="68">
        <v>776.40190409659715</v>
      </c>
      <c r="Q52" s="68">
        <v>640.28827234330629</v>
      </c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42">
        <f t="shared" si="0"/>
        <v>1</v>
      </c>
      <c r="AC52" s="16"/>
    </row>
    <row r="53" spans="1:29" ht="14.25" customHeight="1" x14ac:dyDescent="0.25">
      <c r="A53" s="22" t="s">
        <v>69</v>
      </c>
      <c r="B53" s="21"/>
      <c r="C53" s="21"/>
      <c r="D53" s="21"/>
      <c r="E53" s="21"/>
      <c r="F53" s="21"/>
      <c r="G53" s="21"/>
      <c r="H53" s="21">
        <v>171.4</v>
      </c>
      <c r="I53" s="21">
        <v>202.31843575418995</v>
      </c>
      <c r="J53" s="21">
        <v>192.56983240223465</v>
      </c>
      <c r="K53" s="21">
        <v>194.63687150837987</v>
      </c>
      <c r="L53" s="21">
        <v>172.92737430167597</v>
      </c>
      <c r="M53" s="21">
        <v>154.42458100558659</v>
      </c>
      <c r="N53" s="21">
        <v>160.89944134078212</v>
      </c>
      <c r="O53" s="67">
        <v>139.58991755307261</v>
      </c>
      <c r="P53" s="67">
        <v>161.00911036871508</v>
      </c>
      <c r="Q53" s="67">
        <v>92.739376888268154</v>
      </c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64">
        <v>0</v>
      </c>
      <c r="AC53" s="16"/>
    </row>
    <row r="54" spans="1:29" ht="14.25" customHeight="1" x14ac:dyDescent="0.25">
      <c r="A54" s="22" t="s">
        <v>70</v>
      </c>
      <c r="B54" s="19"/>
      <c r="C54" s="19"/>
      <c r="D54" s="19"/>
      <c r="E54" s="19"/>
      <c r="F54" s="19"/>
      <c r="G54" s="19"/>
      <c r="H54" s="19">
        <v>125.3</v>
      </c>
      <c r="I54" s="19">
        <v>151.0167597765363</v>
      </c>
      <c r="J54" s="19">
        <v>140.16201117318437</v>
      </c>
      <c r="K54" s="19">
        <v>136.27932960893855</v>
      </c>
      <c r="L54" s="19">
        <v>123.20111731843576</v>
      </c>
      <c r="M54" s="19">
        <v>116.26256983240224</v>
      </c>
      <c r="N54" s="19">
        <v>128.34634296648045</v>
      </c>
      <c r="O54" s="68">
        <v>110.79160358659217</v>
      </c>
      <c r="P54" s="68">
        <v>125.6688234972067</v>
      </c>
      <c r="Q54" s="68">
        <v>72.773219229050284</v>
      </c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42">
        <f t="shared" si="0"/>
        <v>1</v>
      </c>
      <c r="AC54" s="16"/>
    </row>
    <row r="55" spans="1:29" ht="14.25" customHeight="1" x14ac:dyDescent="0.25">
      <c r="A55" s="22" t="s">
        <v>71</v>
      </c>
      <c r="B55" s="21">
        <v>1085.8817376850957</v>
      </c>
      <c r="C55" s="21">
        <v>1081.6498804078014</v>
      </c>
      <c r="D55" s="21">
        <v>1212.3388622651248</v>
      </c>
      <c r="E55" s="21">
        <v>1770.2</v>
      </c>
      <c r="F55" s="21">
        <v>1484.151360294255</v>
      </c>
      <c r="G55" s="21">
        <v>1635.0841559352427</v>
      </c>
      <c r="H55" s="21">
        <v>1640.7897068914963</v>
      </c>
      <c r="I55" s="21">
        <v>1588.8319606044715</v>
      </c>
      <c r="J55" s="21">
        <v>1575.3106886855273</v>
      </c>
      <c r="K55" s="21">
        <v>1640.6302029917665</v>
      </c>
      <c r="L55" s="21">
        <v>1730.4949837076356</v>
      </c>
      <c r="M55" s="21">
        <v>1896.093032089233</v>
      </c>
      <c r="N55" s="21">
        <v>2002.0572903488451</v>
      </c>
      <c r="O55" s="67">
        <v>2304.331518579771</v>
      </c>
      <c r="P55" s="67">
        <v>2349.0101976876904</v>
      </c>
      <c r="Q55" s="67">
        <v>1765.7098933338189</v>
      </c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42">
        <f t="shared" si="0"/>
        <v>1</v>
      </c>
      <c r="AC55" s="16"/>
    </row>
    <row r="56" spans="1:29" ht="14.25" customHeight="1" x14ac:dyDescent="0.25">
      <c r="A56" s="22" t="s">
        <v>72</v>
      </c>
      <c r="B56" s="19">
        <v>2233.6365119196394</v>
      </c>
      <c r="C56" s="19">
        <v>2716.4529485052453</v>
      </c>
      <c r="D56" s="19">
        <v>3520.4973444143106</v>
      </c>
      <c r="E56" s="19">
        <v>4222.0488387915748</v>
      </c>
      <c r="F56" s="19">
        <v>3493.9450158123586</v>
      </c>
      <c r="G56" s="19">
        <v>4381.4182230076931</v>
      </c>
      <c r="H56" s="19">
        <v>4822.1296647668178</v>
      </c>
      <c r="I56" s="19">
        <v>4829.1410160584992</v>
      </c>
      <c r="J56" s="19">
        <v>4931.0798229448501</v>
      </c>
      <c r="K56" s="19">
        <v>4995.7947506758501</v>
      </c>
      <c r="L56" s="19">
        <v>4597.9397575276425</v>
      </c>
      <c r="M56" s="19">
        <v>4485.0036231439199</v>
      </c>
      <c r="N56" s="19">
        <v>5053.7590163941222</v>
      </c>
      <c r="O56" s="68">
        <v>5903.6327605456308</v>
      </c>
      <c r="P56" s="68">
        <v>5987.7028566904492</v>
      </c>
      <c r="Q56" s="68">
        <v>5524.5275293557079</v>
      </c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42">
        <f t="shared" si="0"/>
        <v>1</v>
      </c>
      <c r="AC56" s="16"/>
    </row>
    <row r="57" spans="1:29" ht="14.25" customHeight="1" x14ac:dyDescent="0.25">
      <c r="A57" s="22" t="s">
        <v>74</v>
      </c>
      <c r="B57" s="19">
        <v>18306.900000000001</v>
      </c>
      <c r="C57" s="19">
        <v>24323.271679342561</v>
      </c>
      <c r="D57" s="19">
        <v>29683.378830167669</v>
      </c>
      <c r="E57" s="19">
        <v>34278.653654949914</v>
      </c>
      <c r="F57" s="19">
        <v>26793.01592820905</v>
      </c>
      <c r="G57" s="19">
        <v>27571.828321138619</v>
      </c>
      <c r="H57" s="19">
        <v>30762.350087267296</v>
      </c>
      <c r="I57" s="19">
        <v>29955.990649420106</v>
      </c>
      <c r="J57" s="19">
        <v>32505.689532937529</v>
      </c>
      <c r="K57" s="19">
        <v>32328.903700367791</v>
      </c>
      <c r="L57" s="19">
        <v>28487.740147004286</v>
      </c>
      <c r="M57" s="19">
        <v>26742.362583978578</v>
      </c>
      <c r="N57" s="19">
        <v>28578.137324964951</v>
      </c>
      <c r="O57" s="68">
        <v>32609.304599596704</v>
      </c>
      <c r="P57" s="68">
        <v>34648.67901318716</v>
      </c>
      <c r="Q57" s="68">
        <v>32788.781102720233</v>
      </c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42">
        <f t="shared" si="0"/>
        <v>1</v>
      </c>
      <c r="AC57" s="16"/>
    </row>
    <row r="58" spans="1:29" ht="14.25" customHeight="1" x14ac:dyDescent="0.25">
      <c r="A58" s="22" t="s">
        <v>75</v>
      </c>
      <c r="B58" s="21">
        <v>53.004428289284895</v>
      </c>
      <c r="C58" s="21">
        <v>56.813769897761098</v>
      </c>
      <c r="D58" s="21">
        <v>75.455348551943786</v>
      </c>
      <c r="E58" s="21">
        <v>89.353537285970702</v>
      </c>
      <c r="F58" s="21">
        <v>83.265342868878747</v>
      </c>
      <c r="G58" s="21">
        <v>69.642867190709026</v>
      </c>
      <c r="H58" s="21">
        <v>93.556754688528642</v>
      </c>
      <c r="I58" s="21">
        <v>96.679627055890975</v>
      </c>
      <c r="J58" s="21">
        <v>546.98656883542185</v>
      </c>
      <c r="K58" s="21">
        <v>452.14732844114218</v>
      </c>
      <c r="L58" s="21">
        <v>433.17578212919199</v>
      </c>
      <c r="M58" s="21">
        <v>414.46094980868781</v>
      </c>
      <c r="N58" s="21">
        <v>620.81926626153506</v>
      </c>
      <c r="O58" s="67">
        <v>498.24725271633628</v>
      </c>
      <c r="P58" s="67">
        <v>531.72106841622542</v>
      </c>
      <c r="Q58" s="67">
        <v>435.00908086270056</v>
      </c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42">
        <f t="shared" si="0"/>
        <v>1</v>
      </c>
      <c r="AC58" s="16"/>
    </row>
    <row r="59" spans="1:29" ht="14.25" customHeight="1" x14ac:dyDescent="0.25">
      <c r="A59" s="22" t="s">
        <v>76</v>
      </c>
      <c r="B59" s="19">
        <v>26.895920370370369</v>
      </c>
      <c r="C59" s="19">
        <v>24.877012962962961</v>
      </c>
      <c r="D59" s="19">
        <v>31.053567037037034</v>
      </c>
      <c r="E59" s="19">
        <v>34.854491481481475</v>
      </c>
      <c r="F59" s="19">
        <v>32.567436666666666</v>
      </c>
      <c r="G59" s="19">
        <v>31.011229629629629</v>
      </c>
      <c r="H59" s="19">
        <v>30.663251111111109</v>
      </c>
      <c r="I59" s="19">
        <v>29.359054814814815</v>
      </c>
      <c r="J59" s="19">
        <v>30.47399888888889</v>
      </c>
      <c r="K59" s="19">
        <v>35.647713072780746</v>
      </c>
      <c r="L59" s="19">
        <v>34.067786917973841</v>
      </c>
      <c r="M59" s="19">
        <v>31.439080235005459</v>
      </c>
      <c r="N59" s="19">
        <v>28.741025994897281</v>
      </c>
      <c r="O59" s="68">
        <v>39.98856949819222</v>
      </c>
      <c r="P59" s="68"/>
      <c r="Q59" s="68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42">
        <f t="shared" si="0"/>
        <v>0</v>
      </c>
      <c r="AC59" s="16"/>
    </row>
    <row r="60" spans="1:29" ht="14.25" customHeight="1" x14ac:dyDescent="0.25">
      <c r="A60" s="22" t="s">
        <v>77</v>
      </c>
      <c r="B60" s="21">
        <v>869.3</v>
      </c>
      <c r="C60" s="21">
        <v>942.6</v>
      </c>
      <c r="D60" s="21">
        <v>1114.9000000000001</v>
      </c>
      <c r="E60" s="21">
        <v>1172.8</v>
      </c>
      <c r="F60" s="21">
        <v>1012</v>
      </c>
      <c r="G60" s="21">
        <v>1331.7</v>
      </c>
      <c r="H60" s="21">
        <v>1306.3</v>
      </c>
      <c r="I60" s="21">
        <v>1362.7</v>
      </c>
      <c r="J60" s="21">
        <v>1364.1</v>
      </c>
      <c r="K60" s="21">
        <v>1419.4</v>
      </c>
      <c r="L60" s="21">
        <v>1550.4</v>
      </c>
      <c r="M60" s="21">
        <v>1626</v>
      </c>
      <c r="N60" s="21">
        <v>1571.1</v>
      </c>
      <c r="O60" s="67">
        <v>1646.3</v>
      </c>
      <c r="P60" s="67">
        <v>1703.9</v>
      </c>
      <c r="Q60" s="67">
        <v>1412.3</v>
      </c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42">
        <f t="shared" si="0"/>
        <v>1</v>
      </c>
      <c r="AC60" s="16"/>
    </row>
    <row r="61" spans="1:29" ht="14.25" customHeight="1" x14ac:dyDescent="0.25">
      <c r="A61" s="22" t="s">
        <v>78</v>
      </c>
      <c r="B61" s="19">
        <v>320.7523962962963</v>
      </c>
      <c r="C61" s="19">
        <v>357.13492791111111</v>
      </c>
      <c r="D61" s="19">
        <v>395.52398333333332</v>
      </c>
      <c r="E61" s="19">
        <v>438.86905000000002</v>
      </c>
      <c r="F61" s="19">
        <v>344.50269692592593</v>
      </c>
      <c r="G61" s="19">
        <v>346.49270296296294</v>
      </c>
      <c r="H61" s="19">
        <v>344.69569151111108</v>
      </c>
      <c r="I61" s="19">
        <v>336.13645355555553</v>
      </c>
      <c r="J61" s="19">
        <v>341.82587141111105</v>
      </c>
      <c r="K61" s="19">
        <v>343.79959840395219</v>
      </c>
      <c r="L61" s="19">
        <v>345.81602885439469</v>
      </c>
      <c r="M61" s="19">
        <v>356.99713253165049</v>
      </c>
      <c r="N61" s="19">
        <v>360.22100379422022</v>
      </c>
      <c r="O61" s="19">
        <v>413.0685226202645</v>
      </c>
      <c r="P61" s="19">
        <v>416.13773607130418</v>
      </c>
      <c r="Q61" s="19">
        <v>259.70703045478785</v>
      </c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64">
        <v>0</v>
      </c>
      <c r="AC61" s="16"/>
    </row>
    <row r="62" spans="1:29" ht="14.25" customHeight="1" x14ac:dyDescent="0.25">
      <c r="A62" s="22" t="s">
        <v>79</v>
      </c>
      <c r="B62" s="21">
        <v>1042.5034883408468</v>
      </c>
      <c r="C62" s="21">
        <v>1170.9174416649601</v>
      </c>
      <c r="D62" s="21">
        <v>1327.0009133646222</v>
      </c>
      <c r="E62" s="21">
        <v>1669.2917329340939</v>
      </c>
      <c r="F62" s="21">
        <v>1369.1562300800729</v>
      </c>
      <c r="G62" s="21">
        <v>1716.171025968293</v>
      </c>
      <c r="H62" s="21">
        <v>1761.6560152196021</v>
      </c>
      <c r="I62" s="21">
        <v>1708.388194211097</v>
      </c>
      <c r="J62" s="21">
        <v>1708.9446872936778</v>
      </c>
      <c r="K62" s="21">
        <v>1743.9244492006339</v>
      </c>
      <c r="L62" s="21">
        <v>1510.0993967824872</v>
      </c>
      <c r="M62" s="21">
        <v>1239.3</v>
      </c>
      <c r="N62" s="21">
        <v>1471.44125517827</v>
      </c>
      <c r="O62" s="21">
        <v>1548.3869086016982</v>
      </c>
      <c r="P62" s="21">
        <v>1621.9473753204179</v>
      </c>
      <c r="Q62" s="21">
        <v>1117.991228683391</v>
      </c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42">
        <f t="shared" si="0"/>
        <v>1</v>
      </c>
      <c r="AC62" s="16"/>
    </row>
    <row r="63" spans="1:29" ht="14.25" customHeight="1" x14ac:dyDescent="0.25">
      <c r="A63" s="22" t="s">
        <v>80</v>
      </c>
      <c r="B63" s="19">
        <v>3731.3</v>
      </c>
      <c r="C63" s="19">
        <v>4525.1000000000004</v>
      </c>
      <c r="D63" s="19">
        <v>6017.4</v>
      </c>
      <c r="E63" s="19">
        <v>7321.4</v>
      </c>
      <c r="F63" s="19">
        <v>5701.3</v>
      </c>
      <c r="G63" s="19">
        <v>6575.4</v>
      </c>
      <c r="H63" s="19">
        <v>6474.1</v>
      </c>
      <c r="I63" s="19">
        <v>7553.8</v>
      </c>
      <c r="J63" s="19">
        <v>7064.4</v>
      </c>
      <c r="K63" s="19">
        <v>8156.6</v>
      </c>
      <c r="L63" s="19">
        <v>7178.6</v>
      </c>
      <c r="M63" s="19">
        <v>7024.8</v>
      </c>
      <c r="N63" s="19">
        <v>7429.2</v>
      </c>
      <c r="O63" s="19">
        <v>8162.99</v>
      </c>
      <c r="P63" s="19">
        <v>8552.1299999999992</v>
      </c>
      <c r="Q63" s="19">
        <v>8032.69</v>
      </c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42">
        <f t="shared" si="0"/>
        <v>1</v>
      </c>
      <c r="AC63" s="16"/>
    </row>
    <row r="64" spans="1:29" ht="14.25" customHeight="1" x14ac:dyDescent="0.25">
      <c r="A64" s="22" t="s">
        <v>81</v>
      </c>
      <c r="B64" s="21">
        <v>520.04999999999995</v>
      </c>
      <c r="C64" s="21">
        <v>565.1</v>
      </c>
      <c r="D64" s="21">
        <v>609.6</v>
      </c>
      <c r="E64" s="21">
        <v>657.59</v>
      </c>
      <c r="F64" s="21">
        <v>450.41</v>
      </c>
      <c r="G64" s="21">
        <v>466.74488262119502</v>
      </c>
      <c r="H64" s="21">
        <v>523.80541792436691</v>
      </c>
      <c r="I64" s="21">
        <v>552.44257543569302</v>
      </c>
      <c r="J64" s="21">
        <v>613.73943102428598</v>
      </c>
      <c r="K64" s="21">
        <v>582.27560807142606</v>
      </c>
      <c r="L64" s="21">
        <v>619.39709757761796</v>
      </c>
      <c r="M64" s="21">
        <v>626.09506198312704</v>
      </c>
      <c r="N64" s="21">
        <v>649.26900985168697</v>
      </c>
      <c r="O64" s="21">
        <v>718.38911168287996</v>
      </c>
      <c r="P64" s="21">
        <v>717.17869378424518</v>
      </c>
      <c r="Q64" s="21">
        <v>588.30471790414003</v>
      </c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42">
        <f t="shared" si="0"/>
        <v>1</v>
      </c>
      <c r="AC64" s="16"/>
    </row>
    <row r="65" spans="1:29" ht="14.25" customHeight="1" x14ac:dyDescent="0.25">
      <c r="A65" s="22" t="s">
        <v>84</v>
      </c>
      <c r="B65" s="19"/>
      <c r="C65" s="19"/>
      <c r="D65" s="19"/>
      <c r="E65" s="19">
        <v>1259.2246153244139</v>
      </c>
      <c r="F65" s="19">
        <v>820.75900316184016</v>
      </c>
      <c r="G65" s="19">
        <v>960.52037857142818</v>
      </c>
      <c r="H65" s="19">
        <v>1327.6648710850095</v>
      </c>
      <c r="I65" s="19">
        <v>1491.1980265892992</v>
      </c>
      <c r="J65" s="19">
        <v>1675.1356557545748</v>
      </c>
      <c r="K65" s="19">
        <v>1685.1755268061052</v>
      </c>
      <c r="L65" s="19">
        <v>1321.9440443334552</v>
      </c>
      <c r="M65" s="19">
        <v>1374.1302283235818</v>
      </c>
      <c r="N65" s="19">
        <v>1578.6041354008655</v>
      </c>
      <c r="O65" s="19">
        <v>1805.6214785035381</v>
      </c>
      <c r="P65" s="19">
        <v>1847.0854678469186</v>
      </c>
      <c r="Q65" s="19">
        <v>1515.6945128406232</v>
      </c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42">
        <f t="shared" si="0"/>
        <v>1</v>
      </c>
      <c r="AC65" s="16"/>
    </row>
    <row r="66" spans="1:29" ht="14.25" customHeight="1" x14ac:dyDescent="0.25">
      <c r="A66" s="22" t="s">
        <v>85</v>
      </c>
      <c r="B66" s="21">
        <v>49.190711850198042</v>
      </c>
      <c r="C66" s="21">
        <v>44.715828535272202</v>
      </c>
      <c r="D66" s="21">
        <v>57.995598666641115</v>
      </c>
      <c r="E66" s="21">
        <v>185.34244427758284</v>
      </c>
      <c r="F66" s="21">
        <v>180.1822055564526</v>
      </c>
      <c r="G66" s="21">
        <v>69.455618569980629</v>
      </c>
      <c r="H66" s="21">
        <v>60.8</v>
      </c>
      <c r="I66" s="21">
        <v>53.431633373289934</v>
      </c>
      <c r="J66" s="21">
        <v>50.626218459324534</v>
      </c>
      <c r="K66" s="21">
        <v>49.314913655895495</v>
      </c>
      <c r="L66" s="21">
        <v>33.217391757604545</v>
      </c>
      <c r="M66" s="21">
        <v>22.356966055606126</v>
      </c>
      <c r="N66" s="21">
        <v>29.023586315087108</v>
      </c>
      <c r="O66" s="21">
        <v>31.557882413819424</v>
      </c>
      <c r="P66" s="21">
        <v>27.739716380187989</v>
      </c>
      <c r="Q66" s="21">
        <v>32.302178359710041</v>
      </c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42">
        <f t="shared" si="0"/>
        <v>1</v>
      </c>
      <c r="AC66" s="16"/>
    </row>
    <row r="67" spans="1:29" ht="14.25" customHeight="1" x14ac:dyDescent="0.25">
      <c r="A67" s="22" t="s">
        <v>86</v>
      </c>
      <c r="B67" s="19">
        <v>765.37342534872698</v>
      </c>
      <c r="C67" s="19">
        <v>635.15024450242117</v>
      </c>
      <c r="D67" s="19">
        <v>1123.3078192083726</v>
      </c>
      <c r="E67" s="19">
        <v>1613.1204350871415</v>
      </c>
      <c r="F67" s="19">
        <v>1477.8921603814806</v>
      </c>
      <c r="G67" s="19">
        <v>1655.0885806982051</v>
      </c>
      <c r="H67" s="19">
        <v>2100.3116542037292</v>
      </c>
      <c r="I67" s="19">
        <v>2424.3879884715152</v>
      </c>
      <c r="J67" s="19">
        <v>2531.6783945713805</v>
      </c>
      <c r="K67" s="19">
        <v>3128.2471116299525</v>
      </c>
      <c r="L67" s="19">
        <v>3296.3166863862289</v>
      </c>
      <c r="M67" s="19">
        <v>3252.8453198580933</v>
      </c>
      <c r="N67" s="19">
        <v>3607.1439027628858</v>
      </c>
      <c r="O67" s="19">
        <v>4083.0319967927408</v>
      </c>
      <c r="P67" s="19">
        <v>4035.8959011214074</v>
      </c>
      <c r="Q67" s="19">
        <v>3509.2248164246921</v>
      </c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42">
        <f t="shared" si="0"/>
        <v>1</v>
      </c>
      <c r="AC67" s="16"/>
    </row>
    <row r="68" spans="1:29" ht="14.25" customHeight="1" x14ac:dyDescent="0.25">
      <c r="A68" s="22" t="s">
        <v>87</v>
      </c>
      <c r="B68" s="21"/>
      <c r="C68" s="21"/>
      <c r="D68" s="21"/>
      <c r="E68" s="21">
        <v>166934.9</v>
      </c>
      <c r="F68" s="21">
        <v>124689.44445715935</v>
      </c>
      <c r="G68" s="21">
        <v>146049.16403737367</v>
      </c>
      <c r="H68" s="21">
        <v>159189.26160320599</v>
      </c>
      <c r="I68" s="21">
        <v>150857.07190650466</v>
      </c>
      <c r="J68" s="21">
        <v>156375.31635713833</v>
      </c>
      <c r="K68" s="21">
        <v>155569.91881426823</v>
      </c>
      <c r="L68" s="21">
        <v>139495.80416386414</v>
      </c>
      <c r="M68" s="21">
        <v>137662.89152022076</v>
      </c>
      <c r="N68" s="21">
        <v>148908.48659131481</v>
      </c>
      <c r="O68" s="67">
        <v>166483.99203891971</v>
      </c>
      <c r="P68" s="67">
        <v>161185.81111994074</v>
      </c>
      <c r="Q68" s="67">
        <v>137612.93258997478</v>
      </c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64">
        <v>0</v>
      </c>
      <c r="AC68" s="16"/>
    </row>
    <row r="69" spans="1:29" ht="14.25" customHeight="1" x14ac:dyDescent="0.25">
      <c r="A69" s="22" t="s">
        <v>88</v>
      </c>
      <c r="B69" s="19">
        <v>42.410677340830539</v>
      </c>
      <c r="C69" s="19">
        <v>59.374237462502506</v>
      </c>
      <c r="D69" s="19">
        <v>116.478964242413</v>
      </c>
      <c r="E69" s="19">
        <v>91.924557980193612</v>
      </c>
      <c r="F69" s="19">
        <v>72.749746449780233</v>
      </c>
      <c r="G69" s="19">
        <v>80.053784108497808</v>
      </c>
      <c r="H69" s="19">
        <v>93.951788665418491</v>
      </c>
      <c r="I69" s="19"/>
      <c r="J69" s="19"/>
      <c r="K69" s="19"/>
      <c r="L69" s="19"/>
      <c r="M69" s="19"/>
      <c r="N69" s="19"/>
      <c r="O69" s="68"/>
      <c r="P69" s="68"/>
      <c r="Q69" s="68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42">
        <f t="shared" si="0"/>
        <v>0</v>
      </c>
      <c r="AC69" s="16"/>
    </row>
    <row r="70" spans="1:29" ht="14.25" customHeight="1" x14ac:dyDescent="0.25">
      <c r="A70" s="22" t="s">
        <v>89</v>
      </c>
      <c r="B70" s="21">
        <v>281.5</v>
      </c>
      <c r="C70" s="21">
        <v>287.36125541910388</v>
      </c>
      <c r="D70" s="21">
        <v>291.94780104360592</v>
      </c>
      <c r="E70" s="21">
        <v>353.72134018202013</v>
      </c>
      <c r="F70" s="21">
        <v>227.59236495793672</v>
      </c>
      <c r="G70" s="21">
        <v>267.50102480443377</v>
      </c>
      <c r="H70" s="21">
        <v>307.97791603227461</v>
      </c>
      <c r="I70" s="21">
        <v>325.07116922402577</v>
      </c>
      <c r="J70" s="21">
        <v>372.59111931198868</v>
      </c>
      <c r="K70" s="21">
        <v>348.24576392961836</v>
      </c>
      <c r="L70" s="21">
        <v>301.54321682308949</v>
      </c>
      <c r="M70" s="21">
        <v>303.58197933711187</v>
      </c>
      <c r="N70" s="21">
        <v>341.37710963505316</v>
      </c>
      <c r="O70" s="67">
        <v>385.85945520512411</v>
      </c>
      <c r="P70" s="67">
        <v>397.29073579457929</v>
      </c>
      <c r="Q70" s="67">
        <v>222.19985717314745</v>
      </c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42">
        <f t="shared" si="0"/>
        <v>1</v>
      </c>
      <c r="AC70" s="16"/>
    </row>
    <row r="71" spans="1:29" ht="14.25" customHeight="1" x14ac:dyDescent="0.25">
      <c r="A71" s="22" t="s">
        <v>90</v>
      </c>
      <c r="B71" s="19">
        <v>4334.8</v>
      </c>
      <c r="C71" s="19"/>
      <c r="D71" s="19"/>
      <c r="E71" s="19">
        <v>7735.7033845720307</v>
      </c>
      <c r="F71" s="19">
        <v>4941.6901528755598</v>
      </c>
      <c r="G71" s="19">
        <v>5757.4384102453078</v>
      </c>
      <c r="H71" s="19">
        <v>7104.3057221523186</v>
      </c>
      <c r="I71" s="19">
        <v>6507.3902976830159</v>
      </c>
      <c r="J71" s="19">
        <v>6752.1635929305321</v>
      </c>
      <c r="K71" s="19">
        <v>6792.1442326810056</v>
      </c>
      <c r="L71" s="19">
        <v>5386.0259397235113</v>
      </c>
      <c r="M71" s="19">
        <v>5465.1884070791966</v>
      </c>
      <c r="N71" s="19">
        <v>6178.7040344097722</v>
      </c>
      <c r="O71" s="68">
        <v>7266.2373937362763</v>
      </c>
      <c r="P71" s="68">
        <v>6839.7705775974136</v>
      </c>
      <c r="Q71" s="68">
        <v>5380.3468145772758</v>
      </c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42">
        <f t="shared" ref="AB71:AB134" si="1">IF(Q71="",0, 1)</f>
        <v>1</v>
      </c>
      <c r="AC71" s="16"/>
    </row>
    <row r="72" spans="1:29" ht="14.25" customHeight="1" x14ac:dyDescent="0.25">
      <c r="A72" s="22" t="s">
        <v>91</v>
      </c>
      <c r="B72" s="21">
        <v>37791.671593467574</v>
      </c>
      <c r="C72" s="21">
        <v>40623.859923686585</v>
      </c>
      <c r="D72" s="21">
        <v>44967.56562138263</v>
      </c>
      <c r="E72" s="21">
        <v>49623.818765391421</v>
      </c>
      <c r="F72" s="21">
        <v>38619.23851511359</v>
      </c>
      <c r="G72" s="21">
        <v>42658.575139048626</v>
      </c>
      <c r="H72" s="21">
        <v>50181.041042935998</v>
      </c>
      <c r="I72" s="21">
        <v>47045.819244717852</v>
      </c>
      <c r="J72" s="21">
        <v>50557.017712114539</v>
      </c>
      <c r="K72" s="21">
        <v>51893.268492610034</v>
      </c>
      <c r="L72" s="21">
        <v>45022.603179773207</v>
      </c>
      <c r="M72" s="21">
        <v>45662.401776251696</v>
      </c>
      <c r="N72" s="21">
        <v>49307.19652632143</v>
      </c>
      <c r="O72" s="67">
        <v>54016.343452257432</v>
      </c>
      <c r="P72" s="67">
        <v>52313.50350163698</v>
      </c>
      <c r="Q72" s="67">
        <v>46629.491145463195</v>
      </c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42">
        <f t="shared" si="1"/>
        <v>1</v>
      </c>
      <c r="AC72" s="16"/>
    </row>
    <row r="73" spans="1:29" ht="14.25" customHeight="1" x14ac:dyDescent="0.25">
      <c r="A73" s="22" t="s">
        <v>92</v>
      </c>
      <c r="B73" s="19">
        <v>203.35662713541308</v>
      </c>
      <c r="C73" s="19">
        <v>205.00729628308164</v>
      </c>
      <c r="D73" s="19">
        <v>317.86928218581045</v>
      </c>
      <c r="E73" s="19">
        <v>317.60000000000002</v>
      </c>
      <c r="F73" s="19">
        <v>245.77062785145228</v>
      </c>
      <c r="G73" s="19">
        <v>247.94455338826856</v>
      </c>
      <c r="H73" s="19">
        <v>237.3060870313779</v>
      </c>
      <c r="I73" s="19">
        <v>217.75566945823556</v>
      </c>
      <c r="J73" s="19">
        <v>208.06832241762555</v>
      </c>
      <c r="K73" s="19">
        <v>204.61284905856621</v>
      </c>
      <c r="L73" s="19">
        <v>181.28223949566228</v>
      </c>
      <c r="M73" s="19">
        <v>119.28697920230229</v>
      </c>
      <c r="N73" s="19"/>
      <c r="O73" s="68"/>
      <c r="P73" s="68"/>
      <c r="Q73" s="68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42">
        <f t="shared" si="1"/>
        <v>0</v>
      </c>
      <c r="AC73" s="16"/>
    </row>
    <row r="74" spans="1:29" ht="14.25" customHeight="1" x14ac:dyDescent="0.25">
      <c r="A74" s="22" t="s">
        <v>93</v>
      </c>
      <c r="B74" s="21">
        <v>320.22028684154151</v>
      </c>
      <c r="C74" s="21"/>
      <c r="D74" s="21">
        <v>225.13974245711523</v>
      </c>
      <c r="E74" s="21">
        <v>431.46210903230178</v>
      </c>
      <c r="F74" s="21">
        <v>503.07686743770302</v>
      </c>
      <c r="G74" s="21">
        <v>668.55110489231447</v>
      </c>
      <c r="H74" s="21">
        <v>664.83053271130848</v>
      </c>
      <c r="I74" s="21">
        <v>680.27921647378957</v>
      </c>
      <c r="J74" s="21">
        <v>907.77258118097564</v>
      </c>
      <c r="K74" s="21">
        <v>782.15676479679701</v>
      </c>
      <c r="L74" s="21">
        <v>580.97098001088204</v>
      </c>
      <c r="M74" s="21"/>
      <c r="N74" s="21"/>
      <c r="O74" s="67"/>
      <c r="P74" s="67"/>
      <c r="Q74" s="67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42">
        <f t="shared" si="1"/>
        <v>0</v>
      </c>
      <c r="AC74" s="16"/>
    </row>
    <row r="75" spans="1:29" ht="14.25" customHeight="1" x14ac:dyDescent="0.25">
      <c r="A75" s="22" t="s">
        <v>94</v>
      </c>
      <c r="B75" s="19">
        <v>35.397362069749938</v>
      </c>
      <c r="C75" s="19">
        <v>34.040906479344464</v>
      </c>
      <c r="D75" s="19">
        <v>42.305563905307011</v>
      </c>
      <c r="E75" s="19">
        <v>40.619066995061175</v>
      </c>
      <c r="F75" s="19">
        <v>38.71501233817591</v>
      </c>
      <c r="G75" s="19">
        <v>36.489406040120862</v>
      </c>
      <c r="H75" s="19">
        <v>43.773360482180642</v>
      </c>
      <c r="I75" s="19">
        <v>48.19120129252201</v>
      </c>
      <c r="J75" s="19">
        <v>44.936697054533767</v>
      </c>
      <c r="K75" s="19">
        <v>50.154112320475996</v>
      </c>
      <c r="L75" s="19">
        <v>51.451204986556014</v>
      </c>
      <c r="M75" s="19">
        <v>47.00895496852943</v>
      </c>
      <c r="N75" s="19">
        <v>64.530233166068996</v>
      </c>
      <c r="O75" s="68">
        <v>77.982335892963974</v>
      </c>
      <c r="P75" s="68"/>
      <c r="Q75" s="68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42">
        <f t="shared" si="1"/>
        <v>0</v>
      </c>
      <c r="AC75" s="16"/>
    </row>
    <row r="76" spans="1:29" ht="14.25" customHeight="1" x14ac:dyDescent="0.25">
      <c r="A76" s="22" t="s">
        <v>95</v>
      </c>
      <c r="B76" s="21">
        <v>288.54388556999999</v>
      </c>
      <c r="C76" s="21">
        <v>388.19706589999998</v>
      </c>
      <c r="D76" s="21">
        <v>507.76191131999997</v>
      </c>
      <c r="E76" s="21">
        <v>642.43546816999992</v>
      </c>
      <c r="F76" s="21">
        <v>491.59380950999997</v>
      </c>
      <c r="G76" s="21">
        <v>554.97564455999998</v>
      </c>
      <c r="H76" s="21">
        <v>692.46200151999994</v>
      </c>
      <c r="I76" s="21">
        <v>804.66293819000009</v>
      </c>
      <c r="J76" s="21">
        <v>889.03805877000002</v>
      </c>
      <c r="K76" s="21">
        <v>936.71467992999999</v>
      </c>
      <c r="L76" s="21">
        <v>956.90397634999999</v>
      </c>
      <c r="M76" s="21">
        <v>957.02738921000002</v>
      </c>
      <c r="N76" s="21">
        <v>1082.02214579</v>
      </c>
      <c r="O76" s="67">
        <v>1257.9322687899999</v>
      </c>
      <c r="P76" s="67">
        <v>1276.44459452</v>
      </c>
      <c r="Q76" s="67">
        <v>809.79953545000001</v>
      </c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42">
        <f t="shared" si="1"/>
        <v>1</v>
      </c>
      <c r="AC76" s="16"/>
    </row>
    <row r="77" spans="1:29" ht="14.25" customHeight="1" x14ac:dyDescent="0.25">
      <c r="A77" s="22" t="s">
        <v>96</v>
      </c>
      <c r="B77" s="19">
        <v>45563.092554467796</v>
      </c>
      <c r="C77" s="19">
        <v>52355.755717628905</v>
      </c>
      <c r="D77" s="19">
        <v>63345.362679939506</v>
      </c>
      <c r="E77" s="19">
        <v>74489.088504499654</v>
      </c>
      <c r="F77" s="19">
        <v>55092.454943099365</v>
      </c>
      <c r="G77" s="19">
        <v>66773.474977344842</v>
      </c>
      <c r="H77" s="19">
        <v>71627.323597172552</v>
      </c>
      <c r="I77" s="19">
        <v>69887.367626206731</v>
      </c>
      <c r="J77" s="19">
        <v>73583.482285795064</v>
      </c>
      <c r="K77" s="19">
        <v>71009.863451688085</v>
      </c>
      <c r="L77" s="19">
        <v>62319.323822754457</v>
      </c>
      <c r="M77" s="19">
        <v>61795.634582385726</v>
      </c>
      <c r="N77" s="19">
        <v>65985.504228301899</v>
      </c>
      <c r="O77" s="68">
        <v>72061.794128077061</v>
      </c>
      <c r="P77" s="68">
        <v>69758.430473836692</v>
      </c>
      <c r="Q77" s="68">
        <v>61253.355600116287</v>
      </c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42">
        <f t="shared" si="1"/>
        <v>1</v>
      </c>
      <c r="AC77" s="16"/>
    </row>
    <row r="78" spans="1:29" ht="14.25" customHeight="1" x14ac:dyDescent="0.25">
      <c r="A78" s="22" t="s">
        <v>97</v>
      </c>
      <c r="B78" s="21">
        <v>580.86225117636093</v>
      </c>
      <c r="C78" s="21">
        <v>739.62391242205592</v>
      </c>
      <c r="D78" s="21">
        <v>855.18455265005196</v>
      </c>
      <c r="E78" s="21">
        <v>1104.6229902125599</v>
      </c>
      <c r="F78" s="21">
        <v>894.34540000000004</v>
      </c>
      <c r="G78" s="21">
        <v>1135.2911999999999</v>
      </c>
      <c r="H78" s="21">
        <v>1838</v>
      </c>
      <c r="I78" s="21">
        <v>1919.61975836395</v>
      </c>
      <c r="J78" s="21">
        <v>1889.0346342210969</v>
      </c>
      <c r="K78" s="21">
        <v>1613.4403791628999</v>
      </c>
      <c r="L78" s="21">
        <v>1860.9280051837711</v>
      </c>
      <c r="M78" s="21">
        <v>1978.9337272800542</v>
      </c>
      <c r="N78" s="21">
        <v>2096.38</v>
      </c>
      <c r="O78" s="67">
        <v>2088.78987379708</v>
      </c>
      <c r="P78" s="67">
        <v>2353.5330339543052</v>
      </c>
      <c r="Q78" s="67">
        <v>2020.31169192423</v>
      </c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42">
        <f t="shared" si="1"/>
        <v>1</v>
      </c>
      <c r="AC78" s="16"/>
    </row>
    <row r="79" spans="1:29" ht="14.25" customHeight="1" x14ac:dyDescent="0.25">
      <c r="A79" s="22" t="s">
        <v>98</v>
      </c>
      <c r="B79" s="19">
        <v>7786.6481694192253</v>
      </c>
      <c r="C79" s="19">
        <v>8829.9278268927737</v>
      </c>
      <c r="D79" s="19">
        <v>10728.062067103901</v>
      </c>
      <c r="E79" s="19">
        <v>13799.139842886681</v>
      </c>
      <c r="F79" s="19">
        <v>9921.1</v>
      </c>
      <c r="G79" s="19">
        <v>10847.076496350986</v>
      </c>
      <c r="H79" s="19">
        <v>10112.774152639473</v>
      </c>
      <c r="I79" s="19">
        <v>8156.3313114110315</v>
      </c>
      <c r="J79" s="19">
        <v>8622.6520656310804</v>
      </c>
      <c r="K79" s="19">
        <v>8308.6449356527573</v>
      </c>
      <c r="L79" s="19">
        <v>10401.646553530438</v>
      </c>
      <c r="M79" s="19">
        <v>8838.3469220825282</v>
      </c>
      <c r="N79" s="19">
        <v>10772.859925949853</v>
      </c>
      <c r="O79" s="68">
        <v>13024.962533433161</v>
      </c>
      <c r="P79" s="68">
        <v>12729.624431396929</v>
      </c>
      <c r="Q79" s="68">
        <v>11246.088246973335</v>
      </c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42">
        <f t="shared" si="1"/>
        <v>1</v>
      </c>
      <c r="AC79" s="16"/>
    </row>
    <row r="80" spans="1:29" ht="14.25" customHeight="1" x14ac:dyDescent="0.25">
      <c r="A80" s="22" t="s">
        <v>99</v>
      </c>
      <c r="B80" s="21">
        <v>48.779867037037036</v>
      </c>
      <c r="C80" s="21">
        <v>49.599528148148138</v>
      </c>
      <c r="D80" s="21">
        <v>53.291768888888889</v>
      </c>
      <c r="E80" s="21">
        <v>54.675537407407404</v>
      </c>
      <c r="F80" s="21">
        <v>44.318950370370366</v>
      </c>
      <c r="G80" s="21">
        <v>46.123150740740741</v>
      </c>
      <c r="H80" s="21">
        <v>46.940772222222215</v>
      </c>
      <c r="I80" s="21">
        <v>46.470729259259251</v>
      </c>
      <c r="J80" s="21">
        <v>47.953311111111105</v>
      </c>
      <c r="K80" s="21">
        <v>51.496359759629627</v>
      </c>
      <c r="L80" s="21">
        <v>55.284929629749932</v>
      </c>
      <c r="M80" s="21">
        <v>54.250050238283862</v>
      </c>
      <c r="N80" s="21">
        <v>58.421131051509647</v>
      </c>
      <c r="O80" s="21">
        <v>65.244066830980429</v>
      </c>
      <c r="P80" s="21">
        <v>72.285385618976818</v>
      </c>
      <c r="Q80" s="21">
        <v>46.732412861798345</v>
      </c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42">
        <f t="shared" si="1"/>
        <v>1</v>
      </c>
      <c r="AC80" s="16"/>
    </row>
    <row r="81" spans="1:29" ht="14.25" customHeight="1" x14ac:dyDescent="0.25">
      <c r="A81" s="22" t="s">
        <v>100</v>
      </c>
      <c r="B81" s="19">
        <v>793.2</v>
      </c>
      <c r="C81" s="19">
        <v>920.5</v>
      </c>
      <c r="D81" s="19">
        <v>1082</v>
      </c>
      <c r="E81" s="19">
        <v>1094.9000000000001</v>
      </c>
      <c r="F81" s="19">
        <v>923.08410000000003</v>
      </c>
      <c r="G81" s="19">
        <v>1102.4224999999999</v>
      </c>
      <c r="H81" s="19">
        <v>1168.6216999999999</v>
      </c>
      <c r="I81" s="19">
        <v>1191.6222399999999</v>
      </c>
      <c r="J81" s="19">
        <v>1223.4438500000001</v>
      </c>
      <c r="K81" s="19">
        <v>1276.0536400000001</v>
      </c>
      <c r="L81" s="19">
        <v>1311.5193400000001</v>
      </c>
      <c r="M81" s="19">
        <v>1361.65841</v>
      </c>
      <c r="N81" s="19">
        <v>1394.6976299999999</v>
      </c>
      <c r="O81" s="19">
        <v>1478.3579</v>
      </c>
      <c r="P81" s="19">
        <v>1571.9612999999999</v>
      </c>
      <c r="Q81" s="19">
        <v>1324.95308</v>
      </c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42">
        <f t="shared" si="1"/>
        <v>1</v>
      </c>
      <c r="AC81" s="16"/>
    </row>
    <row r="82" spans="1:29" ht="14.25" customHeight="1" x14ac:dyDescent="0.25">
      <c r="A82" s="22" t="s">
        <v>101</v>
      </c>
      <c r="B82" s="21">
        <v>107.03</v>
      </c>
      <c r="C82" s="21">
        <v>116.56</v>
      </c>
      <c r="D82" s="21">
        <v>96.45</v>
      </c>
      <c r="E82" s="21">
        <v>266.95999999999998</v>
      </c>
      <c r="F82" s="21">
        <v>105.5</v>
      </c>
      <c r="G82" s="21">
        <v>227.81</v>
      </c>
      <c r="H82" s="21">
        <v>287.88</v>
      </c>
      <c r="I82" s="21">
        <v>303.89</v>
      </c>
      <c r="J82" s="21">
        <v>296.39</v>
      </c>
      <c r="K82" s="21">
        <v>283.04670365307766</v>
      </c>
      <c r="L82" s="21">
        <v>249.87592123455281</v>
      </c>
      <c r="M82" s="21">
        <v>492.10634099770169</v>
      </c>
      <c r="N82" s="21">
        <v>416.93</v>
      </c>
      <c r="O82" s="21">
        <v>402.51</v>
      </c>
      <c r="P82" s="21">
        <v>416.63</v>
      </c>
      <c r="Q82" s="21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42">
        <f t="shared" si="1"/>
        <v>0</v>
      </c>
      <c r="AC82" s="16"/>
    </row>
    <row r="83" spans="1:29" ht="14.25" customHeight="1" x14ac:dyDescent="0.25">
      <c r="A83" s="22" t="s">
        <v>102</v>
      </c>
      <c r="B83" s="19">
        <v>25.442294823235898</v>
      </c>
      <c r="C83" s="19">
        <v>22.515247054036301</v>
      </c>
      <c r="D83" s="19">
        <v>24</v>
      </c>
      <c r="E83" s="19">
        <v>32.090358303279402</v>
      </c>
      <c r="F83" s="19">
        <v>30.390257440923698</v>
      </c>
      <c r="G83" s="19">
        <v>27.940169238628201</v>
      </c>
      <c r="H83" s="19">
        <v>40.873882281472497</v>
      </c>
      <c r="I83" s="19">
        <v>33.798986942220701</v>
      </c>
      <c r="J83" s="19">
        <v>30.164822424132002</v>
      </c>
      <c r="K83" s="19">
        <v>38.466959564622002</v>
      </c>
      <c r="L83" s="19">
        <v>41.600169901138607</v>
      </c>
      <c r="M83" s="19">
        <v>29.281780000000001</v>
      </c>
      <c r="N83" s="19">
        <v>58.396290104381912</v>
      </c>
      <c r="O83" s="19">
        <v>48.34678409407924</v>
      </c>
      <c r="P83" s="19">
        <v>48.768958693738689</v>
      </c>
      <c r="Q83" s="19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42">
        <f t="shared" si="1"/>
        <v>0</v>
      </c>
      <c r="AC83" s="16"/>
    </row>
    <row r="84" spans="1:29" ht="14.25" customHeight="1" x14ac:dyDescent="0.25">
      <c r="A84" s="22" t="s">
        <v>103</v>
      </c>
      <c r="B84" s="21">
        <v>71.591999999999999</v>
      </c>
      <c r="C84" s="21">
        <v>80.599999999999994</v>
      </c>
      <c r="D84" s="21">
        <v>85.498000000000005</v>
      </c>
      <c r="E84" s="21">
        <v>118.80706071500001</v>
      </c>
      <c r="F84" s="21">
        <v>82.557884849999994</v>
      </c>
      <c r="G84" s="21">
        <v>105.352707569933</v>
      </c>
      <c r="H84" s="21">
        <v>168.240497855</v>
      </c>
      <c r="I84" s="21">
        <v>189.68983548864401</v>
      </c>
      <c r="J84" s="21">
        <v>159.36694022293298</v>
      </c>
      <c r="K84" s="21">
        <v>152.257802987627</v>
      </c>
      <c r="L84" s="21">
        <v>138.80000000000001</v>
      </c>
      <c r="M84" s="21">
        <v>124.5389320194524</v>
      </c>
      <c r="N84" s="21">
        <v>217.3151045465122</v>
      </c>
      <c r="O84" s="21">
        <v>322.84669460630641</v>
      </c>
      <c r="P84" s="21">
        <v>430.19495899547564</v>
      </c>
      <c r="Q84" s="21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42">
        <f t="shared" si="1"/>
        <v>0</v>
      </c>
      <c r="AC84" s="16"/>
    </row>
    <row r="85" spans="1:29" ht="14.25" customHeight="1" x14ac:dyDescent="0.25">
      <c r="A85" s="22" t="s">
        <v>104</v>
      </c>
      <c r="B85" s="19">
        <v>217.34</v>
      </c>
      <c r="C85" s="19">
        <v>299.60000000000002</v>
      </c>
      <c r="D85" s="19">
        <v>402.9</v>
      </c>
      <c r="E85" s="19">
        <v>477.9588943220657</v>
      </c>
      <c r="F85" s="19">
        <v>517.03131645793405</v>
      </c>
      <c r="G85" s="19">
        <v>594.94899943997802</v>
      </c>
      <c r="H85" s="19">
        <v>645.52097528330103</v>
      </c>
      <c r="I85" s="19">
        <v>640.67999999999995</v>
      </c>
      <c r="J85" s="19">
        <v>607.43997555171097</v>
      </c>
      <c r="K85" s="19">
        <v>680.19236151349696</v>
      </c>
      <c r="L85" s="19">
        <v>691.27134261574702</v>
      </c>
      <c r="M85" s="19">
        <v>681.05802593337398</v>
      </c>
      <c r="N85" s="19">
        <v>695.44964893416704</v>
      </c>
      <c r="O85" s="19">
        <v>833.64949208800101</v>
      </c>
      <c r="P85" s="19">
        <v>653.34716682274404</v>
      </c>
      <c r="Q85" s="19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42">
        <f t="shared" si="1"/>
        <v>0</v>
      </c>
      <c r="AC85" s="16"/>
    </row>
    <row r="86" spans="1:29" ht="14.25" customHeight="1" x14ac:dyDescent="0.25">
      <c r="A86" s="22" t="s">
        <v>105</v>
      </c>
      <c r="B86" s="21">
        <v>512.61865796199993</v>
      </c>
      <c r="C86" s="21">
        <v>540.29638265425115</v>
      </c>
      <c r="D86" s="21">
        <v>639.89993330023799</v>
      </c>
      <c r="E86" s="21">
        <v>710.286993916352</v>
      </c>
      <c r="F86" s="21">
        <v>477.60404408196933</v>
      </c>
      <c r="G86" s="21">
        <v>601.91418653324297</v>
      </c>
      <c r="H86" s="21">
        <v>810.90135268152085</v>
      </c>
      <c r="I86" s="21">
        <v>918.05783017769033</v>
      </c>
      <c r="J86" s="21">
        <v>918.69975181244592</v>
      </c>
      <c r="K86" s="21">
        <v>945.36311804809804</v>
      </c>
      <c r="L86" s="21">
        <v>930.74939666167325</v>
      </c>
      <c r="M86" s="21">
        <v>932.0387479505581</v>
      </c>
      <c r="N86" s="21">
        <v>1002.5420930070923</v>
      </c>
      <c r="O86" s="21">
        <v>1217.1038047710433</v>
      </c>
      <c r="P86" s="21">
        <v>1184.9214470907455</v>
      </c>
      <c r="Q86" s="67">
        <v>939.1003830151825</v>
      </c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42">
        <f t="shared" si="1"/>
        <v>1</v>
      </c>
      <c r="AC86" s="16"/>
    </row>
    <row r="87" spans="1:29" ht="14.25" customHeight="1" x14ac:dyDescent="0.25">
      <c r="A87" s="22" t="s">
        <v>106</v>
      </c>
      <c r="B87" s="19">
        <v>2265.4320478032628</v>
      </c>
      <c r="C87" s="19">
        <v>2527.624743337637</v>
      </c>
      <c r="D87" s="19">
        <v>3130.2103350881689</v>
      </c>
      <c r="E87" s="19">
        <v>3658.6532608830007</v>
      </c>
      <c r="F87" s="19">
        <v>2893.8045620250414</v>
      </c>
      <c r="G87" s="19">
        <v>3269.7274927681083</v>
      </c>
      <c r="H87" s="19">
        <v>3772.9079161693317</v>
      </c>
      <c r="I87" s="19">
        <v>3670.1342124783168</v>
      </c>
      <c r="J87" s="19">
        <v>3948.1443933241926</v>
      </c>
      <c r="K87" s="19">
        <v>4390.8580638668318</v>
      </c>
      <c r="L87" s="19">
        <v>3961.7573092775306</v>
      </c>
      <c r="M87" s="19">
        <v>3972.8697304820853</v>
      </c>
      <c r="N87" s="19">
        <v>4455.9062291433856</v>
      </c>
      <c r="O87" s="19">
        <v>5128.0936558789499</v>
      </c>
      <c r="P87" s="19">
        <v>5465.8697824583905</v>
      </c>
      <c r="Q87" s="19">
        <v>4402.5784712262457</v>
      </c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42">
        <f t="shared" si="1"/>
        <v>1</v>
      </c>
      <c r="AC87" s="16"/>
    </row>
    <row r="88" spans="1:29" ht="14.25" customHeight="1" x14ac:dyDescent="0.25">
      <c r="A88" s="22" t="s">
        <v>107</v>
      </c>
      <c r="B88" s="21"/>
      <c r="C88" s="21"/>
      <c r="D88" s="21"/>
      <c r="E88" s="21"/>
      <c r="F88" s="21">
        <v>503.00315056297495</v>
      </c>
      <c r="G88" s="21">
        <v>539.50174562510313</v>
      </c>
      <c r="H88" s="21">
        <v>648.92564587330719</v>
      </c>
      <c r="I88" s="21">
        <v>667.89191710646628</v>
      </c>
      <c r="J88" s="21">
        <v>728.83470063280959</v>
      </c>
      <c r="K88" s="21">
        <v>749.04158595767865</v>
      </c>
      <c r="L88" s="21">
        <v>662.74781601501797</v>
      </c>
      <c r="M88" s="21">
        <v>706.60339041985378</v>
      </c>
      <c r="N88" s="21">
        <v>815.85334825004111</v>
      </c>
      <c r="O88" s="21">
        <v>881.71846963745475</v>
      </c>
      <c r="P88" s="21">
        <v>680.37921230845109</v>
      </c>
      <c r="Q88" s="21">
        <v>451.77011760129244</v>
      </c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42">
        <f t="shared" si="1"/>
        <v>1</v>
      </c>
      <c r="AC88" s="16"/>
    </row>
    <row r="89" spans="1:29" ht="14.25" customHeight="1" x14ac:dyDescent="0.25">
      <c r="A89" s="22" t="s">
        <v>108</v>
      </c>
      <c r="B89" s="19">
        <v>20886.568340431953</v>
      </c>
      <c r="C89" s="19">
        <v>25159.145898505471</v>
      </c>
      <c r="D89" s="19">
        <v>31267.221039831245</v>
      </c>
      <c r="E89" s="19">
        <v>14228.934354675517</v>
      </c>
      <c r="F89" s="19">
        <v>11090.5</v>
      </c>
      <c r="G89" s="19">
        <v>14291.582682408722</v>
      </c>
      <c r="H89" s="19">
        <v>15375.933489611942</v>
      </c>
      <c r="I89" s="19">
        <v>15705.667428373012</v>
      </c>
      <c r="J89" s="19">
        <v>14010.99210497919</v>
      </c>
      <c r="K89" s="19">
        <v>16380.376873360168</v>
      </c>
      <c r="L89" s="19">
        <v>15425.550609130081</v>
      </c>
      <c r="M89" s="19">
        <v>14104.111925780691</v>
      </c>
      <c r="N89" s="19">
        <v>16359.786181414138</v>
      </c>
      <c r="O89" s="19">
        <v>20035.111642020656</v>
      </c>
      <c r="P89" s="19">
        <v>23959.358403833819</v>
      </c>
      <c r="Q89" s="19">
        <v>19883.390026533431</v>
      </c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42">
        <f t="shared" si="1"/>
        <v>1</v>
      </c>
      <c r="AC89" s="16"/>
    </row>
    <row r="90" spans="1:29" ht="14.25" customHeight="1" x14ac:dyDescent="0.25">
      <c r="A90" s="22" t="s">
        <v>109</v>
      </c>
      <c r="B90" s="21">
        <v>7450.7489030575307</v>
      </c>
      <c r="C90" s="21">
        <v>8180.8365004269508</v>
      </c>
      <c r="D90" s="21">
        <v>9500.85</v>
      </c>
      <c r="E90" s="21">
        <v>13894.624739163319</v>
      </c>
      <c r="F90" s="21">
        <v>6522.2827282625894</v>
      </c>
      <c r="G90" s="21">
        <v>8672.7000000000007</v>
      </c>
      <c r="H90" s="21">
        <v>12149.299807643691</v>
      </c>
      <c r="I90" s="21">
        <v>12500.59012890353</v>
      </c>
      <c r="J90" s="21">
        <v>12538.721078945529</v>
      </c>
      <c r="K90" s="21">
        <v>11974.5082226663</v>
      </c>
      <c r="L90" s="21">
        <v>9601.8280780038203</v>
      </c>
      <c r="M90" s="21">
        <v>9116.1640046681005</v>
      </c>
      <c r="N90" s="21">
        <v>10335.862610379671</v>
      </c>
      <c r="O90" s="21">
        <v>12429.939467804883</v>
      </c>
      <c r="P90" s="21">
        <v>11640.36459028326</v>
      </c>
      <c r="Q90" s="21">
        <v>7319.0590085752292</v>
      </c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42">
        <f t="shared" si="1"/>
        <v>1</v>
      </c>
      <c r="AC90" s="16"/>
    </row>
    <row r="91" spans="1:29" ht="14.25" customHeight="1" x14ac:dyDescent="0.25">
      <c r="A91" s="22" t="s">
        <v>111</v>
      </c>
      <c r="B91" s="21">
        <v>2811.2</v>
      </c>
      <c r="C91" s="21">
        <v>2581.4</v>
      </c>
      <c r="D91" s="21">
        <v>2280.3000000000002</v>
      </c>
      <c r="E91" s="21">
        <v>4015.1</v>
      </c>
      <c r="F91" s="21">
        <v>4619.7</v>
      </c>
      <c r="G91" s="21">
        <v>4919.1000000000004</v>
      </c>
      <c r="H91" s="21">
        <v>5358</v>
      </c>
      <c r="I91" s="21">
        <v>6649</v>
      </c>
      <c r="J91" s="21">
        <v>7221.7</v>
      </c>
      <c r="K91" s="21">
        <v>6837.3</v>
      </c>
      <c r="L91" s="21">
        <v>5511.1</v>
      </c>
      <c r="M91" s="21">
        <v>4006.4</v>
      </c>
      <c r="N91" s="21">
        <v>4445.8999999999996</v>
      </c>
      <c r="O91" s="21">
        <v>5412.6</v>
      </c>
      <c r="P91" s="21">
        <v>6734.6</v>
      </c>
      <c r="Q91" s="21">
        <v>5566.6</v>
      </c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42">
        <f t="shared" si="1"/>
        <v>1</v>
      </c>
      <c r="AC91" s="16"/>
    </row>
    <row r="92" spans="1:29" ht="14.25" customHeight="1" x14ac:dyDescent="0.25">
      <c r="A92" s="22" t="s">
        <v>112</v>
      </c>
      <c r="B92" s="19">
        <v>2465.5009766548242</v>
      </c>
      <c r="C92" s="19">
        <v>2547.9641730721969</v>
      </c>
      <c r="D92" s="19">
        <v>2835.3189920502477</v>
      </c>
      <c r="E92" s="19">
        <v>2809.3910520527866</v>
      </c>
      <c r="F92" s="19">
        <v>2237.7005927098403</v>
      </c>
      <c r="G92" s="19">
        <v>2162.4745002885993</v>
      </c>
      <c r="H92" s="19">
        <v>2287.6867850784606</v>
      </c>
      <c r="I92" s="19">
        <v>1986.1774599131556</v>
      </c>
      <c r="J92" s="19">
        <v>2109.6599906599122</v>
      </c>
      <c r="K92" s="19">
        <v>2878.5</v>
      </c>
      <c r="L92" s="19">
        <v>3013.7814799468329</v>
      </c>
      <c r="M92" s="19">
        <v>2975.0479530336861</v>
      </c>
      <c r="N92" s="19">
        <v>2930.9486794824475</v>
      </c>
      <c r="O92" s="19">
        <v>3607.3889832051345</v>
      </c>
      <c r="P92" s="19">
        <v>3672.9958666666607</v>
      </c>
      <c r="Q92" s="54">
        <v>3361.4831486381418</v>
      </c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42">
        <f t="shared" si="1"/>
        <v>1</v>
      </c>
      <c r="AC92" s="16"/>
    </row>
    <row r="93" spans="1:29" ht="14.25" customHeight="1" x14ac:dyDescent="0.25">
      <c r="A93" s="22" t="s">
        <v>113</v>
      </c>
      <c r="B93" s="21">
        <v>4710.8999999999996</v>
      </c>
      <c r="C93" s="21">
        <v>4761.3999999999996</v>
      </c>
      <c r="D93" s="21">
        <v>5716.9</v>
      </c>
      <c r="E93" s="21">
        <v>6574.8</v>
      </c>
      <c r="F93" s="21">
        <v>5404.8</v>
      </c>
      <c r="G93" s="21">
        <v>5800.2</v>
      </c>
      <c r="H93" s="21">
        <v>6474.4</v>
      </c>
      <c r="I93" s="21">
        <v>6388.1</v>
      </c>
      <c r="J93" s="21">
        <v>6435.7</v>
      </c>
      <c r="K93" s="21">
        <v>6444.1</v>
      </c>
      <c r="L93" s="21">
        <v>6285.4</v>
      </c>
      <c r="M93" s="21">
        <v>6707.8</v>
      </c>
      <c r="N93" s="21">
        <v>7194</v>
      </c>
      <c r="O93" s="67">
        <v>7831.1</v>
      </c>
      <c r="P93" s="67">
        <v>7919.6</v>
      </c>
      <c r="Q93" s="67">
        <v>5682.3</v>
      </c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42">
        <f t="shared" si="1"/>
        <v>1</v>
      </c>
      <c r="AC93" s="16"/>
    </row>
    <row r="94" spans="1:29" ht="14.25" customHeight="1" x14ac:dyDescent="0.25">
      <c r="A94" s="22" t="s">
        <v>114</v>
      </c>
      <c r="B94" s="19">
        <v>21505.924253007324</v>
      </c>
      <c r="C94" s="19">
        <v>22932.441628785306</v>
      </c>
      <c r="D94" s="19">
        <v>27997.729926175558</v>
      </c>
      <c r="E94" s="19">
        <v>30026.166364667344</v>
      </c>
      <c r="F94" s="19">
        <v>22927.171175917221</v>
      </c>
      <c r="G94" s="19">
        <v>26173.908021067808</v>
      </c>
      <c r="H94" s="19">
        <v>27547.514152982927</v>
      </c>
      <c r="I94" s="19">
        <v>24817.142638235167</v>
      </c>
      <c r="J94" s="19">
        <v>26100.244406003309</v>
      </c>
      <c r="K94" s="19">
        <v>26720.917789775947</v>
      </c>
      <c r="L94" s="19">
        <v>23459.237593977352</v>
      </c>
      <c r="M94" s="19">
        <v>23117.075032424407</v>
      </c>
      <c r="N94" s="19">
        <v>24993.19345167312</v>
      </c>
      <c r="O94" s="68">
        <v>26963.991574835214</v>
      </c>
      <c r="P94" s="68">
        <v>26091.668414556319</v>
      </c>
      <c r="Q94" s="68">
        <v>17724.868739132307</v>
      </c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42">
        <f t="shared" si="1"/>
        <v>1</v>
      </c>
      <c r="AC94" s="16"/>
    </row>
    <row r="95" spans="1:29" ht="14.25" customHeight="1" x14ac:dyDescent="0.25">
      <c r="A95" s="22" t="s">
        <v>115</v>
      </c>
      <c r="B95" s="21">
        <v>717.74526438556393</v>
      </c>
      <c r="C95" s="21">
        <v>885.40874189388296</v>
      </c>
      <c r="D95" s="21">
        <v>987.5712000499999</v>
      </c>
      <c r="E95" s="21">
        <v>1113.61660614227</v>
      </c>
      <c r="F95" s="21">
        <v>785.36440542999992</v>
      </c>
      <c r="G95" s="21">
        <v>725.21486216001699</v>
      </c>
      <c r="H95" s="21">
        <v>855.7</v>
      </c>
      <c r="I95" s="21">
        <v>960.34968127202887</v>
      </c>
      <c r="J95" s="21">
        <v>915.95013980028295</v>
      </c>
      <c r="K95" s="21">
        <v>914.27902567414299</v>
      </c>
      <c r="L95" s="21">
        <v>758.66477704448596</v>
      </c>
      <c r="M95" s="21">
        <v>713.13979195081004</v>
      </c>
      <c r="N95" s="21">
        <v>824.12401030724186</v>
      </c>
      <c r="O95" s="67">
        <v>912.52738501976603</v>
      </c>
      <c r="P95" s="67">
        <v>933.73011659365204</v>
      </c>
      <c r="Q95" s="67">
        <v>720.99406503821115</v>
      </c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42">
        <f t="shared" si="1"/>
        <v>1</v>
      </c>
      <c r="AC95" s="16"/>
    </row>
    <row r="96" spans="1:29" ht="14.25" customHeight="1" x14ac:dyDescent="0.25">
      <c r="A96" s="22" t="s">
        <v>116</v>
      </c>
      <c r="B96" s="19">
        <v>40376.408357034947</v>
      </c>
      <c r="C96" s="19">
        <v>42835.227129740102</v>
      </c>
      <c r="D96" s="19">
        <v>49036.88056427861</v>
      </c>
      <c r="E96" s="19">
        <v>53954.150406791465</v>
      </c>
      <c r="F96" s="19">
        <v>40557.015518169559</v>
      </c>
      <c r="G96" s="19">
        <v>46526.309117065321</v>
      </c>
      <c r="H96" s="19">
        <v>49498.188529981526</v>
      </c>
      <c r="I96" s="19">
        <v>55353.763453469634</v>
      </c>
      <c r="J96" s="19">
        <v>46999.098855871773</v>
      </c>
      <c r="K96" s="19">
        <v>45882.725843986489</v>
      </c>
      <c r="L96" s="19">
        <v>41038.620255062218</v>
      </c>
      <c r="M96" s="19">
        <v>38133.948029073632</v>
      </c>
      <c r="N96" s="19">
        <v>40057.853668250646</v>
      </c>
      <c r="O96" s="68">
        <v>38714.806609534549</v>
      </c>
      <c r="P96" s="68">
        <v>34227.328291850899</v>
      </c>
      <c r="Q96" s="68">
        <v>28002.202176070437</v>
      </c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42">
        <f t="shared" si="1"/>
        <v>1</v>
      </c>
      <c r="AC96" s="16"/>
    </row>
    <row r="97" spans="1:29" ht="14.25" customHeight="1" x14ac:dyDescent="0.25">
      <c r="A97" s="22" t="s">
        <v>117</v>
      </c>
      <c r="B97" s="21">
        <v>1341.6078984485189</v>
      </c>
      <c r="C97" s="21">
        <v>1535.9661495063469</v>
      </c>
      <c r="D97" s="21">
        <v>1813.9639970487092</v>
      </c>
      <c r="E97" s="21">
        <v>2239.9968220221103</v>
      </c>
      <c r="F97" s="21">
        <v>1946.4788732394366</v>
      </c>
      <c r="G97" s="21">
        <v>2125.5</v>
      </c>
      <c r="H97" s="21">
        <v>2500.2816901408455</v>
      </c>
      <c r="I97" s="21">
        <v>2599.2957746478874</v>
      </c>
      <c r="J97" s="21">
        <v>2662.1126760563384</v>
      </c>
      <c r="K97" s="21">
        <v>2677.0422535211269</v>
      </c>
      <c r="L97" s="21">
        <v>2537.8873239436621</v>
      </c>
      <c r="M97" s="21">
        <v>2544.6478873239435</v>
      </c>
      <c r="N97" s="21">
        <v>2574.5070422535214</v>
      </c>
      <c r="O97" s="67">
        <v>2625.4929577464791</v>
      </c>
      <c r="P97" s="67">
        <v>2603.3802816901411</v>
      </c>
      <c r="Q97" s="67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42">
        <f t="shared" si="1"/>
        <v>0</v>
      </c>
      <c r="AC97" s="16"/>
    </row>
    <row r="98" spans="1:29" ht="14.25" customHeight="1" x14ac:dyDescent="0.25">
      <c r="A98" s="22" t="s">
        <v>118</v>
      </c>
      <c r="B98" s="19">
        <v>1171.150250221604</v>
      </c>
      <c r="C98" s="19">
        <v>1520.3494181501451</v>
      </c>
      <c r="D98" s="19">
        <v>2126.0452266183379</v>
      </c>
      <c r="E98" s="19">
        <v>2373.5657523967197</v>
      </c>
      <c r="F98" s="19">
        <v>1868.8401156017339</v>
      </c>
      <c r="G98" s="19">
        <v>1887.5535430837449</v>
      </c>
      <c r="H98" s="19">
        <v>2099.284334255507</v>
      </c>
      <c r="I98" s="19">
        <v>2733.7109234511399</v>
      </c>
      <c r="J98" s="19">
        <v>2816.2717060287337</v>
      </c>
      <c r="K98" s="19">
        <v>2428.9074096209279</v>
      </c>
      <c r="L98" s="19">
        <v>1840.8526202624821</v>
      </c>
      <c r="M98" s="19">
        <v>1569.6939209359541</v>
      </c>
      <c r="N98" s="19">
        <v>1735.37426118864</v>
      </c>
      <c r="O98" s="68">
        <v>2103.20559615196</v>
      </c>
      <c r="P98" s="68">
        <v>2501.9942541195869</v>
      </c>
      <c r="Q98" s="68">
        <v>2138.9247017876401</v>
      </c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42">
        <f t="shared" si="1"/>
        <v>1</v>
      </c>
      <c r="AC98" s="16"/>
    </row>
    <row r="99" spans="1:29" ht="14.25" customHeight="1" x14ac:dyDescent="0.25">
      <c r="A99" s="22" t="s">
        <v>119</v>
      </c>
      <c r="B99" s="21">
        <v>426.778771321872</v>
      </c>
      <c r="C99" s="21">
        <v>671.31885487884904</v>
      </c>
      <c r="D99" s="21">
        <v>777.58648180242585</v>
      </c>
      <c r="E99" s="21">
        <v>860.1542928045684</v>
      </c>
      <c r="F99" s="21">
        <v>842.68878809752141</v>
      </c>
      <c r="G99" s="21">
        <v>934.84261325199861</v>
      </c>
      <c r="H99" s="21">
        <v>1060.9000000000001</v>
      </c>
      <c r="I99" s="21">
        <v>1284.463030876612</v>
      </c>
      <c r="J99" s="21">
        <v>1109.2280837558544</v>
      </c>
      <c r="K99" s="21">
        <v>1516.4364070630386</v>
      </c>
      <c r="L99" s="21">
        <v>1430.9640157003773</v>
      </c>
      <c r="M99" s="21">
        <v>972.16239880325611</v>
      </c>
      <c r="N99" s="21">
        <v>1031.541566482204</v>
      </c>
      <c r="O99" s="67">
        <v>1395.8737832438819</v>
      </c>
      <c r="P99" s="67">
        <v>1448.6886328278033</v>
      </c>
      <c r="Q99" s="67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42">
        <f t="shared" si="1"/>
        <v>0</v>
      </c>
      <c r="AC99" s="16"/>
    </row>
    <row r="100" spans="1:29" ht="14.25" customHeight="1" x14ac:dyDescent="0.25">
      <c r="A100" s="22" t="s">
        <v>120</v>
      </c>
      <c r="B100" s="19"/>
      <c r="C100" s="19">
        <v>15.5</v>
      </c>
      <c r="D100" s="19">
        <v>21.025630320639625</v>
      </c>
      <c r="E100" s="19">
        <v>24.540760613254687</v>
      </c>
      <c r="F100" s="19">
        <v>22.509082625740536</v>
      </c>
      <c r="G100" s="19">
        <v>24.75260515447107</v>
      </c>
      <c r="H100" s="19">
        <v>32.003651345151845</v>
      </c>
      <c r="I100" s="19">
        <v>33.553863820064265</v>
      </c>
      <c r="J100" s="19">
        <v>31.048283832630791</v>
      </c>
      <c r="K100" s="19">
        <v>38.735996068458356</v>
      </c>
      <c r="L100" s="19">
        <v>41.875611675044823</v>
      </c>
      <c r="M100" s="19">
        <v>37.025953889071296</v>
      </c>
      <c r="N100" s="19">
        <v>32.574311248061477</v>
      </c>
      <c r="O100" s="68">
        <v>28.58383786195974</v>
      </c>
      <c r="P100" s="68">
        <v>29.638852375042173</v>
      </c>
      <c r="Q100" s="68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42">
        <f t="shared" si="1"/>
        <v>0</v>
      </c>
      <c r="AC100" s="16"/>
    </row>
    <row r="101" spans="1:29" ht="14.25" customHeight="1" x14ac:dyDescent="0.25">
      <c r="A101" s="22" t="s">
        <v>121</v>
      </c>
      <c r="B101" s="21">
        <v>20746.900000000001</v>
      </c>
      <c r="C101" s="21">
        <v>23705.9</v>
      </c>
      <c r="D101" s="21">
        <v>29447.3</v>
      </c>
      <c r="E101" s="21">
        <v>37186.800000000003</v>
      </c>
      <c r="F101" s="21">
        <v>23884.5</v>
      </c>
      <c r="G101" s="21">
        <v>30330.5</v>
      </c>
      <c r="H101" s="21">
        <v>30646.400000000001</v>
      </c>
      <c r="I101" s="21">
        <v>31313.3</v>
      </c>
      <c r="J101" s="21">
        <v>30246.2</v>
      </c>
      <c r="K101" s="21">
        <v>31943.599999999999</v>
      </c>
      <c r="L101" s="21">
        <v>29493</v>
      </c>
      <c r="M101" s="21">
        <v>28755.5</v>
      </c>
      <c r="N101" s="21">
        <v>30202.9</v>
      </c>
      <c r="O101" s="67">
        <v>30486.3</v>
      </c>
      <c r="P101" s="67">
        <v>28799.599999999999</v>
      </c>
      <c r="Q101" s="67">
        <v>23007.4</v>
      </c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42">
        <f t="shared" si="1"/>
        <v>1</v>
      </c>
      <c r="AC101" s="16"/>
    </row>
    <row r="102" spans="1:29" ht="14.25" customHeight="1" x14ac:dyDescent="0.25">
      <c r="A102" s="22" t="s">
        <v>122</v>
      </c>
      <c r="B102" s="19">
        <v>94.33085120915247</v>
      </c>
      <c r="C102" s="19">
        <v>87.452437267093799</v>
      </c>
      <c r="D102" s="19">
        <v>93.071638199223329</v>
      </c>
      <c r="E102" s="19">
        <v>133.29522943013521</v>
      </c>
      <c r="F102" s="19">
        <v>96.871752574600194</v>
      </c>
      <c r="G102" s="19">
        <v>99.658106625684027</v>
      </c>
      <c r="H102" s="19">
        <v>114.20451268001925</v>
      </c>
      <c r="I102" s="19">
        <v>102.59113712483466</v>
      </c>
      <c r="J102" s="19">
        <v>116.9</v>
      </c>
      <c r="K102" s="19">
        <v>131.21653536020889</v>
      </c>
      <c r="L102" s="19">
        <v>162.70217707046277</v>
      </c>
      <c r="M102" s="19">
        <v>137.98913755072513</v>
      </c>
      <c r="N102" s="19">
        <v>134.65857721561486</v>
      </c>
      <c r="O102" s="68">
        <v>150.22249226158601</v>
      </c>
      <c r="P102" s="68">
        <v>164.394258631073</v>
      </c>
      <c r="Q102" s="68">
        <v>150.46058583941152</v>
      </c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42">
        <f t="shared" si="1"/>
        <v>1</v>
      </c>
      <c r="AC102" s="16"/>
    </row>
    <row r="103" spans="1:29" ht="14.25" customHeight="1" x14ac:dyDescent="0.25">
      <c r="A103" s="22" t="s">
        <v>123</v>
      </c>
      <c r="B103" s="21">
        <v>2645.5479452054797</v>
      </c>
      <c r="C103" s="21">
        <v>2957.1685275042778</v>
      </c>
      <c r="D103" s="21">
        <v>3555.771876674487</v>
      </c>
      <c r="E103" s="21">
        <v>5562.2850316763379</v>
      </c>
      <c r="F103" s="21">
        <v>4534</v>
      </c>
      <c r="G103" s="21">
        <v>4019.9755527255647</v>
      </c>
      <c r="H103" s="21">
        <v>6088.4148006742162</v>
      </c>
      <c r="I103" s="21">
        <v>6439.2232797613888</v>
      </c>
      <c r="J103" s="21">
        <v>5175.2060311366149</v>
      </c>
      <c r="K103" s="21">
        <v>5549.1009352924457</v>
      </c>
      <c r="L103" s="21">
        <v>5148.4227666684719</v>
      </c>
      <c r="M103" s="21">
        <v>5144.5477155143117</v>
      </c>
      <c r="N103" s="21">
        <v>5427.3129539902147</v>
      </c>
      <c r="O103" s="67">
        <v>4503.8741825673396</v>
      </c>
      <c r="P103" s="67">
        <v>4091.3157872574666</v>
      </c>
      <c r="Q103" s="67">
        <v>3319.0244216646115</v>
      </c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42">
        <f t="shared" si="1"/>
        <v>1</v>
      </c>
      <c r="AC103" s="16"/>
    </row>
    <row r="104" spans="1:29" ht="14.25" customHeight="1" x14ac:dyDescent="0.25">
      <c r="A104" s="22" t="s">
        <v>124</v>
      </c>
      <c r="B104" s="19">
        <v>125.98817285040001</v>
      </c>
      <c r="C104" s="19">
        <v>178.50979899999999</v>
      </c>
      <c r="D104" s="19">
        <v>337.61083200000002</v>
      </c>
      <c r="E104" s="19">
        <v>483.31066169999997</v>
      </c>
      <c r="F104" s="19">
        <v>412.86538275212803</v>
      </c>
      <c r="G104" s="19">
        <v>418</v>
      </c>
      <c r="H104" s="19">
        <v>501.5788</v>
      </c>
      <c r="I104" s="19">
        <v>643.21742300000005</v>
      </c>
      <c r="J104" s="19">
        <v>542.79336899999998</v>
      </c>
      <c r="K104" s="19">
        <v>609.51586899999995</v>
      </c>
      <c r="L104" s="19">
        <v>446.55246</v>
      </c>
      <c r="M104" s="19">
        <v>406.623268</v>
      </c>
      <c r="N104" s="19">
        <v>434.18179500000002</v>
      </c>
      <c r="O104" s="68">
        <v>494.31315499999999</v>
      </c>
      <c r="P104" s="68">
        <v>454.12189899999998</v>
      </c>
      <c r="Q104" s="68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42">
        <f t="shared" si="1"/>
        <v>0</v>
      </c>
      <c r="AC104" s="16"/>
    </row>
    <row r="105" spans="1:29" ht="14.25" customHeight="1" x14ac:dyDescent="0.25">
      <c r="A105" s="22" t="s">
        <v>125</v>
      </c>
      <c r="B105" s="21">
        <v>7.961891601005548</v>
      </c>
      <c r="C105" s="21">
        <v>8.2870814622303239</v>
      </c>
      <c r="D105" s="21">
        <v>8.0872118437490013</v>
      </c>
      <c r="E105" s="21">
        <v>18.88924752152484</v>
      </c>
      <c r="F105" s="21">
        <v>18.74367667322807</v>
      </c>
      <c r="G105" s="21">
        <v>22.073996469528062</v>
      </c>
      <c r="H105" s="21">
        <v>22.772338728650748</v>
      </c>
      <c r="I105" s="21">
        <v>53.9</v>
      </c>
      <c r="J105" s="21">
        <v>35.966555587127701</v>
      </c>
      <c r="K105" s="21">
        <v>34.909632907059255</v>
      </c>
      <c r="L105" s="21">
        <v>34.850628289500001</v>
      </c>
      <c r="M105" s="21">
        <v>68.910804883200001</v>
      </c>
      <c r="N105" s="21">
        <v>86.195659968836097</v>
      </c>
      <c r="O105" s="67">
        <v>139.73298618766771</v>
      </c>
      <c r="P105" s="67">
        <v>145.32762776235001</v>
      </c>
      <c r="Q105" s="67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42">
        <f t="shared" si="1"/>
        <v>0</v>
      </c>
      <c r="AC105" s="16"/>
    </row>
    <row r="106" spans="1:29" ht="14.25" customHeight="1" x14ac:dyDescent="0.25">
      <c r="A106" s="22" t="s">
        <v>126</v>
      </c>
      <c r="B106" s="19"/>
      <c r="C106" s="19"/>
      <c r="D106" s="19"/>
      <c r="E106" s="19">
        <v>829.53630471957479</v>
      </c>
      <c r="F106" s="19">
        <v>581.45778660321901</v>
      </c>
      <c r="G106" s="19">
        <v>662.36545873015837</v>
      </c>
      <c r="H106" s="19">
        <v>820.57607968749926</v>
      </c>
      <c r="I106" s="19">
        <v>856.16977606699948</v>
      </c>
      <c r="J106" s="19">
        <v>867.36511147462568</v>
      </c>
      <c r="K106" s="19">
        <v>923.80159796503403</v>
      </c>
      <c r="L106" s="19">
        <v>883.04945737327341</v>
      </c>
      <c r="M106" s="19">
        <v>832.20571746987548</v>
      </c>
      <c r="N106" s="19">
        <v>941.60648157036326</v>
      </c>
      <c r="O106" s="68">
        <v>1085.8220650183171</v>
      </c>
      <c r="P106" s="68">
        <v>1068.7916248647202</v>
      </c>
      <c r="Q106" s="68">
        <v>828.47779416060496</v>
      </c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42">
        <f t="shared" si="1"/>
        <v>1</v>
      </c>
      <c r="AC106" s="16"/>
    </row>
    <row r="107" spans="1:29" ht="14.25" customHeight="1" x14ac:dyDescent="0.25">
      <c r="A107" s="22" t="s">
        <v>127</v>
      </c>
      <c r="B107" s="21">
        <v>1332.209121572</v>
      </c>
      <c r="C107" s="21">
        <v>1500.3665585082499</v>
      </c>
      <c r="D107" s="21">
        <v>1719.39</v>
      </c>
      <c r="E107" s="21">
        <v>1943.36</v>
      </c>
      <c r="F107" s="21">
        <v>2160.3401935585002</v>
      </c>
      <c r="G107" s="21">
        <v>1835.7535984612311</v>
      </c>
      <c r="H107" s="21">
        <v>2452.3677641020004</v>
      </c>
      <c r="I107" s="21">
        <v>2286.5974988614998</v>
      </c>
      <c r="J107" s="21">
        <v>2335.489104061</v>
      </c>
      <c r="K107" s="21">
        <v>2254.6000669237001</v>
      </c>
      <c r="L107" s="21">
        <v>2442.8924416199998</v>
      </c>
      <c r="M107" s="21">
        <v>2114.6638979499999</v>
      </c>
      <c r="N107" s="21">
        <v>2055.4152404699998</v>
      </c>
      <c r="O107" s="67">
        <v>1958.8602623347308</v>
      </c>
      <c r="P107" s="67">
        <v>1862.590111249461</v>
      </c>
      <c r="Q107" s="67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42">
        <f t="shared" si="1"/>
        <v>0</v>
      </c>
      <c r="AC107" s="16"/>
    </row>
    <row r="108" spans="1:29" ht="14.25" customHeight="1" x14ac:dyDescent="0.25">
      <c r="A108" s="22" t="s">
        <v>128</v>
      </c>
      <c r="B108" s="19">
        <v>40.5</v>
      </c>
      <c r="C108" s="19">
        <v>37.057967077823918</v>
      </c>
      <c r="D108" s="19">
        <v>43.637576563645808</v>
      </c>
      <c r="E108" s="19">
        <v>48.012363008969736</v>
      </c>
      <c r="F108" s="19">
        <v>46.30768050192728</v>
      </c>
      <c r="G108" s="19">
        <v>66.71805504623282</v>
      </c>
      <c r="H108" s="19">
        <v>73.740863868781759</v>
      </c>
      <c r="I108" s="19">
        <v>73.871286403218235</v>
      </c>
      <c r="J108" s="19">
        <v>61.399413779004703</v>
      </c>
      <c r="K108" s="19">
        <v>60.394478259005005</v>
      </c>
      <c r="L108" s="19">
        <v>56.693670085499718</v>
      </c>
      <c r="M108" s="19">
        <v>51.173403561313222</v>
      </c>
      <c r="N108" s="19">
        <v>57.924862800059365</v>
      </c>
      <c r="O108" s="68">
        <v>61.514733623857161</v>
      </c>
      <c r="P108" s="68">
        <v>55.538243380073517</v>
      </c>
      <c r="Q108" s="68">
        <v>47.406062322162342</v>
      </c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42">
        <f t="shared" si="1"/>
        <v>1</v>
      </c>
      <c r="AC108" s="16"/>
    </row>
    <row r="109" spans="1:29" ht="14.25" customHeight="1" x14ac:dyDescent="0.25">
      <c r="A109" s="22" t="s">
        <v>129</v>
      </c>
      <c r="B109" s="21">
        <v>80.319732129673241</v>
      </c>
      <c r="C109" s="21">
        <v>114.53483736667751</v>
      </c>
      <c r="D109" s="21">
        <v>127.24764573675716</v>
      </c>
      <c r="E109" s="21">
        <v>230.73575580174503</v>
      </c>
      <c r="F109" s="21">
        <v>84.88634164061682</v>
      </c>
      <c r="G109" s="21">
        <v>40.700000000000003</v>
      </c>
      <c r="H109" s="21">
        <v>69.703434280160096</v>
      </c>
      <c r="I109" s="21">
        <v>96.740607544720007</v>
      </c>
      <c r="J109" s="21">
        <v>84.459107102400012</v>
      </c>
      <c r="K109" s="21">
        <v>143.52553813064</v>
      </c>
      <c r="L109" s="21">
        <v>108.17959603599989</v>
      </c>
      <c r="M109" s="21">
        <v>80.4101250025507</v>
      </c>
      <c r="N109" s="21">
        <v>84.569871319299992</v>
      </c>
      <c r="O109" s="67">
        <v>87.927702792264995</v>
      </c>
      <c r="P109" s="67">
        <v>92.506312010000002</v>
      </c>
      <c r="Q109" s="67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42">
        <f t="shared" si="1"/>
        <v>0</v>
      </c>
      <c r="AC109" s="16"/>
    </row>
    <row r="110" spans="1:29" ht="14.25" customHeight="1" x14ac:dyDescent="0.25">
      <c r="A110" s="22" t="s">
        <v>130</v>
      </c>
      <c r="B110" s="19">
        <v>1016</v>
      </c>
      <c r="C110" s="19">
        <v>1182</v>
      </c>
      <c r="D110" s="19">
        <v>1263</v>
      </c>
      <c r="E110" s="19">
        <v>1485</v>
      </c>
      <c r="F110" s="19">
        <v>2070.1999999999998</v>
      </c>
      <c r="G110" s="19">
        <v>2339.8000000000002</v>
      </c>
      <c r="H110" s="19">
        <v>995.6</v>
      </c>
      <c r="I110" s="19">
        <v>2423.3000000000002</v>
      </c>
      <c r="J110" s="19">
        <v>3268.6</v>
      </c>
      <c r="K110" s="19">
        <v>3045.1</v>
      </c>
      <c r="L110" s="19">
        <v>1645.4</v>
      </c>
      <c r="M110" s="19">
        <v>915</v>
      </c>
      <c r="N110" s="19">
        <v>993.5</v>
      </c>
      <c r="O110" s="68">
        <v>1297.5</v>
      </c>
      <c r="P110" s="68"/>
      <c r="Q110" s="68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42">
        <f t="shared" si="1"/>
        <v>0</v>
      </c>
      <c r="AC110" s="16"/>
    </row>
    <row r="111" spans="1:29" ht="14.25" customHeight="1" x14ac:dyDescent="0.25">
      <c r="A111" s="22" t="s">
        <v>131</v>
      </c>
      <c r="B111" s="21">
        <v>896.34815128036621</v>
      </c>
      <c r="C111" s="21">
        <v>1113.4344315780261</v>
      </c>
      <c r="D111" s="21">
        <v>1566.460614085561</v>
      </c>
      <c r="E111" s="21">
        <v>1892.1214269753027</v>
      </c>
      <c r="F111" s="21">
        <v>1189.28152374608</v>
      </c>
      <c r="G111" s="21">
        <v>1541.5392316219329</v>
      </c>
      <c r="H111" s="21">
        <v>2195.5197571887156</v>
      </c>
      <c r="I111" s="21">
        <v>2407.2778357733296</v>
      </c>
      <c r="J111" s="21">
        <v>2910.2275442429386</v>
      </c>
      <c r="K111" s="21">
        <v>3113.0015779559803</v>
      </c>
      <c r="L111" s="21">
        <v>2553.5544412269096</v>
      </c>
      <c r="M111" s="21">
        <v>2580.3222675308721</v>
      </c>
      <c r="N111" s="21">
        <v>3131.2763832886149</v>
      </c>
      <c r="O111" s="67">
        <v>3619.8919467536698</v>
      </c>
      <c r="P111" s="67">
        <v>3816.9572798371278</v>
      </c>
      <c r="Q111" s="67">
        <v>3601.41490258253</v>
      </c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42">
        <f t="shared" si="1"/>
        <v>1</v>
      </c>
      <c r="AC111" s="16"/>
    </row>
    <row r="112" spans="1:29" ht="14.25" customHeight="1" x14ac:dyDescent="0.25">
      <c r="A112" s="22" t="s">
        <v>132</v>
      </c>
      <c r="B112" s="19">
        <v>1202.4153212064987</v>
      </c>
      <c r="C112" s="19">
        <v>1355.6053196013613</v>
      </c>
      <c r="D112" s="19">
        <v>1834.3173285288065</v>
      </c>
      <c r="E112" s="19">
        <v>2237.9203231529273</v>
      </c>
      <c r="F112" s="19">
        <v>1889.5161964762713</v>
      </c>
      <c r="G112" s="19">
        <v>2121.5860802307106</v>
      </c>
      <c r="H112" s="19">
        <v>2990.2245914808923</v>
      </c>
      <c r="I112" s="19">
        <v>4210.508030292337</v>
      </c>
      <c r="J112" s="19">
        <v>5023.6847714370742</v>
      </c>
      <c r="K112" s="19">
        <v>5840.5675102340356</v>
      </c>
      <c r="L112" s="19">
        <v>3679.8413794749099</v>
      </c>
      <c r="M112" s="19">
        <v>3188.2403325433552</v>
      </c>
      <c r="N112" s="19">
        <v>3690.7228858846825</v>
      </c>
      <c r="O112" s="68">
        <v>4200.6340024178844</v>
      </c>
      <c r="P112" s="68">
        <v>3972.8968829056262</v>
      </c>
      <c r="Q112" s="68">
        <v>5941.1884015198393</v>
      </c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42">
        <f t="shared" si="1"/>
        <v>1</v>
      </c>
      <c r="AC112" s="16"/>
    </row>
    <row r="113" spans="1:29" ht="14.25" customHeight="1" x14ac:dyDescent="0.25">
      <c r="A113" s="22" t="s">
        <v>133</v>
      </c>
      <c r="B113" s="21">
        <v>250</v>
      </c>
      <c r="C113" s="21">
        <v>266.03457739903803</v>
      </c>
      <c r="D113" s="21">
        <v>393.07850285574972</v>
      </c>
      <c r="E113" s="21">
        <v>561.32770437796648</v>
      </c>
      <c r="F113" s="21">
        <v>464.58721011707496</v>
      </c>
      <c r="G113" s="21">
        <v>415.2731410058903</v>
      </c>
      <c r="H113" s="21">
        <v>570.66089308716835</v>
      </c>
      <c r="I113" s="21">
        <v>633.87761419013646</v>
      </c>
      <c r="J113" s="21">
        <v>717.03556391264101</v>
      </c>
      <c r="K113" s="21">
        <v>689.03568489472582</v>
      </c>
      <c r="L113" s="21">
        <v>616.05330080736439</v>
      </c>
      <c r="M113" s="21">
        <v>569.08530674487349</v>
      </c>
      <c r="N113" s="21">
        <v>584.7988684421839</v>
      </c>
      <c r="O113" s="67">
        <v>560.98789149177549</v>
      </c>
      <c r="P113" s="67">
        <v>509.94326515977883</v>
      </c>
      <c r="Q113" s="67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42">
        <f t="shared" si="1"/>
        <v>0</v>
      </c>
      <c r="AC113" s="16"/>
    </row>
    <row r="114" spans="1:29" ht="14.25" customHeight="1" x14ac:dyDescent="0.25">
      <c r="A114" s="22" t="s">
        <v>134</v>
      </c>
      <c r="B114" s="19">
        <v>43.388854257881356</v>
      </c>
      <c r="C114" s="19">
        <v>44.129000047483359</v>
      </c>
      <c r="D114" s="19">
        <v>37.855586790697608</v>
      </c>
      <c r="E114" s="19">
        <v>52.822686107689819</v>
      </c>
      <c r="F114" s="19">
        <v>76.966578265444284</v>
      </c>
      <c r="G114" s="19">
        <v>85.855723923532082</v>
      </c>
      <c r="H114" s="19">
        <v>91.329221026074435</v>
      </c>
      <c r="I114" s="19">
        <v>60.016959166469171</v>
      </c>
      <c r="J114" s="19">
        <v>58.250968482353656</v>
      </c>
      <c r="K114" s="19">
        <v>64.149363670003808</v>
      </c>
      <c r="L114" s="19">
        <v>73.905265034943397</v>
      </c>
      <c r="M114" s="19">
        <v>65.808699630177202</v>
      </c>
      <c r="N114" s="19">
        <v>77.317388312124706</v>
      </c>
      <c r="O114" s="68">
        <v>84.092873399043398</v>
      </c>
      <c r="P114" s="68">
        <v>94.4078094671884</v>
      </c>
      <c r="Q114" s="68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42">
        <f t="shared" si="1"/>
        <v>0</v>
      </c>
      <c r="AC114" s="16"/>
    </row>
    <row r="115" spans="1:29" ht="14.25" customHeight="1" x14ac:dyDescent="0.25">
      <c r="A115" s="22" t="s">
        <v>135</v>
      </c>
      <c r="B115" s="21">
        <v>8395.8003609047664</v>
      </c>
      <c r="C115" s="21">
        <v>9532.6554198372578</v>
      </c>
      <c r="D115" s="21">
        <v>10942.344207526523</v>
      </c>
      <c r="E115" s="21">
        <v>11391.101682214243</v>
      </c>
      <c r="F115" s="21">
        <v>9265.1592277997734</v>
      </c>
      <c r="G115" s="21">
        <v>10227.700000000001</v>
      </c>
      <c r="H115" s="21">
        <v>11417.153609487932</v>
      </c>
      <c r="I115" s="21">
        <v>11589.222380881592</v>
      </c>
      <c r="J115" s="21">
        <v>12246.653463928422</v>
      </c>
      <c r="K115" s="21">
        <v>12737.043647149769</v>
      </c>
      <c r="L115" s="21">
        <v>10499.416075781877</v>
      </c>
      <c r="M115" s="21">
        <v>9811.9656396743139</v>
      </c>
      <c r="N115" s="21">
        <v>11377.698297356659</v>
      </c>
      <c r="O115" s="67">
        <v>11948.199840959736</v>
      </c>
      <c r="P115" s="67">
        <v>11496.480321576862</v>
      </c>
      <c r="Q115" s="67">
        <v>9770.6413413432674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42">
        <f t="shared" si="1"/>
        <v>1</v>
      </c>
      <c r="AC115" s="16"/>
    </row>
    <row r="116" spans="1:29" ht="14.25" customHeight="1" x14ac:dyDescent="0.25">
      <c r="A116" s="22" t="s">
        <v>136</v>
      </c>
      <c r="B116" s="19">
        <v>94.535271257824903</v>
      </c>
      <c r="C116" s="19">
        <v>115.45500319601899</v>
      </c>
      <c r="D116" s="19">
        <v>146.56903279999901</v>
      </c>
      <c r="E116" s="19">
        <v>178.19172126315098</v>
      </c>
      <c r="F116" s="19">
        <v>134.79215696367999</v>
      </c>
      <c r="G116" s="19">
        <v>151.693743484885</v>
      </c>
      <c r="H116" s="19">
        <v>175.2</v>
      </c>
      <c r="I116" s="19">
        <v>159.95825720534</v>
      </c>
      <c r="J116" s="19">
        <v>175.19910791593401</v>
      </c>
      <c r="K116" s="19">
        <v>208.477076555195</v>
      </c>
      <c r="L116" s="19">
        <v>214.12639614717799</v>
      </c>
      <c r="M116" s="19">
        <v>237.84486788355616</v>
      </c>
      <c r="N116" s="19">
        <v>338.24907876093789</v>
      </c>
      <c r="O116" s="68">
        <v>404.14587727498503</v>
      </c>
      <c r="P116" s="68">
        <v>382.63273263473496</v>
      </c>
      <c r="Q116" s="68">
        <v>211.78712079664101</v>
      </c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42">
        <f t="shared" si="1"/>
        <v>1</v>
      </c>
      <c r="AC116" s="16"/>
    </row>
    <row r="117" spans="1:29" ht="14.25" customHeight="1" x14ac:dyDescent="0.25">
      <c r="A117" s="22" t="s">
        <v>137</v>
      </c>
      <c r="B117" s="21">
        <v>361</v>
      </c>
      <c r="C117" s="21">
        <v>405.36241956795413</v>
      </c>
      <c r="D117" s="21">
        <v>454.84061887848748</v>
      </c>
      <c r="E117" s="21">
        <v>644.61056768643721</v>
      </c>
      <c r="F117" s="21">
        <v>459.94558557130136</v>
      </c>
      <c r="G117" s="21">
        <v>618.88597017254335</v>
      </c>
      <c r="H117" s="21">
        <v>710.44304727262602</v>
      </c>
      <c r="I117" s="21">
        <v>672.65746686174305</v>
      </c>
      <c r="J117" s="21">
        <v>733.99664503690985</v>
      </c>
      <c r="K117" s="21">
        <v>701.5492108199918</v>
      </c>
      <c r="L117" s="21">
        <v>664.49941206370454</v>
      </c>
      <c r="M117" s="21">
        <v>730.18683653164317</v>
      </c>
      <c r="N117" s="21">
        <v>734.84704484870497</v>
      </c>
      <c r="O117" s="67">
        <v>819.90671352553682</v>
      </c>
      <c r="P117" s="67"/>
      <c r="Q117" s="67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42">
        <f t="shared" si="1"/>
        <v>0</v>
      </c>
      <c r="AC117" s="16"/>
    </row>
    <row r="118" spans="1:29" ht="14.25" customHeight="1" x14ac:dyDescent="0.25">
      <c r="A118" s="22" t="s">
        <v>138</v>
      </c>
      <c r="B118" s="19">
        <v>253.82937941310198</v>
      </c>
      <c r="C118" s="19">
        <v>319.12893562098424</v>
      </c>
      <c r="D118" s="19">
        <v>344.05281649401581</v>
      </c>
      <c r="E118" s="19">
        <v>382.75677989826806</v>
      </c>
      <c r="F118" s="19">
        <v>342.92397507299791</v>
      </c>
      <c r="G118" s="19">
        <v>417.44761206298671</v>
      </c>
      <c r="H118" s="19">
        <v>507.2782430493678</v>
      </c>
      <c r="I118" s="19">
        <v>547.42092881357974</v>
      </c>
      <c r="J118" s="19">
        <v>647.8788671104578</v>
      </c>
      <c r="K118" s="19">
        <v>760.08279075815551</v>
      </c>
      <c r="L118" s="19">
        <v>551.47448300233418</v>
      </c>
      <c r="M118" s="19">
        <v>652.03846877176511</v>
      </c>
      <c r="N118" s="19">
        <v>707.3367184330823</v>
      </c>
      <c r="O118" s="68">
        <v>746.83203811706085</v>
      </c>
      <c r="P118" s="68">
        <v>743.01922399255272</v>
      </c>
      <c r="Q118" s="68">
        <v>535.99190750791161</v>
      </c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42">
        <f t="shared" si="1"/>
        <v>1</v>
      </c>
      <c r="AC118" s="16"/>
    </row>
    <row r="119" spans="1:29" ht="14.25" customHeight="1" x14ac:dyDescent="0.25">
      <c r="A119" s="22" t="s">
        <v>139</v>
      </c>
      <c r="B119" s="21">
        <v>25.5</v>
      </c>
      <c r="C119" s="21">
        <v>26.0107964611813</v>
      </c>
      <c r="D119" s="21">
        <v>27.248430386685698</v>
      </c>
      <c r="E119" s="21">
        <v>28.026294383604501</v>
      </c>
      <c r="F119" s="21">
        <v>25.967279028543302</v>
      </c>
      <c r="G119" s="21">
        <v>26.8537824818624</v>
      </c>
      <c r="H119" s="21">
        <v>28.566117982387599</v>
      </c>
      <c r="I119" s="21">
        <v>30.160828582389801</v>
      </c>
      <c r="J119" s="21">
        <v>31.324398819256299</v>
      </c>
      <c r="K119" s="21">
        <v>28.997592242017198</v>
      </c>
      <c r="L119" s="21">
        <v>25.169522000000001</v>
      </c>
      <c r="M119" s="21">
        <v>25.981521999999998</v>
      </c>
      <c r="N119" s="21">
        <v>29.9383571328292</v>
      </c>
      <c r="O119" s="67">
        <v>28.669417870575302</v>
      </c>
      <c r="P119" s="67"/>
      <c r="Q119" s="67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42">
        <f t="shared" si="1"/>
        <v>0</v>
      </c>
      <c r="AC119" s="16"/>
    </row>
    <row r="120" spans="1:29" ht="14.25" customHeight="1" x14ac:dyDescent="0.25">
      <c r="A120" s="22" t="s">
        <v>140</v>
      </c>
      <c r="B120" s="19"/>
      <c r="C120" s="19"/>
      <c r="D120" s="19"/>
      <c r="E120" s="19"/>
      <c r="F120" s="19"/>
      <c r="G120" s="19"/>
      <c r="H120" s="19"/>
      <c r="I120" s="19">
        <v>348.66232090655973</v>
      </c>
      <c r="J120" s="19">
        <v>330.7690695381466</v>
      </c>
      <c r="K120" s="19">
        <v>329.41877211227194</v>
      </c>
      <c r="L120" s="19">
        <v>233.09591653380758</v>
      </c>
      <c r="M120" s="19">
        <v>190.95910961979087</v>
      </c>
      <c r="N120" s="19">
        <v>235.7</v>
      </c>
      <c r="O120" s="68">
        <v>260.24755493300921</v>
      </c>
      <c r="P120" s="68">
        <v>314.822140342419</v>
      </c>
      <c r="Q120" s="68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42">
        <f t="shared" si="1"/>
        <v>0</v>
      </c>
      <c r="AC120" s="16"/>
    </row>
    <row r="121" spans="1:29" ht="14.25" customHeight="1" x14ac:dyDescent="0.25">
      <c r="A121" s="22" t="s">
        <v>141</v>
      </c>
      <c r="B121" s="21">
        <v>524.68713311424642</v>
      </c>
      <c r="C121" s="21">
        <v>539.67984187282491</v>
      </c>
      <c r="D121" s="21">
        <v>602.54378286311123</v>
      </c>
      <c r="E121" s="21">
        <v>647.88253644695158</v>
      </c>
      <c r="F121" s="21">
        <v>514.3236629452764</v>
      </c>
      <c r="G121" s="21">
        <v>554.47256936939425</v>
      </c>
      <c r="H121" s="21">
        <v>614.22792271819833</v>
      </c>
      <c r="I121" s="21">
        <v>598.56130190491103</v>
      </c>
      <c r="J121" s="21">
        <v>589.4</v>
      </c>
      <c r="K121" s="21">
        <v>605.75894157113453</v>
      </c>
      <c r="L121" s="21">
        <v>597.34054818258937</v>
      </c>
      <c r="M121" s="21">
        <v>574.82359312595815</v>
      </c>
      <c r="N121" s="21">
        <v>545.11206948230847</v>
      </c>
      <c r="O121" s="21">
        <v>622.31847684486047</v>
      </c>
      <c r="P121" s="21">
        <v>611.34183640898266</v>
      </c>
      <c r="Q121" s="21">
        <v>372.27805978949687</v>
      </c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42">
        <f t="shared" si="1"/>
        <v>1</v>
      </c>
      <c r="AC121" s="16"/>
    </row>
    <row r="122" spans="1:29" ht="14.25" customHeight="1" x14ac:dyDescent="0.25">
      <c r="A122" s="22" t="s">
        <v>142</v>
      </c>
      <c r="B122" s="19">
        <v>8117.4337969440703</v>
      </c>
      <c r="C122" s="19">
        <v>8939.5</v>
      </c>
      <c r="D122" s="19">
        <v>9935.9604720000007</v>
      </c>
      <c r="E122" s="19">
        <v>11865.357178</v>
      </c>
      <c r="F122" s="19">
        <v>9303.2037930000006</v>
      </c>
      <c r="G122" s="19">
        <v>10568.880557</v>
      </c>
      <c r="H122" s="19">
        <v>12139.175304</v>
      </c>
      <c r="I122" s="19">
        <v>12083.578689</v>
      </c>
      <c r="J122" s="19">
        <v>12703.610429</v>
      </c>
      <c r="K122" s="19">
        <v>14676.538855000001</v>
      </c>
      <c r="L122" s="19">
        <v>12814.011012999999</v>
      </c>
      <c r="M122" s="19">
        <v>13203.799628999999</v>
      </c>
      <c r="N122" s="19">
        <v>14835.103531999999</v>
      </c>
      <c r="O122" s="68">
        <v>15699.964188</v>
      </c>
      <c r="P122" s="68">
        <v>14775.327393</v>
      </c>
      <c r="Q122" s="68">
        <v>11109.642583000001</v>
      </c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42">
        <f t="shared" si="1"/>
        <v>1</v>
      </c>
      <c r="AC122" s="16"/>
    </row>
    <row r="123" spans="1:29" ht="14.25" customHeight="1" x14ac:dyDescent="0.25">
      <c r="A123" s="22" t="s">
        <v>143</v>
      </c>
      <c r="B123" s="21"/>
      <c r="C123" s="21"/>
      <c r="D123" s="21"/>
      <c r="E123" s="21"/>
      <c r="F123" s="21">
        <v>41.3</v>
      </c>
      <c r="G123" s="21">
        <v>41.258400000000002</v>
      </c>
      <c r="H123" s="21">
        <v>43.877200000000002</v>
      </c>
      <c r="I123" s="21">
        <v>47.0351</v>
      </c>
      <c r="J123" s="21">
        <v>44.741199999999999</v>
      </c>
      <c r="K123" s="21">
        <v>41.914700000000003</v>
      </c>
      <c r="L123" s="21"/>
      <c r="M123" s="21"/>
      <c r="N123" s="21"/>
      <c r="O123" s="67"/>
      <c r="P123" s="67"/>
      <c r="Q123" s="67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42">
        <f t="shared" si="1"/>
        <v>0</v>
      </c>
      <c r="AC123" s="16"/>
    </row>
    <row r="124" spans="1:29" ht="14.25" customHeight="1" x14ac:dyDescent="0.25">
      <c r="A124" s="22" t="s">
        <v>144</v>
      </c>
      <c r="B124" s="19">
        <v>150.41999999999999</v>
      </c>
      <c r="C124" s="19">
        <v>174.63</v>
      </c>
      <c r="D124" s="19">
        <v>248.29</v>
      </c>
      <c r="E124" s="19">
        <v>328.07</v>
      </c>
      <c r="F124" s="19">
        <v>258.89999999999998</v>
      </c>
      <c r="G124" s="19">
        <v>267.75</v>
      </c>
      <c r="H124" s="19">
        <v>351.01</v>
      </c>
      <c r="I124" s="19">
        <v>368.87</v>
      </c>
      <c r="J124" s="19">
        <v>383.28</v>
      </c>
      <c r="K124" s="19">
        <v>385.25</v>
      </c>
      <c r="L124" s="19">
        <v>305.81</v>
      </c>
      <c r="M124" s="19">
        <v>298.82</v>
      </c>
      <c r="N124" s="19">
        <v>345.86</v>
      </c>
      <c r="O124" s="68">
        <v>401.13</v>
      </c>
      <c r="P124" s="68">
        <v>417.28</v>
      </c>
      <c r="Q124" s="68">
        <v>301.79000000000002</v>
      </c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42">
        <f t="shared" si="1"/>
        <v>1</v>
      </c>
      <c r="AC124" s="16"/>
    </row>
    <row r="125" spans="1:29" ht="14.25" customHeight="1" x14ac:dyDescent="0.25">
      <c r="A125" s="22" t="s">
        <v>145</v>
      </c>
      <c r="B125" s="21">
        <v>147.9109</v>
      </c>
      <c r="C125" s="21">
        <v>159.455062</v>
      </c>
      <c r="D125" s="21">
        <v>151.53244000000001</v>
      </c>
      <c r="E125" s="21">
        <v>258.90642412697611</v>
      </c>
      <c r="F125" s="21">
        <v>203.7069871078607</v>
      </c>
      <c r="G125" s="21">
        <v>285.14840400470001</v>
      </c>
      <c r="H125" s="21">
        <v>503.00905861099017</v>
      </c>
      <c r="I125" s="21">
        <v>516.83215412618301</v>
      </c>
      <c r="J125" s="21">
        <v>476.54465949567299</v>
      </c>
      <c r="K125" s="21">
        <v>394.27120395184568</v>
      </c>
      <c r="L125" s="21">
        <v>344.58191057180983</v>
      </c>
      <c r="M125" s="21">
        <v>431.28166532003377</v>
      </c>
      <c r="N125" s="21">
        <v>603.71655306090497</v>
      </c>
      <c r="O125" s="67">
        <v>809.69560175546496</v>
      </c>
      <c r="P125" s="67">
        <v>983.44530789169505</v>
      </c>
      <c r="Q125" s="67">
        <v>596.121567689465</v>
      </c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42">
        <f t="shared" si="1"/>
        <v>1</v>
      </c>
      <c r="AC125" s="16"/>
    </row>
    <row r="126" spans="1:29" ht="14.25" customHeight="1" x14ac:dyDescent="0.25">
      <c r="A126" s="22" t="s">
        <v>146</v>
      </c>
      <c r="B126" s="19"/>
      <c r="C126" s="19"/>
      <c r="D126" s="19">
        <v>138.98793335219645</v>
      </c>
      <c r="E126" s="19">
        <v>202.59887947716993</v>
      </c>
      <c r="F126" s="19">
        <v>143.28950331127282</v>
      </c>
      <c r="G126" s="19">
        <v>145.1</v>
      </c>
      <c r="H126" s="19">
        <v>166.35157010776771</v>
      </c>
      <c r="I126" s="19">
        <v>160.84314085412237</v>
      </c>
      <c r="J126" s="19">
        <v>173.37712600962101</v>
      </c>
      <c r="K126" s="19">
        <v>174.02639467236648</v>
      </c>
      <c r="L126" s="19">
        <v>167.03622897557244</v>
      </c>
      <c r="M126" s="19">
        <v>204.81174532063491</v>
      </c>
      <c r="N126" s="19">
        <v>243.48602393228703</v>
      </c>
      <c r="O126" s="68">
        <v>297.38297792805815</v>
      </c>
      <c r="P126" s="68">
        <v>330.67485571939761</v>
      </c>
      <c r="Q126" s="68">
        <v>256.19074983087046</v>
      </c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42">
        <f t="shared" si="1"/>
        <v>1</v>
      </c>
      <c r="AC126" s="16"/>
    </row>
    <row r="127" spans="1:29" ht="14.25" customHeight="1" x14ac:dyDescent="0.25">
      <c r="A127" s="22" t="s">
        <v>147</v>
      </c>
      <c r="B127" s="21">
        <v>4.792761111111111</v>
      </c>
      <c r="C127" s="21">
        <v>5.4126129629629629</v>
      </c>
      <c r="D127" s="21">
        <v>6.1301874074074068</v>
      </c>
      <c r="E127" s="21">
        <v>7.365984444444444</v>
      </c>
      <c r="F127" s="21">
        <v>6.541008777777777</v>
      </c>
      <c r="G127" s="21">
        <v>6.4501888888888876</v>
      </c>
      <c r="H127" s="21">
        <v>5.9618274370370363</v>
      </c>
      <c r="I127" s="21">
        <v>4.0218657777777773</v>
      </c>
      <c r="J127" s="21">
        <v>4.3248236333333328</v>
      </c>
      <c r="K127" s="21">
        <v>5.0008157777777775</v>
      </c>
      <c r="L127" s="21">
        <v>4.5937769531851851</v>
      </c>
      <c r="M127" s="21">
        <v>4.2089609629629638</v>
      </c>
      <c r="N127" s="21">
        <v>3.8414151666666672</v>
      </c>
      <c r="O127" s="21">
        <v>4.204113307777777</v>
      </c>
      <c r="P127" s="54">
        <v>4.0259653237700599</v>
      </c>
      <c r="Q127" s="54">
        <v>3.3779383546019894</v>
      </c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42">
        <f t="shared" si="1"/>
        <v>1</v>
      </c>
      <c r="AC127" s="16"/>
    </row>
    <row r="128" spans="1:29" ht="14.25" customHeight="1" x14ac:dyDescent="0.25">
      <c r="A128" s="22" t="s">
        <v>148</v>
      </c>
      <c r="B128" s="19">
        <v>1579.9953429050436</v>
      </c>
      <c r="C128" s="19">
        <v>1753.7791910813824</v>
      </c>
      <c r="D128" s="19">
        <v>2211.4782650814554</v>
      </c>
      <c r="E128" s="19">
        <v>2655.7100163751848</v>
      </c>
      <c r="F128" s="19">
        <v>2347.8565941831484</v>
      </c>
      <c r="G128" s="19">
        <v>2652.3867166358073</v>
      </c>
      <c r="H128" s="19">
        <v>3328.0465264326162</v>
      </c>
      <c r="I128" s="19">
        <v>3372.3434422585374</v>
      </c>
      <c r="J128" s="19">
        <v>2950.6452126770882</v>
      </c>
      <c r="K128" s="19">
        <v>3634</v>
      </c>
      <c r="L128" s="19">
        <v>3022.1132055732783</v>
      </c>
      <c r="M128" s="19">
        <v>3176.7364473399671</v>
      </c>
      <c r="N128" s="19">
        <v>4051.8413962848222</v>
      </c>
      <c r="O128" s="19">
        <v>4440.2729740637105</v>
      </c>
      <c r="P128" s="19">
        <v>3826.1360762146251</v>
      </c>
      <c r="Q128" s="19">
        <v>2814.8892623068318</v>
      </c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42">
        <f t="shared" si="1"/>
        <v>1</v>
      </c>
      <c r="AC128" s="16"/>
    </row>
    <row r="129" spans="1:29" ht="14.25" customHeight="1" x14ac:dyDescent="0.25">
      <c r="A129" s="22" t="s">
        <v>149</v>
      </c>
      <c r="B129" s="21">
        <v>229.99438742196722</v>
      </c>
      <c r="C129" s="21">
        <v>264.66081946552902</v>
      </c>
      <c r="D129" s="21">
        <v>294.838792534248</v>
      </c>
      <c r="E129" s="21">
        <v>377.33578322997198</v>
      </c>
      <c r="F129" s="21">
        <v>363.4166844984988</v>
      </c>
      <c r="G129" s="21">
        <v>378.16520635286099</v>
      </c>
      <c r="H129" s="21">
        <v>566.61368510600801</v>
      </c>
      <c r="I129" s="21">
        <v>1017.123664266624</v>
      </c>
      <c r="J129" s="21">
        <v>1028.2974112229699</v>
      </c>
      <c r="K129" s="21">
        <v>815.44679985708899</v>
      </c>
      <c r="L129" s="21">
        <v>871.19577457083403</v>
      </c>
      <c r="M129" s="21">
        <v>486.773221305513</v>
      </c>
      <c r="N129" s="21">
        <v>526.37452067292702</v>
      </c>
      <c r="O129" s="21">
        <v>568.26652335681899</v>
      </c>
      <c r="P129" s="21">
        <v>625.76371554462196</v>
      </c>
      <c r="Q129" s="21">
        <v>541.06913187843804</v>
      </c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42">
        <f t="shared" si="1"/>
        <v>1</v>
      </c>
      <c r="AC129" s="16"/>
    </row>
    <row r="130" spans="1:29" ht="14.25" customHeight="1" x14ac:dyDescent="0.25">
      <c r="A130" s="22" t="s">
        <v>150</v>
      </c>
      <c r="B130" s="19">
        <v>195.11472927182311</v>
      </c>
      <c r="C130" s="19">
        <v>251.51872924630862</v>
      </c>
      <c r="D130" s="19">
        <v>305.76780003017228</v>
      </c>
      <c r="E130" s="19">
        <v>456.32491026852813</v>
      </c>
      <c r="F130" s="19">
        <v>458.76725583460654</v>
      </c>
      <c r="G130" s="19">
        <v>448.77025314940408</v>
      </c>
      <c r="H130" s="19">
        <v>750.70723895911669</v>
      </c>
      <c r="I130" s="19">
        <v>693.84394978059481</v>
      </c>
      <c r="J130" s="19">
        <v>854.2</v>
      </c>
      <c r="K130" s="19">
        <v>1356.2763889639712</v>
      </c>
      <c r="L130" s="19">
        <v>1399.1853781124778</v>
      </c>
      <c r="M130" s="19">
        <v>1354.2003117253566</v>
      </c>
      <c r="N130" s="19">
        <v>1511.0448783713841</v>
      </c>
      <c r="O130" s="19">
        <v>1537.8485699249204</v>
      </c>
      <c r="P130" s="19">
        <v>1606.6612136773197</v>
      </c>
      <c r="Q130" s="19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42">
        <f t="shared" si="1"/>
        <v>0</v>
      </c>
      <c r="AC130" s="16"/>
    </row>
    <row r="131" spans="1:29" ht="14.25" customHeight="1" x14ac:dyDescent="0.25">
      <c r="A131" s="22" t="s">
        <v>151</v>
      </c>
      <c r="B131" s="21">
        <v>130.20683633178652</v>
      </c>
      <c r="C131" s="21">
        <v>149.87788415808754</v>
      </c>
      <c r="D131" s="21">
        <v>240.71413704928142</v>
      </c>
      <c r="E131" s="21">
        <v>238.29605169665911</v>
      </c>
      <c r="F131" s="21">
        <v>119.6</v>
      </c>
      <c r="G131" s="21">
        <v>142.28938529475732</v>
      </c>
      <c r="H131" s="21">
        <v>144.71844501459938</v>
      </c>
      <c r="I131" s="21">
        <v>165.52308076270191</v>
      </c>
      <c r="J131" s="21">
        <v>157.57595836776667</v>
      </c>
      <c r="K131" s="21">
        <v>190.09417763413458</v>
      </c>
      <c r="L131" s="21">
        <v>159.67029438687405</v>
      </c>
      <c r="M131" s="21">
        <v>143.86691711229884</v>
      </c>
      <c r="N131" s="21">
        <v>135.35224538583623</v>
      </c>
      <c r="O131" s="21">
        <v>150.52742536789918</v>
      </c>
      <c r="P131" s="21">
        <v>135.53191740212819</v>
      </c>
      <c r="Q131" s="21">
        <v>100.92109272051958</v>
      </c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42">
        <f t="shared" si="1"/>
        <v>1</v>
      </c>
      <c r="AC131" s="16"/>
    </row>
    <row r="132" spans="1:29" ht="14.25" customHeight="1" x14ac:dyDescent="0.25">
      <c r="A132" s="22" t="s">
        <v>152</v>
      </c>
      <c r="B132" s="19"/>
      <c r="C132" s="19"/>
      <c r="D132" s="19"/>
      <c r="E132" s="19">
        <v>3.6</v>
      </c>
      <c r="F132" s="19">
        <v>4.0589020447832969</v>
      </c>
      <c r="G132" s="19">
        <v>3.7604276385057838</v>
      </c>
      <c r="H132" s="19">
        <v>11.42315344502253</v>
      </c>
      <c r="I132" s="19">
        <v>13.370545925688972</v>
      </c>
      <c r="J132" s="19">
        <v>14.44516292495781</v>
      </c>
      <c r="K132" s="19">
        <v>25.701437521989764</v>
      </c>
      <c r="L132" s="19">
        <v>23.268051664093289</v>
      </c>
      <c r="M132" s="19">
        <v>23.537313778050901</v>
      </c>
      <c r="N132" s="19">
        <v>22.704433274157594</v>
      </c>
      <c r="O132" s="19">
        <v>22.906008314497566</v>
      </c>
      <c r="P132" s="19"/>
      <c r="Q132" s="19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42">
        <f t="shared" si="1"/>
        <v>0</v>
      </c>
      <c r="AC132" s="16"/>
    </row>
    <row r="133" spans="1:29" ht="14.25" customHeight="1" x14ac:dyDescent="0.25">
      <c r="A133" s="22" t="s">
        <v>153</v>
      </c>
      <c r="B133" s="21">
        <v>160.8465483351643</v>
      </c>
      <c r="C133" s="21">
        <v>186.34940380004872</v>
      </c>
      <c r="D133" s="21">
        <v>287.34817837328922</v>
      </c>
      <c r="E133" s="21">
        <v>331.9234031923711</v>
      </c>
      <c r="F133" s="21">
        <v>271.26630839857881</v>
      </c>
      <c r="G133" s="21">
        <v>280.87154813916192</v>
      </c>
      <c r="H133" s="21">
        <v>278.91359271848643</v>
      </c>
      <c r="I133" s="21">
        <v>340.39117908226586</v>
      </c>
      <c r="J133" s="21">
        <v>382.23623597276958</v>
      </c>
      <c r="K133" s="21">
        <v>435.18250171746689</v>
      </c>
      <c r="L133" s="21">
        <v>409.07145729894688</v>
      </c>
      <c r="M133" s="21">
        <v>412.15944510086092</v>
      </c>
      <c r="N133" s="21">
        <v>538.56493247642106</v>
      </c>
      <c r="O133" s="67">
        <v>625.48990870357159</v>
      </c>
      <c r="P133" s="67">
        <v>627.64426796202497</v>
      </c>
      <c r="Q133" s="67">
        <v>546.99795096824232</v>
      </c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42">
        <f t="shared" si="1"/>
        <v>1</v>
      </c>
      <c r="AC133" s="16"/>
    </row>
    <row r="134" spans="1:29" ht="14.25" customHeight="1" x14ac:dyDescent="0.25">
      <c r="A134" s="22" t="s">
        <v>154</v>
      </c>
      <c r="B134" s="19">
        <v>86.003631284916196</v>
      </c>
      <c r="C134" s="19">
        <v>83.476256983240233</v>
      </c>
      <c r="D134" s="19">
        <v>93.049022346368702</v>
      </c>
      <c r="E134" s="19">
        <v>119.92304469273743</v>
      </c>
      <c r="F134" s="19">
        <v>158.99064245810055</v>
      </c>
      <c r="G134" s="19"/>
      <c r="H134" s="19"/>
      <c r="I134" s="19"/>
      <c r="J134" s="19"/>
      <c r="K134" s="19"/>
      <c r="L134" s="19"/>
      <c r="M134" s="19"/>
      <c r="N134" s="19"/>
      <c r="O134" s="68"/>
      <c r="P134" s="68"/>
      <c r="Q134" s="68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42">
        <f t="shared" si="1"/>
        <v>0</v>
      </c>
      <c r="AC134" s="16"/>
    </row>
    <row r="135" spans="1:29" ht="14.25" customHeight="1" x14ac:dyDescent="0.25">
      <c r="A135" s="22" t="s">
        <v>155</v>
      </c>
      <c r="B135" s="21">
        <v>16568.997704473153</v>
      </c>
      <c r="C135" s="21">
        <v>17632.959498410339</v>
      </c>
      <c r="D135" s="21">
        <v>20954.840600631203</v>
      </c>
      <c r="E135" s="21">
        <v>23769.796177401029</v>
      </c>
      <c r="F135" s="21">
        <v>22505.238670335239</v>
      </c>
      <c r="G135" s="21">
        <v>22710.924982251072</v>
      </c>
      <c r="H135" s="21">
        <v>24972.549827692077</v>
      </c>
      <c r="I135" s="21">
        <v>24371.001237357377</v>
      </c>
      <c r="J135" s="21">
        <v>24162.717250229191</v>
      </c>
      <c r="K135" s="21">
        <v>23506.993863754858</v>
      </c>
      <c r="L135" s="21">
        <v>19419.748412782737</v>
      </c>
      <c r="M135" s="21">
        <v>19683.025542740197</v>
      </c>
      <c r="N135" s="21">
        <v>22796.373848776984</v>
      </c>
      <c r="O135" s="67">
        <v>31020.610386565993</v>
      </c>
      <c r="P135" s="67">
        <v>29704.170065151564</v>
      </c>
      <c r="Q135" s="67">
        <v>27978.700268977987</v>
      </c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42">
        <f t="shared" ref="AB135:AB198" si="2">IF(Q135="",0, 1)</f>
        <v>1</v>
      </c>
      <c r="AC135" s="16"/>
    </row>
    <row r="136" spans="1:29" ht="14.25" customHeight="1" x14ac:dyDescent="0.25">
      <c r="A136" s="22" t="s">
        <v>156</v>
      </c>
      <c r="B136" s="19">
        <v>211.68987865398086</v>
      </c>
      <c r="C136" s="19">
        <v>251.47029940530101</v>
      </c>
      <c r="D136" s="19">
        <v>322.94503265517574</v>
      </c>
      <c r="E136" s="19">
        <v>392.2</v>
      </c>
      <c r="F136" s="19">
        <v>315.18839100380302</v>
      </c>
      <c r="G136" s="19">
        <v>353.34249574497295</v>
      </c>
      <c r="H136" s="19">
        <v>428.19530605850957</v>
      </c>
      <c r="I136" s="19">
        <v>382.44680194541911</v>
      </c>
      <c r="J136" s="19">
        <v>386.26658147771633</v>
      </c>
      <c r="K136" s="19">
        <v>374.94398308170258</v>
      </c>
      <c r="L136" s="19">
        <v>301.23591099335181</v>
      </c>
      <c r="M136" s="19">
        <v>284.10619647079074</v>
      </c>
      <c r="N136" s="19"/>
      <c r="O136" s="68"/>
      <c r="P136" s="68"/>
      <c r="Q136" s="68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42">
        <f t="shared" si="2"/>
        <v>0</v>
      </c>
      <c r="AC136" s="16"/>
    </row>
    <row r="137" spans="1:29" ht="14.25" customHeight="1" x14ac:dyDescent="0.25">
      <c r="A137" s="22" t="s">
        <v>157</v>
      </c>
      <c r="B137" s="21">
        <v>2851.9352353229915</v>
      </c>
      <c r="C137" s="21">
        <v>2706.6410540253378</v>
      </c>
      <c r="D137" s="21">
        <v>3027.5188063784476</v>
      </c>
      <c r="E137" s="21">
        <v>3230.1385605243968</v>
      </c>
      <c r="F137" s="21">
        <v>2288.0548654149493</v>
      </c>
      <c r="G137" s="21">
        <v>2812.5601847268881</v>
      </c>
      <c r="H137" s="21">
        <v>3116.2346836930246</v>
      </c>
      <c r="I137" s="21">
        <v>3141.9434114213163</v>
      </c>
      <c r="J137" s="21">
        <v>3173.2261149578694</v>
      </c>
      <c r="K137" s="21">
        <v>3284.2183776344277</v>
      </c>
      <c r="L137" s="21">
        <v>2809.8701141824617</v>
      </c>
      <c r="M137" s="21">
        <v>2729.1301904701299</v>
      </c>
      <c r="N137" s="21">
        <v>3061.4324282031139</v>
      </c>
      <c r="O137" s="67">
        <v>3298.568329953282</v>
      </c>
      <c r="P137" s="67">
        <v>3315.5890904921202</v>
      </c>
      <c r="Q137" s="67">
        <v>2088.6982115616834</v>
      </c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42">
        <f t="shared" si="2"/>
        <v>1</v>
      </c>
      <c r="AC137" s="16"/>
    </row>
    <row r="138" spans="1:29" ht="14.25" customHeight="1" x14ac:dyDescent="0.25">
      <c r="A138" s="22" t="s">
        <v>158</v>
      </c>
      <c r="B138" s="19">
        <v>233.9</v>
      </c>
      <c r="C138" s="19">
        <v>280.2</v>
      </c>
      <c r="D138" s="19">
        <v>351.4</v>
      </c>
      <c r="E138" s="19">
        <v>374</v>
      </c>
      <c r="F138" s="19">
        <v>322.8</v>
      </c>
      <c r="G138" s="19">
        <v>335.6</v>
      </c>
      <c r="H138" s="19">
        <v>363.4</v>
      </c>
      <c r="I138" s="19">
        <v>444.6</v>
      </c>
      <c r="J138" s="19">
        <v>457.5</v>
      </c>
      <c r="K138" s="19">
        <v>439.6</v>
      </c>
      <c r="L138" s="19">
        <v>484.8</v>
      </c>
      <c r="M138" s="19">
        <v>461.8</v>
      </c>
      <c r="N138" s="19">
        <v>465.5</v>
      </c>
      <c r="O138" s="68">
        <v>420.6</v>
      </c>
      <c r="P138" s="68">
        <v>394.1</v>
      </c>
      <c r="Q138" s="68">
        <v>325.60000000000002</v>
      </c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42">
        <f t="shared" si="2"/>
        <v>1</v>
      </c>
      <c r="AC138" s="16"/>
    </row>
    <row r="139" spans="1:29" ht="14.25" customHeight="1" x14ac:dyDescent="0.25">
      <c r="A139" s="22" t="s">
        <v>159</v>
      </c>
      <c r="B139" s="21">
        <v>213.45133234954076</v>
      </c>
      <c r="C139" s="21">
        <v>226.86482889077439</v>
      </c>
      <c r="D139" s="21">
        <v>274.62753860808778</v>
      </c>
      <c r="E139" s="21">
        <v>401.15467125346089</v>
      </c>
      <c r="F139" s="21">
        <v>535.20841990869371</v>
      </c>
      <c r="G139" s="21">
        <v>537.89831515887147</v>
      </c>
      <c r="H139" s="21">
        <v>631.6</v>
      </c>
      <c r="I139" s="21">
        <v>577.28203099452867</v>
      </c>
      <c r="J139" s="21">
        <v>556.49161636581607</v>
      </c>
      <c r="K139" s="21">
        <v>619.73358466855245</v>
      </c>
      <c r="L139" s="21">
        <v>590.16858291302458</v>
      </c>
      <c r="M139" s="21">
        <v>491.87254151987946</v>
      </c>
      <c r="N139" s="21">
        <v>558.04538607360359</v>
      </c>
      <c r="O139" s="67">
        <v>652.28461631533764</v>
      </c>
      <c r="P139" s="67">
        <v>659.90500485945574</v>
      </c>
      <c r="Q139" s="67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42">
        <f t="shared" si="2"/>
        <v>0</v>
      </c>
      <c r="AC139" s="16"/>
    </row>
    <row r="140" spans="1:29" ht="14.25" customHeight="1" x14ac:dyDescent="0.25">
      <c r="A140" s="22" t="s">
        <v>160</v>
      </c>
      <c r="B140" s="19">
        <v>2815.6738687176799</v>
      </c>
      <c r="C140" s="19">
        <v>3314.934734292849</v>
      </c>
      <c r="D140" s="19">
        <v>5002.0613006329268</v>
      </c>
      <c r="E140" s="19">
        <v>6906.6337397835769</v>
      </c>
      <c r="F140" s="19">
        <v>6113.7510000317907</v>
      </c>
      <c r="G140" s="19">
        <v>8505.4488746500101</v>
      </c>
      <c r="H140" s="19">
        <v>8072.0253482233165</v>
      </c>
      <c r="I140" s="19">
        <v>9737.5428731507855</v>
      </c>
      <c r="J140" s="19">
        <v>8542.5373679471868</v>
      </c>
      <c r="K140" s="19">
        <v>8740.1</v>
      </c>
      <c r="L140" s="19">
        <v>7735.0534032163605</v>
      </c>
      <c r="M140" s="19">
        <v>5906.8035888302402</v>
      </c>
      <c r="N140" s="19">
        <v>4635.4339915886803</v>
      </c>
      <c r="O140" s="68">
        <v>6299.0027066157891</v>
      </c>
      <c r="P140" s="68">
        <v>6851.0559303659493</v>
      </c>
      <c r="Q140" s="68">
        <v>5337.8116702156603</v>
      </c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42">
        <f t="shared" si="2"/>
        <v>1</v>
      </c>
      <c r="AC140" s="16"/>
    </row>
    <row r="141" spans="1:29" ht="14.25" customHeight="1" x14ac:dyDescent="0.25">
      <c r="A141" s="22" t="s">
        <v>161</v>
      </c>
      <c r="B141" s="21">
        <v>218.16326323240401</v>
      </c>
      <c r="C141" s="21">
        <v>229.399764226</v>
      </c>
      <c r="D141" s="21">
        <v>312.79836021382999</v>
      </c>
      <c r="E141" s="21">
        <v>396.02496549800003</v>
      </c>
      <c r="F141" s="21">
        <v>304.02857657099997</v>
      </c>
      <c r="G141" s="21">
        <v>302.24061107</v>
      </c>
      <c r="H141" s="21">
        <v>374.84193482540002</v>
      </c>
      <c r="I141" s="21">
        <v>368.45551103700001</v>
      </c>
      <c r="J141" s="21">
        <v>361.60473988000001</v>
      </c>
      <c r="K141" s="21">
        <v>399.91486437999998</v>
      </c>
      <c r="L141" s="21">
        <v>307.52955871200004</v>
      </c>
      <c r="M141" s="21">
        <v>302.21967131999997</v>
      </c>
      <c r="N141" s="21">
        <v>350.052525097</v>
      </c>
      <c r="O141" s="67">
        <v>388.68819042000001</v>
      </c>
      <c r="P141" s="67">
        <v>403.27364602499995</v>
      </c>
      <c r="Q141" s="67">
        <v>345.7179337732</v>
      </c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42">
        <f t="shared" si="2"/>
        <v>1</v>
      </c>
      <c r="AC141" s="16"/>
    </row>
    <row r="142" spans="1:29" ht="14.25" customHeight="1" x14ac:dyDescent="0.25">
      <c r="A142" s="22" t="s">
        <v>162</v>
      </c>
      <c r="B142" s="19">
        <v>9181.4602056550666</v>
      </c>
      <c r="C142" s="19">
        <v>8948.1633303025355</v>
      </c>
      <c r="D142" s="19">
        <v>13696.105393837166</v>
      </c>
      <c r="E142" s="19">
        <v>14959.039117729997</v>
      </c>
      <c r="F142" s="19">
        <v>8193.1038286746279</v>
      </c>
      <c r="G142" s="19">
        <v>11281.260393368382</v>
      </c>
      <c r="H142" s="19">
        <v>10433.420382734004</v>
      </c>
      <c r="I142" s="19">
        <v>13080.7</v>
      </c>
      <c r="J142" s="19">
        <v>13177.064660057546</v>
      </c>
      <c r="K142" s="19">
        <v>14212.451931819645</v>
      </c>
      <c r="L142" s="19">
        <v>10222.191146645024</v>
      </c>
      <c r="M142" s="19">
        <v>9873.4727592212366</v>
      </c>
      <c r="N142" s="19">
        <v>10949.653364649577</v>
      </c>
      <c r="O142" s="68">
        <v>12302.072778562477</v>
      </c>
      <c r="P142" s="68">
        <v>12018.680710310075</v>
      </c>
      <c r="Q142" s="68">
        <v>9261.668138746254</v>
      </c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42">
        <f t="shared" si="2"/>
        <v>1</v>
      </c>
      <c r="AC142" s="16"/>
    </row>
    <row r="143" spans="1:29" ht="14.25" customHeight="1" x14ac:dyDescent="0.25">
      <c r="A143" s="22" t="s">
        <v>163</v>
      </c>
      <c r="B143" s="21">
        <v>1050.7152145643693</v>
      </c>
      <c r="C143" s="21">
        <v>1232.7698309492848</v>
      </c>
      <c r="D143" s="21">
        <v>1721.7165149544865</v>
      </c>
      <c r="E143" s="21">
        <v>2538.3615084525354</v>
      </c>
      <c r="F143" s="21">
        <v>2096.228868660598</v>
      </c>
      <c r="G143" s="21">
        <v>2665.7997399219767</v>
      </c>
      <c r="H143" s="21">
        <v>3110.5331599479841</v>
      </c>
      <c r="I143" s="21">
        <v>3663.4434330299086</v>
      </c>
      <c r="J143" s="21">
        <v>4404.7811703511061</v>
      </c>
      <c r="K143" s="21">
        <v>4000.8187880364108</v>
      </c>
      <c r="L143" s="21">
        <v>3944.8211436150846</v>
      </c>
      <c r="M143" s="21">
        <v>3549.0281266007801</v>
      </c>
      <c r="N143" s="21">
        <v>4105.2282086482446</v>
      </c>
      <c r="O143" s="67">
        <v>4524.5752398612476</v>
      </c>
      <c r="P143" s="67">
        <v>4371.6237773427565</v>
      </c>
      <c r="Q143" s="67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42">
        <f t="shared" si="2"/>
        <v>0</v>
      </c>
      <c r="AC143" s="16"/>
    </row>
    <row r="144" spans="1:29" ht="14.25" customHeight="1" x14ac:dyDescent="0.25">
      <c r="A144" s="22" t="s">
        <v>164</v>
      </c>
      <c r="B144" s="19">
        <v>2625</v>
      </c>
      <c r="C144" s="19">
        <v>3043</v>
      </c>
      <c r="D144" s="19">
        <v>3288</v>
      </c>
      <c r="E144" s="19">
        <v>4223</v>
      </c>
      <c r="F144" s="19">
        <v>3230</v>
      </c>
      <c r="G144" s="19">
        <v>3745</v>
      </c>
      <c r="H144" s="19">
        <v>4013</v>
      </c>
      <c r="I144" s="19">
        <v>3320.0039999999999</v>
      </c>
      <c r="J144" s="19">
        <v>3514</v>
      </c>
      <c r="K144" s="19">
        <v>4079</v>
      </c>
      <c r="L144" s="19">
        <v>3711</v>
      </c>
      <c r="M144" s="19">
        <v>3417.1089999999999</v>
      </c>
      <c r="N144" s="19">
        <v>3995.0610000000001</v>
      </c>
      <c r="O144" s="68">
        <v>3752.877</v>
      </c>
      <c r="P144" s="68">
        <v>3638.078</v>
      </c>
      <c r="Q144" s="68">
        <v>2541.9989999999998</v>
      </c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42">
        <f t="shared" si="2"/>
        <v>1</v>
      </c>
      <c r="AC144" s="16"/>
    </row>
    <row r="145" spans="1:29" ht="14.25" customHeight="1" x14ac:dyDescent="0.25">
      <c r="A145" s="22" t="s">
        <v>165</v>
      </c>
      <c r="B145" s="21">
        <v>17.8</v>
      </c>
      <c r="C145" s="21">
        <v>19.482468364999999</v>
      </c>
      <c r="D145" s="21">
        <v>21.456264463974499</v>
      </c>
      <c r="E145" s="21">
        <v>24.581059154937101</v>
      </c>
      <c r="F145" s="21">
        <v>20.6722141914072</v>
      </c>
      <c r="G145" s="21">
        <v>22.3701135399956</v>
      </c>
      <c r="H145" s="21">
        <v>19.996531982072401</v>
      </c>
      <c r="I145" s="21">
        <v>23.7441202048884</v>
      </c>
      <c r="J145" s="21">
        <v>22.1823342259508</v>
      </c>
      <c r="K145" s="21">
        <v>22.471541731839601</v>
      </c>
      <c r="L145" s="21">
        <v>27.22992987108</v>
      </c>
      <c r="M145" s="21">
        <v>27.38901572328</v>
      </c>
      <c r="N145" s="21">
        <v>27.912237651200002</v>
      </c>
      <c r="O145" s="67"/>
      <c r="P145" s="67"/>
      <c r="Q145" s="67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42">
        <f t="shared" si="2"/>
        <v>0</v>
      </c>
      <c r="AC145" s="16"/>
    </row>
    <row r="146" spans="1:29" ht="14.25" customHeight="1" x14ac:dyDescent="0.25">
      <c r="A146" s="22" t="s">
        <v>166</v>
      </c>
      <c r="B146" s="19">
        <v>959.3</v>
      </c>
      <c r="C146" s="19">
        <v>952.9</v>
      </c>
      <c r="D146" s="19">
        <v>1211.0999999999999</v>
      </c>
      <c r="E146" s="19">
        <v>1543.2</v>
      </c>
      <c r="F146" s="19">
        <v>1207.8</v>
      </c>
      <c r="G146" s="19">
        <v>1541.4</v>
      </c>
      <c r="H146" s="19">
        <v>2214.5</v>
      </c>
      <c r="I146" s="19">
        <v>2360.9</v>
      </c>
      <c r="J146" s="19">
        <v>2424.9</v>
      </c>
      <c r="K146" s="19">
        <v>2144.3000000000002</v>
      </c>
      <c r="L146" s="19">
        <v>1958</v>
      </c>
      <c r="M146" s="19">
        <v>1866.8042</v>
      </c>
      <c r="N146" s="19">
        <v>1995.9447</v>
      </c>
      <c r="O146" s="68">
        <v>2041.3535649999999</v>
      </c>
      <c r="P146" s="68">
        <v>1939.616348</v>
      </c>
      <c r="Q146" s="68">
        <v>1218.1291793</v>
      </c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42">
        <f t="shared" si="2"/>
        <v>1</v>
      </c>
      <c r="AC146" s="16"/>
    </row>
    <row r="147" spans="1:29" ht="14.25" customHeight="1" x14ac:dyDescent="0.25">
      <c r="A147" s="22" t="s">
        <v>167</v>
      </c>
      <c r="B147" s="21">
        <v>278.6486681586465</v>
      </c>
      <c r="C147" s="21">
        <v>354.60477263934837</v>
      </c>
      <c r="D147" s="21">
        <v>457.52092099782374</v>
      </c>
      <c r="E147" s="21">
        <v>516.39994208215012</v>
      </c>
      <c r="F147" s="21">
        <v>442.88087597487879</v>
      </c>
      <c r="G147" s="21">
        <v>590.3121407607606</v>
      </c>
      <c r="H147" s="21">
        <v>649.09337725882426</v>
      </c>
      <c r="I147" s="21">
        <v>776.81545886800382</v>
      </c>
      <c r="J147" s="21">
        <v>754.80379836510667</v>
      </c>
      <c r="K147" s="21">
        <v>532.35020277885758</v>
      </c>
      <c r="L147" s="21">
        <v>405.66693094348699</v>
      </c>
      <c r="M147" s="21">
        <v>282.41163457669506</v>
      </c>
      <c r="N147" s="21">
        <v>371.48982393237918</v>
      </c>
      <c r="O147" s="67">
        <v>315.89867529906201</v>
      </c>
      <c r="P147" s="67"/>
      <c r="Q147" s="67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42">
        <f t="shared" si="2"/>
        <v>0</v>
      </c>
      <c r="AC147" s="16"/>
    </row>
    <row r="148" spans="1:29" ht="14.25" customHeight="1" x14ac:dyDescent="0.25">
      <c r="A148" s="22" t="s">
        <v>168</v>
      </c>
      <c r="B148" s="19">
        <v>187.3078020232382</v>
      </c>
      <c r="C148" s="19">
        <v>211.53397628204783</v>
      </c>
      <c r="D148" s="19">
        <v>268.68232246794764</v>
      </c>
      <c r="E148" s="19">
        <v>376.86667517951827</v>
      </c>
      <c r="F148" s="19">
        <v>317.74662300416838</v>
      </c>
      <c r="G148" s="19">
        <v>484.43078365029282</v>
      </c>
      <c r="H148" s="19">
        <v>596.45611873839493</v>
      </c>
      <c r="I148" s="19">
        <v>592.93573190215102</v>
      </c>
      <c r="J148" s="19">
        <v>660.21668602722696</v>
      </c>
      <c r="K148" s="19">
        <v>703.30739872846107</v>
      </c>
      <c r="L148" s="19">
        <v>667.88753133581997</v>
      </c>
      <c r="M148" s="19">
        <v>644.34819543756203</v>
      </c>
      <c r="N148" s="19">
        <v>721.33578994677498</v>
      </c>
      <c r="O148" s="68">
        <v>785.6633369399259</v>
      </c>
      <c r="P148" s="68">
        <v>750.26948156544404</v>
      </c>
      <c r="Q148" s="68">
        <v>563.50891106417998</v>
      </c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42">
        <f t="shared" si="2"/>
        <v>1</v>
      </c>
      <c r="AC148" s="16"/>
    </row>
    <row r="149" spans="1:29" ht="14.25" customHeight="1" x14ac:dyDescent="0.25">
      <c r="A149" s="22" t="s">
        <v>169</v>
      </c>
      <c r="B149" s="21">
        <v>1311.515205694448</v>
      </c>
      <c r="C149" s="21">
        <v>1418.846805635211</v>
      </c>
      <c r="D149" s="21">
        <v>1843.864236772592</v>
      </c>
      <c r="E149" s="21">
        <v>2559.7144391949623</v>
      </c>
      <c r="F149" s="21">
        <v>1737.045977427859</v>
      </c>
      <c r="G149" s="21">
        <v>2453.2453141051351</v>
      </c>
      <c r="H149" s="21">
        <v>2524.2802987044797</v>
      </c>
      <c r="I149" s="21">
        <v>2850.3562104656198</v>
      </c>
      <c r="J149" s="21">
        <v>2890.8402843786184</v>
      </c>
      <c r="K149" s="21">
        <v>2819.4601562979478</v>
      </c>
      <c r="L149" s="21">
        <v>2779.76777571</v>
      </c>
      <c r="M149" s="21">
        <v>2574.9174923599999</v>
      </c>
      <c r="N149" s="21">
        <v>2762.88177094</v>
      </c>
      <c r="O149" s="21">
        <v>2910.8172576482602</v>
      </c>
      <c r="P149" s="21">
        <v>3164.4042649769899</v>
      </c>
      <c r="Q149" s="54">
        <v>2515</v>
      </c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42">
        <f t="shared" si="2"/>
        <v>1</v>
      </c>
      <c r="AC149" s="16"/>
    </row>
    <row r="150" spans="1:29" ht="14.25" customHeight="1" x14ac:dyDescent="0.25">
      <c r="A150" s="22" t="s">
        <v>170</v>
      </c>
      <c r="B150" s="19">
        <v>2198.3000000000002</v>
      </c>
      <c r="C150" s="19">
        <v>2390.2337657899998</v>
      </c>
      <c r="D150" s="19">
        <v>2528.0406468299998</v>
      </c>
      <c r="E150" s="19">
        <v>3107.0207283300001</v>
      </c>
      <c r="F150" s="19">
        <v>2609.5671212399998</v>
      </c>
      <c r="G150" s="19">
        <v>3320.8652217150698</v>
      </c>
      <c r="H150" s="19">
        <v>3206.6395637057899</v>
      </c>
      <c r="I150" s="19">
        <v>3610.7083545862697</v>
      </c>
      <c r="J150" s="19">
        <v>3418.60986798252</v>
      </c>
      <c r="K150" s="19">
        <v>3869.41345931449</v>
      </c>
      <c r="L150" s="19">
        <v>3855.7546846149203</v>
      </c>
      <c r="M150" s="19">
        <v>4338.1368074443999</v>
      </c>
      <c r="N150" s="19">
        <v>5017.5831882021203</v>
      </c>
      <c r="O150" s="19">
        <v>5355.7677980359204</v>
      </c>
      <c r="P150" s="19">
        <v>5163.6984558425293</v>
      </c>
      <c r="Q150" s="19">
        <v>4029.65164459468</v>
      </c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42">
        <f t="shared" si="2"/>
        <v>1</v>
      </c>
      <c r="AC150" s="16"/>
    </row>
    <row r="151" spans="1:29" ht="14.25" customHeight="1" x14ac:dyDescent="0.25">
      <c r="A151" s="22" t="s">
        <v>171</v>
      </c>
      <c r="B151" s="21">
        <v>2515</v>
      </c>
      <c r="C151" s="21">
        <v>3247</v>
      </c>
      <c r="D151" s="21">
        <v>4330</v>
      </c>
      <c r="E151" s="21">
        <v>5495</v>
      </c>
      <c r="F151" s="21">
        <v>4178</v>
      </c>
      <c r="G151" s="21">
        <v>4958</v>
      </c>
      <c r="H151" s="21">
        <v>5452</v>
      </c>
      <c r="I151" s="21">
        <v>5770</v>
      </c>
      <c r="J151" s="21">
        <v>5714</v>
      </c>
      <c r="K151" s="21">
        <v>6370</v>
      </c>
      <c r="L151" s="21">
        <v>5833</v>
      </c>
      <c r="M151" s="21">
        <v>6422</v>
      </c>
      <c r="N151" s="21">
        <v>7432</v>
      </c>
      <c r="O151" s="21">
        <v>8810</v>
      </c>
      <c r="P151" s="21">
        <v>9100</v>
      </c>
      <c r="Q151" s="21">
        <v>8848</v>
      </c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42">
        <f t="shared" si="2"/>
        <v>1</v>
      </c>
      <c r="AC151" s="16"/>
    </row>
    <row r="152" spans="1:29" ht="14.25" customHeight="1" x14ac:dyDescent="0.25">
      <c r="A152" s="22" t="s">
        <v>172</v>
      </c>
      <c r="B152" s="19">
        <v>2390.9320382388009</v>
      </c>
      <c r="C152" s="19">
        <v>2881.0035905655996</v>
      </c>
      <c r="D152" s="19">
        <v>3425.1359763453779</v>
      </c>
      <c r="E152" s="19">
        <v>3872.3332978830654</v>
      </c>
      <c r="F152" s="19">
        <v>3421.0121474500493</v>
      </c>
      <c r="G152" s="19">
        <v>3736.0678910533884</v>
      </c>
      <c r="H152" s="19">
        <v>4446.3976834077339</v>
      </c>
      <c r="I152" s="19">
        <v>3864.4341957723409</v>
      </c>
      <c r="J152" s="19">
        <v>4247.2692240757242</v>
      </c>
      <c r="K152" s="19">
        <v>4334.4579816751202</v>
      </c>
      <c r="L152" s="19">
        <v>3631.4645237362706</v>
      </c>
      <c r="M152" s="19">
        <v>3520.1580598082796</v>
      </c>
      <c r="N152" s="19">
        <v>4194.6547007408635</v>
      </c>
      <c r="O152" s="19">
        <v>4762.8308647344411</v>
      </c>
      <c r="P152" s="19">
        <v>4771.5206880681899</v>
      </c>
      <c r="Q152" s="19">
        <v>3288.2937873524356</v>
      </c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42">
        <f t="shared" si="2"/>
        <v>1</v>
      </c>
      <c r="AC152" s="16"/>
    </row>
    <row r="153" spans="1:29" ht="14.25" customHeight="1" x14ac:dyDescent="0.25">
      <c r="A153" s="22" t="s">
        <v>173</v>
      </c>
      <c r="B153" s="21"/>
      <c r="C153" s="21"/>
      <c r="D153" s="21"/>
      <c r="E153" s="21"/>
      <c r="F153" s="21"/>
      <c r="G153" s="21"/>
      <c r="H153" s="21">
        <v>9845.3571428571431</v>
      </c>
      <c r="I153" s="21">
        <v>9887.6373626373606</v>
      </c>
      <c r="J153" s="21">
        <v>10245.604395604394</v>
      </c>
      <c r="K153" s="21">
        <v>12116.758241758242</v>
      </c>
      <c r="L153" s="21">
        <v>11459.615384615383</v>
      </c>
      <c r="M153" s="21">
        <v>10954.120879120877</v>
      </c>
      <c r="N153" s="21">
        <v>10924.725274725273</v>
      </c>
      <c r="O153" s="21">
        <v>11449.45054945055</v>
      </c>
      <c r="P153" s="21">
        <v>13959.34065934066</v>
      </c>
      <c r="Q153" s="21">
        <v>15562.087912087913</v>
      </c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42">
        <f t="shared" si="2"/>
        <v>1</v>
      </c>
      <c r="AC153" s="16"/>
    </row>
    <row r="154" spans="1:29" ht="14.25" customHeight="1" x14ac:dyDescent="0.25">
      <c r="A154" s="22" t="s">
        <v>174</v>
      </c>
      <c r="B154" s="19">
        <v>1968</v>
      </c>
      <c r="C154" s="19">
        <v>2424.4768657593795</v>
      </c>
      <c r="D154" s="19">
        <v>3303.3090946184579</v>
      </c>
      <c r="E154" s="19">
        <v>3978.3415023120479</v>
      </c>
      <c r="F154" s="19">
        <v>2804.1296470424595</v>
      </c>
      <c r="G154" s="19">
        <v>1532.8020207373656</v>
      </c>
      <c r="H154" s="19">
        <v>1876.9236406731213</v>
      </c>
      <c r="I154" s="19">
        <v>1705.7208241391081</v>
      </c>
      <c r="J154" s="19">
        <v>1898.9596439841287</v>
      </c>
      <c r="K154" s="19">
        <v>2186.6802790308971</v>
      </c>
      <c r="L154" s="19">
        <v>2102.077236080911</v>
      </c>
      <c r="M154" s="19">
        <v>2216.7224720881463</v>
      </c>
      <c r="N154" s="19">
        <v>2757.4306658018836</v>
      </c>
      <c r="O154" s="19">
        <v>3457.9969820013853</v>
      </c>
      <c r="P154" s="19">
        <v>4061.0414121649542</v>
      </c>
      <c r="Q154" s="19">
        <v>3054.1371186394595</v>
      </c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42">
        <f t="shared" si="2"/>
        <v>1</v>
      </c>
      <c r="AC154" s="16"/>
    </row>
    <row r="155" spans="1:29" ht="14.25" customHeight="1" x14ac:dyDescent="0.25">
      <c r="A155" s="22" t="s">
        <v>175</v>
      </c>
      <c r="B155" s="21">
        <v>5032.04</v>
      </c>
      <c r="C155" s="21">
        <v>6510.59</v>
      </c>
      <c r="D155" s="21">
        <v>9235.48</v>
      </c>
      <c r="E155" s="21">
        <v>12831.3</v>
      </c>
      <c r="F155" s="21">
        <v>9343.8799999999992</v>
      </c>
      <c r="G155" s="21">
        <v>11900.61</v>
      </c>
      <c r="H155" s="21">
        <v>15414.83</v>
      </c>
      <c r="I155" s="21">
        <v>16442.52</v>
      </c>
      <c r="J155" s="21">
        <v>17504.669999999998</v>
      </c>
      <c r="K155" s="21">
        <v>15419.73</v>
      </c>
      <c r="L155" s="21">
        <v>12073.67</v>
      </c>
      <c r="M155" s="21">
        <v>11837.65</v>
      </c>
      <c r="N155" s="21">
        <v>14492.01</v>
      </c>
      <c r="O155" s="67">
        <v>15298.26</v>
      </c>
      <c r="P155" s="67">
        <v>15442.45</v>
      </c>
      <c r="Q155" s="67">
        <v>11410.82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42">
        <f t="shared" si="2"/>
        <v>1</v>
      </c>
      <c r="AC155" s="16"/>
    </row>
    <row r="156" spans="1:29" ht="14.25" customHeight="1" x14ac:dyDescent="0.25">
      <c r="A156" s="22" t="s">
        <v>176</v>
      </c>
      <c r="B156" s="19"/>
      <c r="C156" s="19"/>
      <c r="D156" s="19"/>
      <c r="E156" s="19"/>
      <c r="F156" s="19"/>
      <c r="G156" s="19">
        <v>350.8</v>
      </c>
      <c r="H156" s="19">
        <v>405.74223739176796</v>
      </c>
      <c r="I156" s="19">
        <v>324.93497754514902</v>
      </c>
      <c r="J156" s="19">
        <v>384.44457902533401</v>
      </c>
      <c r="K156" s="19">
        <v>409.576550544312</v>
      </c>
      <c r="L156" s="19">
        <v>440.13231813353701</v>
      </c>
      <c r="M156" s="19">
        <v>443.68709465972898</v>
      </c>
      <c r="N156" s="19">
        <v>465.017976864302</v>
      </c>
      <c r="O156" s="68">
        <v>491.23417462815502</v>
      </c>
      <c r="P156" s="68">
        <v>451.29259572841801</v>
      </c>
      <c r="Q156" s="68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42">
        <f t="shared" si="2"/>
        <v>0</v>
      </c>
      <c r="AC156" s="16"/>
    </row>
    <row r="157" spans="1:29" ht="14.25" customHeight="1" x14ac:dyDescent="0.25">
      <c r="A157" s="22" t="s">
        <v>177</v>
      </c>
      <c r="B157" s="21">
        <v>24.8</v>
      </c>
      <c r="C157" s="21">
        <v>33.489139644956509</v>
      </c>
      <c r="D157" s="21">
        <v>30.39896002862983</v>
      </c>
      <c r="E157" s="21">
        <v>33.877072076949162</v>
      </c>
      <c r="F157" s="21">
        <v>32.77346027897822</v>
      </c>
      <c r="G157" s="21">
        <v>36.225743020314574</v>
      </c>
      <c r="H157" s="21">
        <v>42.224659230850698</v>
      </c>
      <c r="I157" s="21">
        <v>44.281623826705633</v>
      </c>
      <c r="J157" s="21">
        <v>47.504803790792302</v>
      </c>
      <c r="K157" s="21">
        <v>33.327152726932013</v>
      </c>
      <c r="L157" s="21">
        <v>31.762970940998674</v>
      </c>
      <c r="M157" s="21">
        <v>32.174735203620031</v>
      </c>
      <c r="N157" s="21">
        <v>30.561057543898549</v>
      </c>
      <c r="O157" s="67">
        <v>38.945921210631212</v>
      </c>
      <c r="P157" s="67">
        <v>38.29879386460631</v>
      </c>
      <c r="Q157" s="67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42">
        <f t="shared" si="2"/>
        <v>0</v>
      </c>
      <c r="AC157" s="16"/>
    </row>
    <row r="158" spans="1:29" ht="14.25" customHeight="1" x14ac:dyDescent="0.25">
      <c r="A158" s="22" t="s">
        <v>178</v>
      </c>
      <c r="B158" s="19">
        <v>8.7211983773696495</v>
      </c>
      <c r="C158" s="19">
        <v>13.596675748111199</v>
      </c>
      <c r="D158" s="19">
        <v>13.610735182247801</v>
      </c>
      <c r="E158" s="19">
        <v>17.298148202178901</v>
      </c>
      <c r="F158" s="19">
        <v>15.787674709186099</v>
      </c>
      <c r="G158" s="19">
        <v>19.735117752731902</v>
      </c>
      <c r="H158" s="19">
        <v>24.16776414532864</v>
      </c>
      <c r="I158" s="19">
        <v>20.100443073197461</v>
      </c>
      <c r="J158" s="19">
        <v>20.613040346344697</v>
      </c>
      <c r="K158" s="19">
        <v>26.013507282012899</v>
      </c>
      <c r="L158" s="19">
        <v>24.522076533042164</v>
      </c>
      <c r="M158" s="19">
        <v>25.160486342206799</v>
      </c>
      <c r="N158" s="19">
        <v>24.35000839553566</v>
      </c>
      <c r="O158" s="68">
        <v>20.645346532584838</v>
      </c>
      <c r="P158" s="68">
        <v>19.253952043142331</v>
      </c>
      <c r="Q158" s="68">
        <v>18.634030917136151</v>
      </c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42">
        <f t="shared" si="2"/>
        <v>1</v>
      </c>
      <c r="AC158" s="16"/>
    </row>
    <row r="159" spans="1:29" ht="14.25" customHeight="1" x14ac:dyDescent="0.25">
      <c r="A159" s="22" t="s">
        <v>179</v>
      </c>
      <c r="B159" s="21">
        <v>4788.1000000000004</v>
      </c>
      <c r="C159" s="21">
        <v>5609.7066666666669</v>
      </c>
      <c r="D159" s="21">
        <v>9588.8799999999992</v>
      </c>
      <c r="E159" s="21">
        <v>15655.737045333333</v>
      </c>
      <c r="F159" s="21">
        <v>11402.649866666667</v>
      </c>
      <c r="G159" s="21">
        <v>12723.493546666667</v>
      </c>
      <c r="H159" s="21">
        <v>15347.461253333335</v>
      </c>
      <c r="I159" s="21">
        <v>17869.361840000001</v>
      </c>
      <c r="J159" s="21">
        <v>19248.449226666668</v>
      </c>
      <c r="K159" s="21">
        <v>19926.700956373334</v>
      </c>
      <c r="L159" s="21">
        <v>20096.675973333331</v>
      </c>
      <c r="M159" s="21">
        <v>16353.324926141333</v>
      </c>
      <c r="N159" s="21">
        <v>15799.36030582304</v>
      </c>
      <c r="O159" s="67">
        <v>15713.753813333335</v>
      </c>
      <c r="P159" s="67">
        <v>17674.830236669015</v>
      </c>
      <c r="Q159" s="67">
        <v>14874.223566869334</v>
      </c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42">
        <f t="shared" si="2"/>
        <v>1</v>
      </c>
      <c r="AC159" s="16"/>
    </row>
    <row r="160" spans="1:29" ht="14.25" customHeight="1" x14ac:dyDescent="0.25">
      <c r="A160" s="22" t="s">
        <v>180</v>
      </c>
      <c r="B160" s="19">
        <v>436.5</v>
      </c>
      <c r="C160" s="19">
        <v>471.30153703582914</v>
      </c>
      <c r="D160" s="19">
        <v>601.25308537829596</v>
      </c>
      <c r="E160" s="19">
        <v>770.11203608096696</v>
      </c>
      <c r="F160" s="19">
        <v>596.67004910740172</v>
      </c>
      <c r="G160" s="19">
        <v>536.44518593952716</v>
      </c>
      <c r="H160" s="19">
        <v>669.52980397269118</v>
      </c>
      <c r="I160" s="19">
        <v>741.92732803363765</v>
      </c>
      <c r="J160" s="19">
        <v>796.39872355456225</v>
      </c>
      <c r="K160" s="19">
        <v>795.34436501260632</v>
      </c>
      <c r="L160" s="19">
        <v>701.5255303899612</v>
      </c>
      <c r="M160" s="19">
        <v>681.53184805217973</v>
      </c>
      <c r="N160" s="19">
        <v>809.01548175136043</v>
      </c>
      <c r="O160" s="68">
        <v>935.49682808034186</v>
      </c>
      <c r="P160" s="68"/>
      <c r="Q160" s="68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42">
        <f t="shared" si="2"/>
        <v>0</v>
      </c>
      <c r="AC160" s="16"/>
    </row>
    <row r="161" spans="1:29" ht="14.25" customHeight="1" x14ac:dyDescent="0.25">
      <c r="A161" s="22" t="s">
        <v>181</v>
      </c>
      <c r="B161" s="21"/>
      <c r="C161" s="21"/>
      <c r="D161" s="21">
        <v>1009.9</v>
      </c>
      <c r="E161" s="21">
        <v>1286.1074993450295</v>
      </c>
      <c r="F161" s="21">
        <v>935.5732503974383</v>
      </c>
      <c r="G161" s="21">
        <v>994.82742145233613</v>
      </c>
      <c r="H161" s="21">
        <v>1089.0290160508721</v>
      </c>
      <c r="I161" s="21">
        <v>1038.334375456222</v>
      </c>
      <c r="J161" s="21">
        <v>1117.5228115526909</v>
      </c>
      <c r="K161" s="21">
        <v>1187.5651472070567</v>
      </c>
      <c r="L161" s="21">
        <v>1063.4486247622581</v>
      </c>
      <c r="M161" s="21">
        <v>1066.1481316256084</v>
      </c>
      <c r="N161" s="21">
        <v>1270.9658590684537</v>
      </c>
      <c r="O161" s="67">
        <v>1505.3858880975226</v>
      </c>
      <c r="P161" s="67">
        <v>1643.3826142300029</v>
      </c>
      <c r="Q161" s="67">
        <v>1388.5486212111421</v>
      </c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42">
        <f t="shared" si="2"/>
        <v>1</v>
      </c>
      <c r="AC161" s="16"/>
    </row>
    <row r="162" spans="1:29" ht="14.25" customHeight="1" x14ac:dyDescent="0.25">
      <c r="A162" s="22" t="s">
        <v>182</v>
      </c>
      <c r="B162" s="19">
        <v>107.84064468939378</v>
      </c>
      <c r="C162" s="19">
        <v>127.6227271496485</v>
      </c>
      <c r="D162" s="19">
        <v>102.4</v>
      </c>
      <c r="E162" s="19">
        <v>106.1697012476761</v>
      </c>
      <c r="F162" s="19">
        <v>108.2195635124949</v>
      </c>
      <c r="G162" s="19">
        <v>129.47200811073449</v>
      </c>
      <c r="H162" s="19">
        <v>125.1849016812242</v>
      </c>
      <c r="I162" s="19">
        <v>157.1987436124017</v>
      </c>
      <c r="J162" s="19">
        <v>156.34976904413531</v>
      </c>
      <c r="K162" s="19">
        <v>174.75708617430126</v>
      </c>
      <c r="L162" s="19">
        <v>170.25076328714201</v>
      </c>
      <c r="M162" s="19">
        <v>181.0992836475456</v>
      </c>
      <c r="N162" s="19">
        <v>207.93537812288628</v>
      </c>
      <c r="O162" s="68">
        <v>214.18411677428321</v>
      </c>
      <c r="P162" s="68">
        <v>217.37875613730222</v>
      </c>
      <c r="Q162" s="68">
        <v>139.66727079880178</v>
      </c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42">
        <f t="shared" si="2"/>
        <v>1</v>
      </c>
      <c r="AC162" s="16"/>
    </row>
    <row r="163" spans="1:29" ht="14.25" customHeight="1" x14ac:dyDescent="0.25">
      <c r="A163" s="22" t="s">
        <v>183</v>
      </c>
      <c r="B163" s="21">
        <v>42.74232473920592</v>
      </c>
      <c r="C163" s="21">
        <v>46.098346646025277</v>
      </c>
      <c r="D163" s="21">
        <v>52.925698143080488</v>
      </c>
      <c r="E163" s="21">
        <v>62.922386263359407</v>
      </c>
      <c r="F163" s="21">
        <v>88.944802712707144</v>
      </c>
      <c r="G163" s="21">
        <v>117.91527607100463</v>
      </c>
      <c r="H163" s="21">
        <v>249.11272461842086</v>
      </c>
      <c r="I163" s="21">
        <v>249.63722700624058</v>
      </c>
      <c r="J163" s="21">
        <v>263.98369122734863</v>
      </c>
      <c r="K163" s="21">
        <v>196.53514673207738</v>
      </c>
      <c r="L163" s="21">
        <v>168.17940857636276</v>
      </c>
      <c r="M163" s="21">
        <v>133.80000000000001</v>
      </c>
      <c r="N163" s="21">
        <v>152.18176298530045</v>
      </c>
      <c r="O163" s="67">
        <v>151.08911851244531</v>
      </c>
      <c r="P163" s="67">
        <v>170.41545543177631</v>
      </c>
      <c r="Q163" s="67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42">
        <f t="shared" si="2"/>
        <v>0</v>
      </c>
      <c r="AC163" s="16"/>
    </row>
    <row r="164" spans="1:29" ht="14.25" customHeight="1" x14ac:dyDescent="0.25">
      <c r="A164" s="22" t="s">
        <v>184</v>
      </c>
      <c r="B164" s="19">
        <v>20205.810210601736</v>
      </c>
      <c r="C164" s="19">
        <v>23099.395821095961</v>
      </c>
      <c r="D164" s="19">
        <v>26842.250191039919</v>
      </c>
      <c r="E164" s="19">
        <v>29552.02307883056</v>
      </c>
      <c r="F164" s="19">
        <v>24585.450851478341</v>
      </c>
      <c r="G164" s="19">
        <v>29558.308530078732</v>
      </c>
      <c r="H164" s="19">
        <v>33224.838190777511</v>
      </c>
      <c r="I164" s="19">
        <v>35615.945849084128</v>
      </c>
      <c r="J164" s="19">
        <v>39383.601054902902</v>
      </c>
      <c r="K164" s="19">
        <v>45635.373505386531</v>
      </c>
      <c r="L164" s="19">
        <v>47723.601185605439</v>
      </c>
      <c r="M164" s="19">
        <v>43345.631805203899</v>
      </c>
      <c r="N164" s="19">
        <v>50918.26131035357</v>
      </c>
      <c r="O164" s="68">
        <v>62409.326520903582</v>
      </c>
      <c r="P164" s="68">
        <v>64607.969505006295</v>
      </c>
      <c r="Q164" s="68">
        <v>52610.428280656277</v>
      </c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42">
        <f t="shared" si="2"/>
        <v>1</v>
      </c>
      <c r="AC164" s="16"/>
    </row>
    <row r="165" spans="1:29" ht="14.25" customHeight="1" x14ac:dyDescent="0.25">
      <c r="A165" s="22" t="s">
        <v>185</v>
      </c>
      <c r="B165" s="21"/>
      <c r="C165" s="21"/>
      <c r="D165" s="21"/>
      <c r="E165" s="21"/>
      <c r="F165" s="21"/>
      <c r="G165" s="21"/>
      <c r="H165" s="21">
        <v>46.1</v>
      </c>
      <c r="I165" s="21">
        <v>51.30167597765363</v>
      </c>
      <c r="J165" s="21">
        <v>52.407821229050278</v>
      </c>
      <c r="K165" s="21">
        <v>58.351955307262571</v>
      </c>
      <c r="L165" s="21">
        <v>49.726256983240226</v>
      </c>
      <c r="M165" s="21">
        <v>38.162011173184361</v>
      </c>
      <c r="N165" s="21">
        <v>32.581005586592177</v>
      </c>
      <c r="O165" s="67">
        <v>28.798313966480446</v>
      </c>
      <c r="P165" s="67">
        <v>35.340286871508383</v>
      </c>
      <c r="Q165" s="67">
        <v>19.966157659217874</v>
      </c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42">
        <f t="shared" si="2"/>
        <v>1</v>
      </c>
      <c r="AC165" s="16"/>
    </row>
    <row r="166" spans="1:29" ht="14.25" customHeight="1" x14ac:dyDescent="0.25">
      <c r="A166" s="22" t="s">
        <v>186</v>
      </c>
      <c r="B166" s="19"/>
      <c r="C166" s="19"/>
      <c r="D166" s="19"/>
      <c r="E166" s="19">
        <v>2634.1791299956917</v>
      </c>
      <c r="F166" s="19">
        <v>1792.3289133153748</v>
      </c>
      <c r="G166" s="19">
        <v>1909.0583151813844</v>
      </c>
      <c r="H166" s="19">
        <v>2074.9146856869024</v>
      </c>
      <c r="I166" s="19">
        <v>1936.3231898109332</v>
      </c>
      <c r="J166" s="19">
        <v>2087.3449343939174</v>
      </c>
      <c r="K166" s="19">
        <v>2314.9539926074945</v>
      </c>
      <c r="L166" s="19">
        <v>2023.6402350370117</v>
      </c>
      <c r="M166" s="19">
        <v>2238.6354941964773</v>
      </c>
      <c r="N166" s="19">
        <v>2516.0920861714594</v>
      </c>
      <c r="O166" s="68">
        <v>3064.0509813491631</v>
      </c>
      <c r="P166" s="68">
        <v>3053.8014207349615</v>
      </c>
      <c r="Q166" s="68">
        <v>2701.3145200822819</v>
      </c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42">
        <f t="shared" si="2"/>
        <v>1</v>
      </c>
      <c r="AC166" s="16"/>
    </row>
    <row r="167" spans="1:29" ht="14.25" customHeight="1" x14ac:dyDescent="0.25">
      <c r="A167" s="22" t="s">
        <v>187</v>
      </c>
      <c r="B167" s="21">
        <v>651.79999999999995</v>
      </c>
      <c r="C167" s="21">
        <v>758.92179481521759</v>
      </c>
      <c r="D167" s="21">
        <v>1010.3009891558721</v>
      </c>
      <c r="E167" s="21">
        <v>1290.7</v>
      </c>
      <c r="F167" s="21">
        <v>912.9885413408258</v>
      </c>
      <c r="G167" s="21">
        <v>949.18822027662304</v>
      </c>
      <c r="H167" s="21">
        <v>1008.5838284183363</v>
      </c>
      <c r="I167" s="21">
        <v>916.32175883312846</v>
      </c>
      <c r="J167" s="21">
        <v>980.59070556388076</v>
      </c>
      <c r="K167" s="21">
        <v>1080.2220083316427</v>
      </c>
      <c r="L167" s="21">
        <v>938.07731856183796</v>
      </c>
      <c r="M167" s="21">
        <v>1013.738780393966</v>
      </c>
      <c r="N167" s="21">
        <v>1241.8567583633546</v>
      </c>
      <c r="O167" s="67">
        <v>1305.471467220799</v>
      </c>
      <c r="P167" s="67">
        <v>1326.8756380204566</v>
      </c>
      <c r="Q167" s="67">
        <v>1290.9495850567439</v>
      </c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42">
        <f t="shared" si="2"/>
        <v>1</v>
      </c>
      <c r="AC167" s="16"/>
    </row>
    <row r="168" spans="1:29" ht="14.25" customHeight="1" x14ac:dyDescent="0.25">
      <c r="A168" s="22" t="s">
        <v>188</v>
      </c>
      <c r="B168" s="19">
        <v>30.65895589986118</v>
      </c>
      <c r="C168" s="19">
        <v>25.3</v>
      </c>
      <c r="D168" s="19">
        <v>35.106404676868031</v>
      </c>
      <c r="E168" s="19">
        <v>40.048976651780826</v>
      </c>
      <c r="F168" s="19">
        <v>35.583013847883656</v>
      </c>
      <c r="G168" s="19">
        <v>44.891110047249498</v>
      </c>
      <c r="H168" s="19">
        <v>50.238407021846349</v>
      </c>
      <c r="I168" s="19">
        <v>50.101923685595807</v>
      </c>
      <c r="J168" s="19">
        <v>62.607002891478764</v>
      </c>
      <c r="K168" s="19">
        <v>66.022754845307318</v>
      </c>
      <c r="L168" s="19">
        <v>57.289950321895375</v>
      </c>
      <c r="M168" s="19">
        <v>54.816052444809017</v>
      </c>
      <c r="N168" s="19">
        <v>54.657335134105445</v>
      </c>
      <c r="O168" s="68">
        <v>62.433502414347174</v>
      </c>
      <c r="P168" s="68">
        <v>51.351968719924066</v>
      </c>
      <c r="Q168" s="68">
        <v>31.284186962544961</v>
      </c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42">
        <f t="shared" si="2"/>
        <v>1</v>
      </c>
      <c r="AC168" s="16"/>
    </row>
    <row r="169" spans="1:29" ht="14.25" customHeight="1" x14ac:dyDescent="0.25">
      <c r="A169" s="22" t="s">
        <v>189</v>
      </c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67"/>
      <c r="P169" s="67"/>
      <c r="Q169" s="67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42">
        <f t="shared" si="2"/>
        <v>0</v>
      </c>
      <c r="AC169" s="16"/>
    </row>
    <row r="170" spans="1:29" ht="14.25" customHeight="1" x14ac:dyDescent="0.25">
      <c r="A170" s="22" t="s">
        <v>190</v>
      </c>
      <c r="B170" s="19">
        <v>5328.0614338312462</v>
      </c>
      <c r="C170" s="19">
        <v>6629.5585725680658</v>
      </c>
      <c r="D170" s="19">
        <v>7539.6077218495693</v>
      </c>
      <c r="E170" s="19">
        <v>7594.2226352539274</v>
      </c>
      <c r="F170" s="19">
        <v>5911.3440022060258</v>
      </c>
      <c r="G170" s="19">
        <v>7172.9345813822883</v>
      </c>
      <c r="H170" s="19">
        <v>8357.155796342151</v>
      </c>
      <c r="I170" s="19">
        <v>8091.3487357518397</v>
      </c>
      <c r="J170" s="19">
        <v>7774.4918180444838</v>
      </c>
      <c r="K170" s="19">
        <v>7532.3189261198113</v>
      </c>
      <c r="L170" s="19">
        <v>6454.3124761421386</v>
      </c>
      <c r="M170" s="19">
        <v>5668.7625877315668</v>
      </c>
      <c r="N170" s="19">
        <v>6361.365457898316</v>
      </c>
      <c r="O170" s="68">
        <v>6819.8746895933537</v>
      </c>
      <c r="P170" s="68">
        <v>6516.2993371384409</v>
      </c>
      <c r="Q170" s="68">
        <v>4015.3962717812001</v>
      </c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42">
        <f t="shared" si="2"/>
        <v>1</v>
      </c>
      <c r="AC170" s="16"/>
    </row>
    <row r="171" spans="1:29" ht="14.25" customHeight="1" x14ac:dyDescent="0.25">
      <c r="A171" s="22" t="s">
        <v>191</v>
      </c>
      <c r="B171" s="21"/>
      <c r="C171" s="21"/>
      <c r="D171" s="21"/>
      <c r="E171" s="21"/>
      <c r="F171" s="21"/>
      <c r="G171" s="21"/>
      <c r="H171" s="21"/>
      <c r="I171" s="21"/>
      <c r="J171" s="21"/>
      <c r="K171" s="21">
        <v>201.2</v>
      </c>
      <c r="L171" s="21">
        <v>732.22</v>
      </c>
      <c r="M171" s="21">
        <v>312.95999999999998</v>
      </c>
      <c r="N171" s="21">
        <v>285.94</v>
      </c>
      <c r="O171" s="67">
        <v>504.5</v>
      </c>
      <c r="P171" s="67">
        <v>949.47</v>
      </c>
      <c r="Q171" s="67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42">
        <f t="shared" si="2"/>
        <v>0</v>
      </c>
      <c r="AC171" s="16"/>
    </row>
    <row r="172" spans="1:29" ht="14.25" customHeight="1" x14ac:dyDescent="0.25">
      <c r="A172" s="22" t="s">
        <v>192</v>
      </c>
      <c r="B172" s="19"/>
      <c r="C172" s="19"/>
      <c r="D172" s="19"/>
      <c r="E172" s="19"/>
      <c r="F172" s="19"/>
      <c r="G172" s="19"/>
      <c r="H172" s="19"/>
      <c r="I172" s="19"/>
      <c r="J172" s="19">
        <v>9499.1810762827026</v>
      </c>
      <c r="K172" s="19">
        <v>11027.379718797281</v>
      </c>
      <c r="L172" s="19">
        <v>10143.937658497005</v>
      </c>
      <c r="M172" s="19">
        <v>9818.1970672713651</v>
      </c>
      <c r="N172" s="19">
        <v>11289.37853869902</v>
      </c>
      <c r="O172" s="68">
        <v>12473.319383965225</v>
      </c>
      <c r="P172" s="68">
        <v>12391.997672104999</v>
      </c>
      <c r="Q172" s="68">
        <v>10178.748984632126</v>
      </c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42">
        <f t="shared" si="2"/>
        <v>1</v>
      </c>
      <c r="AC172" s="16"/>
    </row>
    <row r="173" spans="1:29" ht="14.25" customHeight="1" x14ac:dyDescent="0.25">
      <c r="A173" s="22" t="s">
        <v>193</v>
      </c>
      <c r="B173" s="21">
        <v>1267.4612500000001</v>
      </c>
      <c r="C173" s="21">
        <v>1462.461</v>
      </c>
      <c r="D173" s="21">
        <v>1613.085</v>
      </c>
      <c r="E173" s="21">
        <v>1967.9079999999999</v>
      </c>
      <c r="F173" s="21">
        <v>1549.394</v>
      </c>
      <c r="G173" s="21">
        <v>2027.4555</v>
      </c>
      <c r="H173" s="21">
        <v>2777.2728999999999</v>
      </c>
      <c r="I173" s="21">
        <v>1172.4000000000001</v>
      </c>
      <c r="J173" s="21">
        <v>1382.014386547545</v>
      </c>
      <c r="K173" s="21">
        <v>1461.560019850333</v>
      </c>
      <c r="L173" s="21">
        <v>1578.6500039696141</v>
      </c>
      <c r="M173" s="21">
        <v>1618.1456874397245</v>
      </c>
      <c r="N173" s="21">
        <v>1687.8960722412301</v>
      </c>
      <c r="O173" s="21">
        <v>1736.54</v>
      </c>
      <c r="P173" s="21">
        <v>1709.58</v>
      </c>
      <c r="Q173" s="54">
        <v>1059.46000793845</v>
      </c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42">
        <f t="shared" si="2"/>
        <v>1</v>
      </c>
      <c r="AC173" s="16"/>
    </row>
    <row r="174" spans="1:29" ht="14.25" customHeight="1" x14ac:dyDescent="0.25">
      <c r="A174" s="22" t="s">
        <v>194</v>
      </c>
      <c r="B174" s="19">
        <v>38.163910740740739</v>
      </c>
      <c r="C174" s="19">
        <v>43.760780740740742</v>
      </c>
      <c r="D174" s="19">
        <v>43.371222222222215</v>
      </c>
      <c r="E174" s="19">
        <v>61.384865185185177</v>
      </c>
      <c r="F174" s="19">
        <v>45.893830370370367</v>
      </c>
      <c r="G174" s="19">
        <v>45.304836666666667</v>
      </c>
      <c r="H174" s="19">
        <v>45.115119629629625</v>
      </c>
      <c r="I174" s="19">
        <v>43.944166666666668</v>
      </c>
      <c r="J174" s="19">
        <v>47.345617407407403</v>
      </c>
      <c r="K174" s="19">
        <v>45.901568713703711</v>
      </c>
      <c r="L174" s="19">
        <v>50.355269864002238</v>
      </c>
      <c r="M174" s="19">
        <v>52.160886609946608</v>
      </c>
      <c r="N174" s="19">
        <v>50.848091583005029</v>
      </c>
      <c r="O174" s="19">
        <v>55.656752342227449</v>
      </c>
      <c r="P174" s="54">
        <v>59.793015523966531</v>
      </c>
      <c r="Q174" s="54">
        <v>37.873225012503028</v>
      </c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42">
        <f t="shared" si="2"/>
        <v>1</v>
      </c>
      <c r="AC174" s="16"/>
    </row>
    <row r="175" spans="1:29" ht="14.25" customHeight="1" x14ac:dyDescent="0.25">
      <c r="A175" s="22" t="s">
        <v>195</v>
      </c>
      <c r="B175" s="21">
        <v>73.478367407407404</v>
      </c>
      <c r="C175" s="21">
        <v>80.567801111111109</v>
      </c>
      <c r="D175" s="21">
        <v>81.366220740740729</v>
      </c>
      <c r="E175" s="21">
        <v>93.778265925925922</v>
      </c>
      <c r="F175" s="21">
        <v>74.895065185185175</v>
      </c>
      <c r="G175" s="21">
        <v>82.926500740740735</v>
      </c>
      <c r="H175" s="21">
        <v>88.341267777777773</v>
      </c>
      <c r="I175" s="21">
        <v>77.728982962962959</v>
      </c>
      <c r="J175" s="21">
        <v>73.270702962962957</v>
      </c>
      <c r="K175" s="21">
        <v>84.54368653148147</v>
      </c>
      <c r="L175" s="21">
        <v>86.920020338370051</v>
      </c>
      <c r="M175" s="21">
        <v>91.186340470848208</v>
      </c>
      <c r="N175" s="21">
        <v>96.791976339393315</v>
      </c>
      <c r="O175" s="21">
        <v>98.060812917932068</v>
      </c>
      <c r="P175" s="54">
        <v>93.094550687633429</v>
      </c>
      <c r="Q175" s="54">
        <v>62.918306213839109</v>
      </c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42">
        <f t="shared" si="2"/>
        <v>1</v>
      </c>
      <c r="AC175" s="16"/>
    </row>
    <row r="176" spans="1:29" ht="14.25" customHeight="1" x14ac:dyDescent="0.25">
      <c r="A176" s="22" t="s">
        <v>196</v>
      </c>
      <c r="B176" s="19">
        <v>34.244735925925923</v>
      </c>
      <c r="C176" s="19">
        <v>37.928418518518512</v>
      </c>
      <c r="D176" s="19">
        <v>45.556989999999999</v>
      </c>
      <c r="E176" s="19">
        <v>51.405541851851851</v>
      </c>
      <c r="F176" s="19">
        <v>45.542863703703702</v>
      </c>
      <c r="G176" s="19">
        <v>45.117757407407403</v>
      </c>
      <c r="H176" s="19">
        <v>43.587515925925928</v>
      </c>
      <c r="I176" s="19">
        <v>45.946441851851851</v>
      </c>
      <c r="J176" s="19">
        <v>48.501772222222215</v>
      </c>
      <c r="K176" s="19">
        <v>50.026099870370359</v>
      </c>
      <c r="L176" s="19">
        <v>51.226573771499126</v>
      </c>
      <c r="M176" s="19">
        <v>52.2927272043882</v>
      </c>
      <c r="N176" s="19">
        <v>48.104604669614808</v>
      </c>
      <c r="O176" s="19">
        <v>51.172277459614826</v>
      </c>
      <c r="P176" s="54">
        <v>45.572193976768254</v>
      </c>
      <c r="Q176" s="54">
        <v>30.703739172463379</v>
      </c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42">
        <f t="shared" si="2"/>
        <v>1</v>
      </c>
      <c r="AC176" s="16"/>
    </row>
    <row r="177" spans="1:29" ht="14.25" customHeight="1" x14ac:dyDescent="0.25">
      <c r="A177" s="22" t="s">
        <v>197</v>
      </c>
      <c r="B177" s="21">
        <v>549.34799999999996</v>
      </c>
      <c r="C177" s="21">
        <v>807.351</v>
      </c>
      <c r="D177" s="21">
        <v>877.54600000000005</v>
      </c>
      <c r="E177" s="21">
        <v>935.15449999999998</v>
      </c>
      <c r="F177" s="21">
        <v>969.0915</v>
      </c>
      <c r="G177" s="21">
        <v>1004.5</v>
      </c>
      <c r="H177" s="21">
        <v>923.58600000000001</v>
      </c>
      <c r="I177" s="21">
        <v>923.03179999999998</v>
      </c>
      <c r="J177" s="21">
        <v>991.80679999999995</v>
      </c>
      <c r="K177" s="21">
        <v>921.12760000000003</v>
      </c>
      <c r="L177" s="21">
        <v>963.909041061582</v>
      </c>
      <c r="M177" s="21">
        <v>836.32285121511995</v>
      </c>
      <c r="N177" s="21">
        <v>913.412867145306</v>
      </c>
      <c r="O177" s="67">
        <v>785.31098957015104</v>
      </c>
      <c r="P177" s="67">
        <v>929.12356736814309</v>
      </c>
      <c r="Q177" s="67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42">
        <f t="shared" si="2"/>
        <v>0</v>
      </c>
      <c r="AC177" s="16"/>
    </row>
    <row r="178" spans="1:29" ht="14.25" customHeight="1" x14ac:dyDescent="0.25">
      <c r="A178" s="22" t="s">
        <v>198</v>
      </c>
      <c r="B178" s="19">
        <v>134.97</v>
      </c>
      <c r="C178" s="19">
        <v>63.08</v>
      </c>
      <c r="D178" s="19">
        <v>65.63</v>
      </c>
      <c r="E178" s="19">
        <v>90.03</v>
      </c>
      <c r="F178" s="19">
        <v>63.1</v>
      </c>
      <c r="G178" s="19">
        <v>73.349999999999994</v>
      </c>
      <c r="H178" s="19">
        <v>101.7890238982048</v>
      </c>
      <c r="I178" s="19">
        <v>96.139690382999987</v>
      </c>
      <c r="J178" s="19">
        <v>98.081185503589595</v>
      </c>
      <c r="K178" s="19">
        <v>89.021223335105702</v>
      </c>
      <c r="L178" s="19">
        <v>80.139503391574991</v>
      </c>
      <c r="M178" s="19">
        <v>43.545795870578722</v>
      </c>
      <c r="N178" s="19">
        <v>85.7</v>
      </c>
      <c r="O178" s="68">
        <v>104.73742133684959</v>
      </c>
      <c r="P178" s="68">
        <v>107.97411789930321</v>
      </c>
      <c r="Q178" s="68">
        <v>91.2457824468773</v>
      </c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42">
        <f t="shared" si="2"/>
        <v>1</v>
      </c>
      <c r="AC178" s="16"/>
    </row>
    <row r="179" spans="1:29" ht="14.25" customHeight="1" x14ac:dyDescent="0.25">
      <c r="A179" s="22" t="s">
        <v>199</v>
      </c>
      <c r="B179" s="21">
        <v>9788.3198085434979</v>
      </c>
      <c r="C179" s="21">
        <v>10477.557797269168</v>
      </c>
      <c r="D179" s="21">
        <v>13303.782635699887</v>
      </c>
      <c r="E179" s="21">
        <v>15175.161798089486</v>
      </c>
      <c r="F179" s="21">
        <v>10684.677007920549</v>
      </c>
      <c r="G179" s="21">
        <v>12091.644124050392</v>
      </c>
      <c r="H179" s="21">
        <v>13640.8</v>
      </c>
      <c r="I179" s="21">
        <v>13533.79168459663</v>
      </c>
      <c r="J179" s="21">
        <v>14425.7359597045</v>
      </c>
      <c r="K179" s="21">
        <v>14039.310300162568</v>
      </c>
      <c r="L179" s="21">
        <v>11572.897215297126</v>
      </c>
      <c r="M179" s="21">
        <v>10626.442262473065</v>
      </c>
      <c r="N179" s="21">
        <v>11371.209517002919</v>
      </c>
      <c r="O179" s="67">
        <v>11875.157445030849</v>
      </c>
      <c r="P179" s="67">
        <v>11725.486490145528</v>
      </c>
      <c r="Q179" s="67">
        <v>8754.3418719898855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42">
        <f t="shared" si="2"/>
        <v>1</v>
      </c>
      <c r="AC179" s="16"/>
    </row>
    <row r="180" spans="1:29" ht="14.25" customHeight="1" x14ac:dyDescent="0.25">
      <c r="A180" s="22" t="s">
        <v>200</v>
      </c>
      <c r="B180" s="19">
        <v>7550.242163051571</v>
      </c>
      <c r="C180" s="19">
        <v>8188.3587533183154</v>
      </c>
      <c r="D180" s="19">
        <v>9650.3886191239017</v>
      </c>
      <c r="E180" s="19">
        <v>11555.217862889984</v>
      </c>
      <c r="F180" s="19">
        <v>10663.22622072995</v>
      </c>
      <c r="G180" s="19">
        <v>11494.254554211297</v>
      </c>
      <c r="H180" s="19">
        <v>12941.451784692134</v>
      </c>
      <c r="I180" s="19">
        <v>13837.06914524531</v>
      </c>
      <c r="J180" s="19">
        <v>14538.427653119446</v>
      </c>
      <c r="K180" s="19">
        <v>14602.060920428523</v>
      </c>
      <c r="L180" s="19">
        <v>10888.642314610088</v>
      </c>
      <c r="M180" s="19">
        <v>10479.677299403005</v>
      </c>
      <c r="N180" s="19">
        <v>11663.220403300849</v>
      </c>
      <c r="O180" s="68">
        <v>13680.637637965432</v>
      </c>
      <c r="P180" s="68">
        <v>13556.264638391789</v>
      </c>
      <c r="Q180" s="68">
        <v>11806.442617462793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42">
        <f t="shared" si="2"/>
        <v>1</v>
      </c>
      <c r="AC180" s="16"/>
    </row>
    <row r="181" spans="1:29" ht="14.25" customHeight="1" x14ac:dyDescent="0.25">
      <c r="A181" s="22" t="s">
        <v>201</v>
      </c>
      <c r="B181" s="21">
        <v>1401</v>
      </c>
      <c r="C181" s="21">
        <v>1255</v>
      </c>
      <c r="D181" s="21">
        <v>1689.5442664670702</v>
      </c>
      <c r="E181" s="21">
        <v>1817.46858502649</v>
      </c>
      <c r="F181" s="21">
        <v>1433.2809538327701</v>
      </c>
      <c r="G181" s="21">
        <v>1594.9925720493493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42">
        <f t="shared" si="2"/>
        <v>0</v>
      </c>
      <c r="AC181" s="16"/>
    </row>
    <row r="182" spans="1:29" ht="14.25" customHeight="1" x14ac:dyDescent="0.25">
      <c r="A182" s="22" t="s">
        <v>202</v>
      </c>
      <c r="B182" s="66">
        <v>8095</v>
      </c>
      <c r="C182" s="66">
        <v>8717</v>
      </c>
      <c r="D182" s="66">
        <v>9579</v>
      </c>
      <c r="E182" s="66">
        <v>10856</v>
      </c>
      <c r="F182" s="66">
        <v>7551</v>
      </c>
      <c r="G182" s="66">
        <v>9369</v>
      </c>
      <c r="H182" s="66">
        <v>9453</v>
      </c>
      <c r="I182" s="66">
        <v>9756</v>
      </c>
      <c r="J182" s="66">
        <v>9837</v>
      </c>
      <c r="K182" s="66">
        <v>10326</v>
      </c>
      <c r="L182" s="66">
        <v>10107</v>
      </c>
      <c r="M182" s="66">
        <v>10958</v>
      </c>
      <c r="N182" s="66">
        <v>11327</v>
      </c>
      <c r="O182" s="66">
        <v>12450</v>
      </c>
      <c r="P182" s="66">
        <v>11819</v>
      </c>
      <c r="Q182" s="66">
        <v>9904</v>
      </c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42">
        <f t="shared" si="2"/>
        <v>1</v>
      </c>
      <c r="AC182" s="16"/>
    </row>
    <row r="183" spans="1:29" ht="14.25" customHeight="1" x14ac:dyDescent="0.25">
      <c r="A183" s="22" t="s">
        <v>203</v>
      </c>
      <c r="B183" s="21">
        <v>178.59970000000001</v>
      </c>
      <c r="C183" s="21">
        <v>95.008899999999997</v>
      </c>
      <c r="D183" s="21">
        <v>142.24539999999999</v>
      </c>
      <c r="E183" s="21">
        <v>179.2089</v>
      </c>
      <c r="F183" s="21">
        <v>142.4667125</v>
      </c>
      <c r="G183" s="21">
        <v>352.1</v>
      </c>
      <c r="H183" s="21">
        <v>375.67614736199999</v>
      </c>
      <c r="I183" s="21">
        <v>499.68026754841401</v>
      </c>
      <c r="J183" s="21">
        <v>525.63198263999993</v>
      </c>
      <c r="K183" s="21">
        <v>486.76610288909399</v>
      </c>
      <c r="L183" s="21">
        <v>353.31105026940003</v>
      </c>
      <c r="M183" s="21">
        <v>290.80381740418204</v>
      </c>
      <c r="N183" s="21">
        <v>286.58207503852805</v>
      </c>
      <c r="O183" s="21">
        <v>341.91095059866001</v>
      </c>
      <c r="P183" s="21">
        <v>382.90041386800038</v>
      </c>
      <c r="Q183" s="21">
        <v>343.84114458255101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42">
        <f t="shared" si="2"/>
        <v>1</v>
      </c>
      <c r="AC183" s="16"/>
    </row>
    <row r="184" spans="1:29" ht="14.25" customHeight="1" x14ac:dyDescent="0.25">
      <c r="A184" s="22" t="s">
        <v>204</v>
      </c>
      <c r="B184" s="19">
        <v>319.53810954256102</v>
      </c>
      <c r="C184" s="19">
        <v>418.31758493499302</v>
      </c>
      <c r="D184" s="19">
        <v>485.03383680331598</v>
      </c>
      <c r="E184" s="19">
        <v>699.02985685790804</v>
      </c>
      <c r="F184" s="19">
        <v>604.85422860419999</v>
      </c>
      <c r="G184" s="19">
        <v>726.9</v>
      </c>
      <c r="H184" s="19">
        <v>977.86</v>
      </c>
      <c r="I184" s="19">
        <v>1046.9124065468641</v>
      </c>
      <c r="J184" s="19">
        <v>1137.8201266324129</v>
      </c>
      <c r="K184" s="19">
        <v>1142.574377406092</v>
      </c>
      <c r="L184" s="19">
        <v>1047.038497276345</v>
      </c>
      <c r="M184" s="19">
        <v>893.70722068303598</v>
      </c>
      <c r="N184" s="19">
        <v>770.86304085466099</v>
      </c>
      <c r="O184" s="19">
        <v>592.93730313370895</v>
      </c>
      <c r="P184" s="19">
        <v>662.13286267763101</v>
      </c>
      <c r="Q184" s="19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42">
        <f t="shared" si="2"/>
        <v>0</v>
      </c>
      <c r="AC184" s="16"/>
    </row>
    <row r="185" spans="1:29" ht="14.25" customHeight="1" x14ac:dyDescent="0.25">
      <c r="A185" s="22" t="s">
        <v>205</v>
      </c>
      <c r="B185" s="21">
        <v>14439.1</v>
      </c>
      <c r="C185" s="21">
        <v>16150.519999999971</v>
      </c>
      <c r="D185" s="21">
        <v>18060.97</v>
      </c>
      <c r="E185" s="21">
        <v>22975.620000000032</v>
      </c>
      <c r="F185" s="21">
        <v>14829.759999999991</v>
      </c>
      <c r="G185" s="21">
        <v>18857.810000000001</v>
      </c>
      <c r="H185" s="21">
        <v>21094.36</v>
      </c>
      <c r="I185" s="21">
        <v>21759.716433859528</v>
      </c>
      <c r="J185" s="21">
        <v>21347.621165557048</v>
      </c>
      <c r="K185" s="21">
        <v>19063.9446192139</v>
      </c>
      <c r="L185" s="21">
        <v>15662.24581986287</v>
      </c>
      <c r="M185" s="21">
        <v>15063.08230612132</v>
      </c>
      <c r="N185" s="21">
        <v>16829.394658651698</v>
      </c>
      <c r="O185" s="67">
        <v>18934.752996951502</v>
      </c>
      <c r="P185" s="67">
        <v>18891.444733902037</v>
      </c>
      <c r="Q185" s="67">
        <v>18326.480131595501</v>
      </c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42">
        <f t="shared" si="2"/>
        <v>1</v>
      </c>
      <c r="AC185" s="16"/>
    </row>
    <row r="186" spans="1:29" ht="14.25" customHeight="1" x14ac:dyDescent="0.25">
      <c r="A186" s="22" t="s">
        <v>206</v>
      </c>
      <c r="B186" s="19"/>
      <c r="C186" s="19">
        <v>9.7347499796842101</v>
      </c>
      <c r="D186" s="19">
        <v>20.392945120986099</v>
      </c>
      <c r="E186" s="19">
        <v>18.816851026315799</v>
      </c>
      <c r="F186" s="19">
        <v>39.315296324388804</v>
      </c>
      <c r="G186" s="19">
        <v>41.985433654847895</v>
      </c>
      <c r="H186" s="19">
        <v>47.298350263544094</v>
      </c>
      <c r="I186" s="19">
        <v>75.694753983728205</v>
      </c>
      <c r="J186" s="19">
        <v>75.954605108728387</v>
      </c>
      <c r="K186" s="19">
        <v>81.800664618124898</v>
      </c>
      <c r="L186" s="19">
        <v>71.7</v>
      </c>
      <c r="M186" s="19">
        <v>63.167900000000003</v>
      </c>
      <c r="N186" s="19">
        <v>73.577862243045701</v>
      </c>
      <c r="O186" s="68">
        <v>67.294502517210802</v>
      </c>
      <c r="P186" s="68">
        <v>67.747517926408605</v>
      </c>
      <c r="Q186" s="68">
        <v>55.988901246056585</v>
      </c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42">
        <f t="shared" si="2"/>
        <v>1</v>
      </c>
      <c r="AC186" s="16"/>
    </row>
    <row r="187" spans="1:29" ht="14.25" customHeight="1" x14ac:dyDescent="0.25">
      <c r="A187" s="22" t="s">
        <v>207</v>
      </c>
      <c r="B187" s="21">
        <v>185.84247674628992</v>
      </c>
      <c r="C187" s="21">
        <v>198.04924389143488</v>
      </c>
      <c r="D187" s="21">
        <v>216.1005295014709</v>
      </c>
      <c r="E187" s="21">
        <v>253.99549209923458</v>
      </c>
      <c r="F187" s="21">
        <v>234.12404795648294</v>
      </c>
      <c r="G187" s="21">
        <v>246.55095928544176</v>
      </c>
      <c r="H187" s="21">
        <v>282.60000000000002</v>
      </c>
      <c r="I187" s="21">
        <v>304.36917201043542</v>
      </c>
      <c r="J187" s="21">
        <v>343.48440057069223</v>
      </c>
      <c r="K187" s="21">
        <v>298.50989763983983</v>
      </c>
      <c r="L187" s="21">
        <v>265.8290786373442</v>
      </c>
      <c r="M187" s="21">
        <v>266.04494954208513</v>
      </c>
      <c r="N187" s="21">
        <v>273.17724560652363</v>
      </c>
      <c r="O187" s="67">
        <v>301.43377578250977</v>
      </c>
      <c r="P187" s="67">
        <v>291.55109932609042</v>
      </c>
      <c r="Q187" s="67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42">
        <f t="shared" si="2"/>
        <v>0</v>
      </c>
      <c r="AC187" s="16"/>
    </row>
    <row r="188" spans="1:29" ht="14.25" customHeight="1" x14ac:dyDescent="0.25">
      <c r="A188" s="22" t="s">
        <v>208</v>
      </c>
      <c r="B188" s="19">
        <v>21.3142706623407</v>
      </c>
      <c r="C188" s="19">
        <v>18.563557214186861</v>
      </c>
      <c r="D188" s="19">
        <v>18.483628158883718</v>
      </c>
      <c r="E188" s="19">
        <v>25.68950772517384</v>
      </c>
      <c r="F188" s="19">
        <v>27.060760150007646</v>
      </c>
      <c r="G188" s="19">
        <v>26.528463243069595</v>
      </c>
      <c r="H188" s="19">
        <v>25</v>
      </c>
      <c r="I188" s="19">
        <v>28.166104496003513</v>
      </c>
      <c r="J188" s="19">
        <v>26.026858559500731</v>
      </c>
      <c r="K188" s="19">
        <v>21.560093685999384</v>
      </c>
      <c r="L188" s="19">
        <v>27.153499681613027</v>
      </c>
      <c r="M188" s="19">
        <v>26.80220414906697</v>
      </c>
      <c r="N188" s="19">
        <v>28.06411518775106</v>
      </c>
      <c r="O188" s="68">
        <v>31.837477319135566</v>
      </c>
      <c r="P188" s="68">
        <v>31.21962854191155</v>
      </c>
      <c r="Q188" s="68">
        <v>29.124901005657488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42">
        <f t="shared" si="2"/>
        <v>1</v>
      </c>
      <c r="AC188" s="16"/>
    </row>
    <row r="189" spans="1:29" ht="14.25" customHeight="1" x14ac:dyDescent="0.25">
      <c r="A189" s="22" t="s">
        <v>209</v>
      </c>
      <c r="B189" s="21">
        <v>191.4</v>
      </c>
      <c r="C189" s="21">
        <v>160.5</v>
      </c>
      <c r="D189" s="21">
        <v>171.9</v>
      </c>
      <c r="E189" s="21">
        <v>128.69999999999999</v>
      </c>
      <c r="F189" s="21">
        <v>129.9</v>
      </c>
      <c r="G189" s="21">
        <v>123.4</v>
      </c>
      <c r="H189" s="21">
        <v>718.2</v>
      </c>
      <c r="I189" s="21">
        <v>679.20172796367001</v>
      </c>
      <c r="J189" s="21">
        <v>762.50811664200899</v>
      </c>
      <c r="K189" s="21">
        <v>734.83509995435497</v>
      </c>
      <c r="L189" s="21">
        <v>729.00088927052798</v>
      </c>
      <c r="M189" s="21">
        <v>633.24588377651708</v>
      </c>
      <c r="N189" s="21">
        <v>629.774232093347</v>
      </c>
      <c r="O189" s="67">
        <v>643.40780098597804</v>
      </c>
      <c r="P189" s="67">
        <v>610.66709769003603</v>
      </c>
      <c r="Q189" s="67">
        <v>465.67559061770999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42">
        <f t="shared" si="2"/>
        <v>1</v>
      </c>
      <c r="AC189" s="16"/>
    </row>
    <row r="190" spans="1:29" ht="14.25" customHeight="1" x14ac:dyDescent="0.25">
      <c r="A190" s="22" t="s">
        <v>210</v>
      </c>
      <c r="B190" s="19">
        <v>1106.8006063253117</v>
      </c>
      <c r="C190" s="19">
        <v>1234.9880731015573</v>
      </c>
      <c r="D190" s="19">
        <v>1459.0766309190153</v>
      </c>
      <c r="E190" s="19">
        <v>1865.5322372292096</v>
      </c>
      <c r="F190" s="19">
        <v>1484.2902371739092</v>
      </c>
      <c r="G190" s="19">
        <v>1594.9420148106749</v>
      </c>
      <c r="H190" s="19">
        <v>1618.7860347828182</v>
      </c>
      <c r="I190" s="19">
        <v>1631.6112406430204</v>
      </c>
      <c r="J190" s="19">
        <v>1676.4140152544928</v>
      </c>
      <c r="K190" s="19">
        <v>1658.9158702342909</v>
      </c>
      <c r="L190" s="19">
        <v>1374.8295418339389</v>
      </c>
      <c r="M190" s="19">
        <v>1292.7639235890215</v>
      </c>
      <c r="N190" s="19">
        <v>1359.0005889829195</v>
      </c>
      <c r="O190" s="68">
        <v>1474.0825630304996</v>
      </c>
      <c r="P190" s="68">
        <v>1421.4328717639992</v>
      </c>
      <c r="Q190" s="68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42">
        <f t="shared" si="2"/>
        <v>0</v>
      </c>
      <c r="AC190" s="16"/>
    </row>
    <row r="191" spans="1:29" ht="14.25" customHeight="1" x14ac:dyDescent="0.25">
      <c r="A191" s="22" t="s">
        <v>211</v>
      </c>
      <c r="B191" s="21">
        <v>5146</v>
      </c>
      <c r="C191" s="21">
        <v>4720</v>
      </c>
      <c r="D191" s="21">
        <v>6973</v>
      </c>
      <c r="E191" s="21">
        <v>8104</v>
      </c>
      <c r="F191" s="21">
        <v>6493</v>
      </c>
      <c r="G191" s="21">
        <v>8078</v>
      </c>
      <c r="H191" s="21">
        <v>8628</v>
      </c>
      <c r="I191" s="21">
        <v>8938</v>
      </c>
      <c r="J191" s="21">
        <v>6354</v>
      </c>
      <c r="K191" s="21">
        <v>6268</v>
      </c>
      <c r="L191" s="21">
        <v>5274</v>
      </c>
      <c r="M191" s="21">
        <v>7053</v>
      </c>
      <c r="N191" s="21">
        <v>7851</v>
      </c>
      <c r="O191" s="67">
        <v>9452</v>
      </c>
      <c r="P191" s="67">
        <v>9608</v>
      </c>
      <c r="Q191" s="67">
        <v>8598</v>
      </c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42">
        <f t="shared" si="2"/>
        <v>1</v>
      </c>
      <c r="AC191" s="16"/>
    </row>
    <row r="192" spans="1:29" ht="14.25" customHeight="1" x14ac:dyDescent="0.25">
      <c r="A192" s="22" t="s">
        <v>212</v>
      </c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68"/>
      <c r="P192" s="68"/>
      <c r="Q192" s="68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42">
        <f t="shared" si="2"/>
        <v>0</v>
      </c>
      <c r="AC192" s="16"/>
    </row>
    <row r="193" spans="1:29" ht="14.25" customHeight="1" x14ac:dyDescent="0.25">
      <c r="A193" s="22" t="s">
        <v>213</v>
      </c>
      <c r="B193" s="21"/>
      <c r="C193" s="21"/>
      <c r="D193" s="21"/>
      <c r="E193" s="21"/>
      <c r="F193" s="21"/>
      <c r="G193" s="21"/>
      <c r="H193" s="21"/>
      <c r="I193" s="21"/>
      <c r="J193" s="21"/>
      <c r="K193" s="21">
        <v>53.6</v>
      </c>
      <c r="L193" s="21">
        <v>52.374455730999998</v>
      </c>
      <c r="M193" s="21">
        <v>50.210965899999998</v>
      </c>
      <c r="N193" s="21">
        <v>55.201927299999994</v>
      </c>
      <c r="O193" s="67">
        <v>61.831904799999997</v>
      </c>
      <c r="P193" s="67"/>
      <c r="Q193" s="67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42">
        <f t="shared" si="2"/>
        <v>0</v>
      </c>
      <c r="AC193" s="16"/>
    </row>
    <row r="194" spans="1:29" ht="14.25" customHeight="1" x14ac:dyDescent="0.25">
      <c r="A194" s="22" t="s">
        <v>214</v>
      </c>
      <c r="B194" s="19">
        <v>2.8044131525578573</v>
      </c>
      <c r="C194" s="19">
        <v>3.1043327237022176</v>
      </c>
      <c r="D194" s="19">
        <v>3.0990892639016883</v>
      </c>
      <c r="E194" s="19">
        <v>4.7932024492124219</v>
      </c>
      <c r="F194" s="19">
        <v>4.1162965969207459</v>
      </c>
      <c r="G194" s="19">
        <v>5.2652495984577801</v>
      </c>
      <c r="H194" s="19">
        <v>5.3120271069695404</v>
      </c>
      <c r="I194" s="19">
        <v>5.0752726458010988</v>
      </c>
      <c r="J194" s="19">
        <v>5.5322659175848132</v>
      </c>
      <c r="K194" s="19">
        <v>6.3523259674220842</v>
      </c>
      <c r="L194" s="19">
        <v>7.7987480177837201</v>
      </c>
      <c r="M194" s="19">
        <v>8.4373578450211753</v>
      </c>
      <c r="N194" s="19">
        <v>8.9765287427686502</v>
      </c>
      <c r="O194" s="68">
        <v>8.4590625397915975</v>
      </c>
      <c r="P194" s="68">
        <v>7.7280695324700472</v>
      </c>
      <c r="Q194" s="68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42">
        <f t="shared" si="2"/>
        <v>0</v>
      </c>
      <c r="AC194" s="16"/>
    </row>
    <row r="195" spans="1:29" ht="14.25" customHeight="1" x14ac:dyDescent="0.25">
      <c r="A195" s="22" t="s">
        <v>215</v>
      </c>
      <c r="B195" s="21">
        <v>354.46274236786996</v>
      </c>
      <c r="C195" s="21">
        <v>469.51968837637503</v>
      </c>
      <c r="D195" s="21">
        <v>621.91251581472397</v>
      </c>
      <c r="E195" s="21">
        <v>886.95105272597505</v>
      </c>
      <c r="F195" s="21">
        <v>891.21200088413298</v>
      </c>
      <c r="G195" s="21">
        <v>1059.123567377572</v>
      </c>
      <c r="H195" s="21">
        <v>1181.147144947603</v>
      </c>
      <c r="I195" s="21">
        <v>1260.2030347961161</v>
      </c>
      <c r="J195" s="21">
        <v>1200.324754332059</v>
      </c>
      <c r="K195" s="21">
        <v>1148.7425781817442</v>
      </c>
      <c r="L195" s="21">
        <v>1133.5417094401053</v>
      </c>
      <c r="M195" s="21">
        <v>1015.0565506663</v>
      </c>
      <c r="N195" s="21">
        <v>1192.253356781513</v>
      </c>
      <c r="O195" s="67">
        <v>1418.9912437030162</v>
      </c>
      <c r="P195" s="67">
        <v>1544.3064814210179</v>
      </c>
      <c r="Q195" s="67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42">
        <f t="shared" si="2"/>
        <v>0</v>
      </c>
      <c r="AC195" s="16"/>
    </row>
    <row r="196" spans="1:29" ht="14.25" customHeight="1" x14ac:dyDescent="0.25">
      <c r="A196" s="22" t="s">
        <v>216</v>
      </c>
      <c r="B196" s="19">
        <v>2054</v>
      </c>
      <c r="C196" s="19">
        <v>3216</v>
      </c>
      <c r="D196" s="19">
        <v>3906</v>
      </c>
      <c r="E196" s="19">
        <v>6644</v>
      </c>
      <c r="F196" s="19">
        <v>3547</v>
      </c>
      <c r="G196" s="19">
        <v>4083</v>
      </c>
      <c r="H196" s="19">
        <v>3722</v>
      </c>
      <c r="I196" s="19">
        <v>4036</v>
      </c>
      <c r="J196" s="19">
        <v>4041</v>
      </c>
      <c r="K196" s="19">
        <v>2727</v>
      </c>
      <c r="L196" s="19">
        <v>1947</v>
      </c>
      <c r="M196" s="19">
        <v>1934</v>
      </c>
      <c r="N196" s="19">
        <v>2109</v>
      </c>
      <c r="O196" s="68">
        <v>2237</v>
      </c>
      <c r="P196" s="68">
        <v>2516</v>
      </c>
      <c r="Q196" s="68">
        <v>1832</v>
      </c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42">
        <f t="shared" si="2"/>
        <v>1</v>
      </c>
      <c r="AC196" s="16"/>
    </row>
    <row r="197" spans="1:29" ht="14.25" customHeight="1" x14ac:dyDescent="0.25">
      <c r="A197" s="22" t="s">
        <v>217</v>
      </c>
      <c r="B197" s="21">
        <v>33576.629108974426</v>
      </c>
      <c r="C197" s="21">
        <v>34540.766043241201</v>
      </c>
      <c r="D197" s="21">
        <v>37093.776528919392</v>
      </c>
      <c r="E197" s="21">
        <v>34314.595260158225</v>
      </c>
      <c r="F197" s="21">
        <v>28417.013688369912</v>
      </c>
      <c r="G197" s="21">
        <v>29591.171123892309</v>
      </c>
      <c r="H197" s="21">
        <v>32760.594102847397</v>
      </c>
      <c r="I197" s="21">
        <v>32703.94522961176</v>
      </c>
      <c r="J197" s="21">
        <v>34316.590003233272</v>
      </c>
      <c r="K197" s="21">
        <v>37096.007152761289</v>
      </c>
      <c r="L197" s="21">
        <v>34961.192830811648</v>
      </c>
      <c r="M197" s="21">
        <v>31978.774105610861</v>
      </c>
      <c r="N197" s="21">
        <v>31536.287218021491</v>
      </c>
      <c r="O197" s="67">
        <v>35875.171470760033</v>
      </c>
      <c r="P197" s="67">
        <v>34743.821961375186</v>
      </c>
      <c r="Q197" s="67">
        <v>21549.454381669886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42">
        <f t="shared" si="2"/>
        <v>1</v>
      </c>
      <c r="AC197" s="16"/>
    </row>
    <row r="198" spans="1:29" ht="14.25" customHeight="1" x14ac:dyDescent="0.25">
      <c r="A198" s="22" t="s">
        <v>218</v>
      </c>
      <c r="B198" s="19">
        <v>78796</v>
      </c>
      <c r="C198" s="19">
        <v>82347</v>
      </c>
      <c r="D198" s="19">
        <v>86097</v>
      </c>
      <c r="E198" s="19">
        <v>92837</v>
      </c>
      <c r="F198" s="19">
        <v>75786</v>
      </c>
      <c r="G198" s="19">
        <v>88394</v>
      </c>
      <c r="H198" s="19">
        <v>95027</v>
      </c>
      <c r="I198" s="19">
        <v>99323</v>
      </c>
      <c r="J198" s="19">
        <v>94436</v>
      </c>
      <c r="K198" s="19">
        <v>99808</v>
      </c>
      <c r="L198" s="19">
        <v>99559</v>
      </c>
      <c r="M198" s="19">
        <v>92391</v>
      </c>
      <c r="N198" s="19">
        <v>96512</v>
      </c>
      <c r="O198" s="68">
        <v>110441</v>
      </c>
      <c r="P198" s="68">
        <v>112799</v>
      </c>
      <c r="Q198" s="68">
        <v>72410</v>
      </c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42">
        <f t="shared" si="2"/>
        <v>1</v>
      </c>
      <c r="AC198" s="16"/>
    </row>
    <row r="199" spans="1:29" ht="14.25" customHeight="1" x14ac:dyDescent="0.25">
      <c r="A199" s="22" t="s">
        <v>219</v>
      </c>
      <c r="B199" s="21">
        <v>423.16196465562962</v>
      </c>
      <c r="C199" s="21">
        <v>450.68136519870995</v>
      </c>
      <c r="D199" s="21">
        <v>551.7062662320601</v>
      </c>
      <c r="E199" s="21">
        <v>642.79642526320413</v>
      </c>
      <c r="F199" s="21">
        <v>523.67841104286492</v>
      </c>
      <c r="G199" s="21">
        <v>673.22833875770095</v>
      </c>
      <c r="H199" s="21">
        <v>813.217009717726</v>
      </c>
      <c r="I199" s="21">
        <v>1247.9000000000001</v>
      </c>
      <c r="J199" s="21">
        <v>1389.6142857304449</v>
      </c>
      <c r="K199" s="21">
        <v>1528.7865117827439</v>
      </c>
      <c r="L199" s="21">
        <v>1239.6337588245001</v>
      </c>
      <c r="M199" s="21">
        <v>1007.351301442196</v>
      </c>
      <c r="N199" s="21">
        <v>1066.1119673837741</v>
      </c>
      <c r="O199" s="67">
        <v>1222.3651662492421</v>
      </c>
      <c r="P199" s="67">
        <v>1128.6345218250069</v>
      </c>
      <c r="Q199" s="67">
        <v>947.34499656253104</v>
      </c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42">
        <f t="shared" ref="AB199:AB207" si="3">IF(Q199="",0, 1)</f>
        <v>1</v>
      </c>
      <c r="AC199" s="16"/>
    </row>
    <row r="200" spans="1:29" ht="14.25" customHeight="1" x14ac:dyDescent="0.25">
      <c r="A200" s="22" t="s">
        <v>220</v>
      </c>
      <c r="B200" s="19"/>
      <c r="C200" s="19"/>
      <c r="D200" s="19"/>
      <c r="E200" s="19"/>
      <c r="F200" s="19"/>
      <c r="G200" s="19">
        <v>1448.4546191138238</v>
      </c>
      <c r="H200" s="19">
        <v>1496.9022074730667</v>
      </c>
      <c r="I200" s="19">
        <v>1502.2475362098182</v>
      </c>
      <c r="J200" s="19">
        <v>1547.05967800594</v>
      </c>
      <c r="K200" s="19">
        <v>1575.1865530390648</v>
      </c>
      <c r="L200" s="19">
        <v>1295.3432849162368</v>
      </c>
      <c r="M200" s="19">
        <v>1790.8</v>
      </c>
      <c r="N200" s="19">
        <v>1993.2751887393351</v>
      </c>
      <c r="O200" s="68">
        <v>2414.3525074540198</v>
      </c>
      <c r="P200" s="68">
        <v>2518.37046924993</v>
      </c>
      <c r="Q200" s="68">
        <v>1825.2021299738722</v>
      </c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42">
        <f t="shared" si="3"/>
        <v>1</v>
      </c>
      <c r="AC200" s="16"/>
    </row>
    <row r="201" spans="1:29" ht="14.25" customHeight="1" x14ac:dyDescent="0.25">
      <c r="A201" s="22" t="s">
        <v>221</v>
      </c>
      <c r="B201" s="21">
        <v>43.059531300813781</v>
      </c>
      <c r="C201" s="21">
        <v>43.942770549380413</v>
      </c>
      <c r="D201" s="21">
        <v>45.832826530869902</v>
      </c>
      <c r="E201" s="21">
        <v>84.02805410364941</v>
      </c>
      <c r="F201" s="21">
        <v>63.41451687120059</v>
      </c>
      <c r="G201" s="21">
        <v>66.599999999999994</v>
      </c>
      <c r="H201" s="21">
        <v>73.639830640592123</v>
      </c>
      <c r="I201" s="21">
        <v>71.97049735822155</v>
      </c>
      <c r="J201" s="21">
        <v>72.964698057683407</v>
      </c>
      <c r="K201" s="21">
        <v>74.324336677744782</v>
      </c>
      <c r="L201" s="21">
        <v>106.87015803610862</v>
      </c>
      <c r="M201" s="21">
        <v>96.819167405253424</v>
      </c>
      <c r="N201" s="21">
        <v>95.370644403764501</v>
      </c>
      <c r="O201" s="67">
        <v>88.267448914477484</v>
      </c>
      <c r="P201" s="67">
        <v>77.401262255902679</v>
      </c>
      <c r="Q201" s="67">
        <v>73.167614654378994</v>
      </c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42">
        <f t="shared" si="3"/>
        <v>1</v>
      </c>
      <c r="AC201" s="16"/>
    </row>
    <row r="202" spans="1:29" ht="14.25" customHeight="1" x14ac:dyDescent="0.25">
      <c r="A202" s="22" t="s">
        <v>222</v>
      </c>
      <c r="B202" s="19">
        <v>2201</v>
      </c>
      <c r="C202" s="19">
        <v>2687</v>
      </c>
      <c r="D202" s="19">
        <v>4162</v>
      </c>
      <c r="E202" s="19">
        <v>4646</v>
      </c>
      <c r="F202" s="19">
        <v>4404</v>
      </c>
      <c r="G202" s="19">
        <v>4530</v>
      </c>
      <c r="H202" s="19">
        <v>5440</v>
      </c>
      <c r="I202" s="19">
        <v>7171</v>
      </c>
      <c r="J202" s="19">
        <v>6276</v>
      </c>
      <c r="K202" s="19">
        <v>5138</v>
      </c>
      <c r="L202" s="19">
        <v>3922</v>
      </c>
      <c r="M202" s="19">
        <v>2674</v>
      </c>
      <c r="N202" s="19"/>
      <c r="O202" s="68"/>
      <c r="P202" s="68"/>
      <c r="Q202" s="68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42">
        <f t="shared" si="3"/>
        <v>0</v>
      </c>
      <c r="AC202" s="16"/>
    </row>
    <row r="203" spans="1:29" ht="14.25" customHeight="1" x14ac:dyDescent="0.25">
      <c r="A203" s="22" t="s">
        <v>223</v>
      </c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67"/>
      <c r="P203" s="67"/>
      <c r="Q203" s="67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42">
        <f t="shared" si="3"/>
        <v>0</v>
      </c>
      <c r="AC203" s="16"/>
    </row>
    <row r="204" spans="1:29" ht="14.25" customHeight="1" x14ac:dyDescent="0.25">
      <c r="A204" s="22" t="s">
        <v>224</v>
      </c>
      <c r="B204" s="19">
        <v>72.440360008286888</v>
      </c>
      <c r="C204" s="19">
        <v>63.554149802224899</v>
      </c>
      <c r="D204" s="19">
        <v>77.510056401451905</v>
      </c>
      <c r="E204" s="19">
        <v>63.649347317231602</v>
      </c>
      <c r="F204" s="19">
        <v>83.405404698377211</v>
      </c>
      <c r="G204" s="19">
        <v>91.936575597299793</v>
      </c>
      <c r="H204" s="19">
        <v>114.17363131427801</v>
      </c>
      <c r="I204" s="19">
        <v>143.95811527801268</v>
      </c>
      <c r="J204" s="19">
        <v>133.50023200913802</v>
      </c>
      <c r="K204" s="19">
        <v>163.48202430247059</v>
      </c>
      <c r="L204" s="19">
        <v>335.94369814912056</v>
      </c>
      <c r="M204" s="19">
        <v>339.29063751115604</v>
      </c>
      <c r="N204" s="19">
        <v>345.86603350815926</v>
      </c>
      <c r="O204" s="68">
        <v>411.88398047689356</v>
      </c>
      <c r="P204" s="68">
        <v>409.50045372240055</v>
      </c>
      <c r="Q204" s="68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42">
        <f t="shared" si="3"/>
        <v>0</v>
      </c>
      <c r="AC204" s="16"/>
    </row>
    <row r="205" spans="1:29" ht="14.25" customHeight="1" x14ac:dyDescent="0.25">
      <c r="A205" s="22" t="s">
        <v>227</v>
      </c>
      <c r="B205" s="21">
        <v>593.06998310393999</v>
      </c>
      <c r="C205" s="21">
        <v>736.64</v>
      </c>
      <c r="D205" s="21">
        <v>914.35</v>
      </c>
      <c r="E205" s="21">
        <v>1108.23</v>
      </c>
      <c r="F205" s="21">
        <v>941.66</v>
      </c>
      <c r="G205" s="21">
        <v>1039.51</v>
      </c>
      <c r="H205" s="21">
        <v>1054.3520781696839</v>
      </c>
      <c r="I205" s="21">
        <v>1372.587783946527</v>
      </c>
      <c r="J205" s="21">
        <v>1304.5808504991639</v>
      </c>
      <c r="K205" s="21">
        <v>1509.3662174400001</v>
      </c>
      <c r="L205" s="21">
        <v>744.85571679999998</v>
      </c>
      <c r="M205" s="21">
        <v>787.51988944000004</v>
      </c>
      <c r="N205" s="21"/>
      <c r="O205" s="67"/>
      <c r="P205" s="67"/>
      <c r="Q205" s="67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42">
        <f t="shared" si="3"/>
        <v>0</v>
      </c>
      <c r="AC205" s="16"/>
    </row>
    <row r="206" spans="1:29" ht="14.25" customHeight="1" x14ac:dyDescent="0.25">
      <c r="A206" s="22" t="s">
        <v>229</v>
      </c>
      <c r="B206" s="21">
        <v>247</v>
      </c>
      <c r="C206" s="21">
        <v>283.65866568077399</v>
      </c>
      <c r="D206" s="21">
        <v>367.5065993</v>
      </c>
      <c r="E206" s="21">
        <v>439.11094928291999</v>
      </c>
      <c r="F206" s="21">
        <v>345.153605597764</v>
      </c>
      <c r="G206" s="21">
        <v>474.22370736344999</v>
      </c>
      <c r="H206" s="21">
        <v>665.84685971336194</v>
      </c>
      <c r="I206" s="21">
        <v>824.74810337186807</v>
      </c>
      <c r="J206" s="21">
        <v>937.16075886490705</v>
      </c>
      <c r="K206" s="21">
        <v>902.82142581740106</v>
      </c>
      <c r="L206" s="21">
        <v>825.25652591343407</v>
      </c>
      <c r="M206" s="21">
        <v>769.13600173432303</v>
      </c>
      <c r="N206" s="21">
        <v>841.32883068113802</v>
      </c>
      <c r="O206" s="67">
        <v>957.35915487679597</v>
      </c>
      <c r="P206" s="67">
        <v>817.38319351845303</v>
      </c>
      <c r="Q206" s="67">
        <v>652.69617647607993</v>
      </c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42">
        <f t="shared" si="3"/>
        <v>1</v>
      </c>
      <c r="AC206" s="18"/>
    </row>
    <row r="207" spans="1:29" ht="14.25" customHeight="1" x14ac:dyDescent="0.25">
      <c r="A207" s="20" t="s">
        <v>230</v>
      </c>
      <c r="B207" s="19"/>
      <c r="C207" s="19"/>
      <c r="D207" s="19"/>
      <c r="E207" s="19"/>
      <c r="F207" s="19">
        <v>463.2</v>
      </c>
      <c r="G207" s="19">
        <v>715.59137144557405</v>
      </c>
      <c r="H207" s="19">
        <v>1024.18838719822</v>
      </c>
      <c r="I207" s="19">
        <v>943.94604959965295</v>
      </c>
      <c r="J207" s="19">
        <v>949.48916140610402</v>
      </c>
      <c r="K207" s="19">
        <v>992.32006818092702</v>
      </c>
      <c r="L207" s="19">
        <v>454.09670367284201</v>
      </c>
      <c r="M207" s="19">
        <v>372.44051306816601</v>
      </c>
      <c r="N207" s="19">
        <v>259.92207231999998</v>
      </c>
      <c r="O207" s="68"/>
      <c r="P207" s="68"/>
      <c r="Q207" s="6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42">
        <f t="shared" si="3"/>
        <v>0</v>
      </c>
      <c r="AC207" s="18"/>
    </row>
    <row r="208" spans="1:29" ht="13.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42"/>
      <c r="AC208" s="16"/>
    </row>
    <row r="209" spans="1:38" ht="14.25" customHeight="1" x14ac:dyDescent="0.25">
      <c r="A209" s="46" t="s">
        <v>231</v>
      </c>
      <c r="B209" s="46"/>
      <c r="C209" s="46"/>
      <c r="D209" s="46"/>
      <c r="E209" s="46"/>
      <c r="F209" s="46"/>
      <c r="G209" s="46"/>
      <c r="H209" s="46"/>
      <c r="I209" s="4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42"/>
      <c r="AC209" s="16"/>
    </row>
    <row r="210" spans="1:38" ht="14.25" customHeight="1" x14ac:dyDescent="0.25">
      <c r="A210" s="16" t="s">
        <v>232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42"/>
      <c r="AC210" s="16"/>
    </row>
    <row r="211" spans="1:38" ht="14.25" customHeight="1" x14ac:dyDescent="0.25">
      <c r="A211" s="46" t="s">
        <v>774</v>
      </c>
      <c r="B211" s="46"/>
      <c r="C211" s="46"/>
      <c r="D211" s="46"/>
      <c r="E211" s="46"/>
      <c r="F211" s="46"/>
      <c r="G211" s="46"/>
      <c r="H211" s="4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42"/>
      <c r="AC211" s="16"/>
    </row>
    <row r="212" spans="1:38" ht="14.25" customHeight="1" x14ac:dyDescent="0.25">
      <c r="A212" s="49" t="s">
        <v>234</v>
      </c>
      <c r="B212" s="49"/>
      <c r="C212" s="49"/>
      <c r="D212" s="49"/>
      <c r="E212" s="49"/>
      <c r="F212" s="49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42"/>
      <c r="AC212" s="16"/>
    </row>
    <row r="213" spans="1:38" ht="14.25" customHeight="1" x14ac:dyDescent="0.25">
      <c r="A213" s="46" t="s">
        <v>498</v>
      </c>
      <c r="B213" s="46"/>
      <c r="C213" s="46"/>
      <c r="D213" s="46"/>
      <c r="E213" s="4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35"/>
      <c r="AC213" s="16"/>
    </row>
    <row r="214" spans="1:38" ht="14.5" customHeight="1" x14ac:dyDescent="0.25"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38" customFormat="1" ht="14.25" customHeight="1" x14ac:dyDescent="0.25">
      <c r="A215" s="31" t="s">
        <v>783</v>
      </c>
      <c r="B215" s="31">
        <f>SUM(B6:B67,B69:B207)/1000</f>
        <v>650.2539584479689</v>
      </c>
      <c r="C215" s="31">
        <f>SUM(C6:C67,C69:C207)/1000</f>
        <v>717.43835064692496</v>
      </c>
      <c r="D215" s="31">
        <f>SUM(D6:D67,D69:D207)/1000</f>
        <v>854.93952225601527</v>
      </c>
      <c r="E215" s="31">
        <f>SUM(E6:E67,E69:E207)/1000</f>
        <v>983.75754911825322</v>
      </c>
      <c r="F215" s="31">
        <f>SUM(F6:F67,F69:F207)/1000</f>
        <v>769.0114282079777</v>
      </c>
      <c r="G215" s="31">
        <f>SUM(G6:G67,G69:G207)/1000</f>
        <v>902.63356037381448</v>
      </c>
      <c r="H215" s="31">
        <f>SUM(H6:H67,H69:H207)/1000</f>
        <v>1020.8444953798222</v>
      </c>
      <c r="I215" s="31">
        <f>SUM(I6:I67,I69:I207)/1000</f>
        <v>1051.4591332727291</v>
      </c>
      <c r="J215" s="31">
        <f>SUM(J6:J67,J69:J207)/1000</f>
        <v>1078.5805868640989</v>
      </c>
      <c r="K215" s="31">
        <f>SUM(K6:K67,K69:K207)/1000</f>
        <v>1104.8658894172954</v>
      </c>
      <c r="L215" s="31">
        <f>SUM(L6:L67,L69:L207)/1000</f>
        <v>997.33408353042682</v>
      </c>
      <c r="M215" s="31">
        <f>SUM(M6:M67,M69:M207)/1000</f>
        <v>951.90408079514748</v>
      </c>
      <c r="N215" s="31">
        <f>SUM(N6:N67,N69:N207)/1000</f>
        <v>1033.6462457008265</v>
      </c>
      <c r="O215" s="31">
        <f>SUM(O6:O67,O69:O207)/1000</f>
        <v>1152.7705630442078</v>
      </c>
      <c r="P215" s="31">
        <f>SUM(P6:P67,P69:P207)/1000</f>
        <v>1140.7794034828187</v>
      </c>
      <c r="Q215" s="31">
        <f>SUM(Q6:Q67,Q69:Q207)/1000</f>
        <v>906.32287587841836</v>
      </c>
      <c r="R215" s="42"/>
      <c r="S215" s="42"/>
      <c r="T215" s="42"/>
      <c r="U215" s="35"/>
      <c r="V215" s="35"/>
      <c r="W215" s="35"/>
      <c r="X215" s="35"/>
      <c r="Y215" s="42"/>
      <c r="Z215" s="42"/>
      <c r="AA215" s="42"/>
      <c r="AB215" s="43">
        <f>SUMPRODUCT(P6:P207,AB6:AB207)-P68</f>
        <v>951387.05221422284</v>
      </c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</row>
    <row r="216" spans="1:38" customFormat="1" ht="14.5" customHeight="1" x14ac:dyDescent="0.25">
      <c r="A216" s="31" t="s">
        <v>785</v>
      </c>
      <c r="B216" s="31">
        <f>SUMPRODUCT(B6:B207,$AB6:$AB207)/1000</f>
        <v>631.29636913795207</v>
      </c>
      <c r="C216" s="31">
        <f t="shared" ref="C216:Q216" si="4">SUMPRODUCT(C6:C207,$AB6:$AB207)/1000</f>
        <v>695.56426748086528</v>
      </c>
      <c r="D216" s="31">
        <f t="shared" si="4"/>
        <v>827.00828308965527</v>
      </c>
      <c r="E216" s="31">
        <f t="shared" si="4"/>
        <v>949.84603448612222</v>
      </c>
      <c r="F216" s="31">
        <f t="shared" si="4"/>
        <v>737.30582626048204</v>
      </c>
      <c r="G216" s="31">
        <f t="shared" si="4"/>
        <v>867.75751849102392</v>
      </c>
      <c r="H216" s="31">
        <f t="shared" si="4"/>
        <v>984.01995854107327</v>
      </c>
      <c r="I216" s="31">
        <f t="shared" si="4"/>
        <v>1008.9308433310789</v>
      </c>
      <c r="J216" s="31">
        <f t="shared" si="4"/>
        <v>1034.1582569244556</v>
      </c>
      <c r="K216" s="31">
        <f t="shared" si="4"/>
        <v>1061.1483949736164</v>
      </c>
      <c r="L216" s="31">
        <f t="shared" si="4"/>
        <v>958.93053612328004</v>
      </c>
      <c r="M216" s="31">
        <f t="shared" si="4"/>
        <v>918.03141431413201</v>
      </c>
      <c r="N216" s="31">
        <f t="shared" si="4"/>
        <v>1003.4047466450547</v>
      </c>
      <c r="O216" s="31">
        <f t="shared" si="4"/>
        <v>1120.301076882726</v>
      </c>
      <c r="P216" s="31">
        <f t="shared" si="4"/>
        <v>1112.5728633341635</v>
      </c>
      <c r="Q216" s="31">
        <f t="shared" si="4"/>
        <v>905.97042947107525</v>
      </c>
    </row>
    <row r="217" spans="1:38" ht="14.5" customHeight="1" x14ac:dyDescent="0.25">
      <c r="S217"/>
      <c r="T217"/>
      <c r="U217"/>
      <c r="V217"/>
      <c r="W217"/>
      <c r="X217"/>
      <c r="Y217"/>
      <c r="AA217"/>
    </row>
    <row r="218" spans="1:38" customFormat="1" ht="14.5" customHeight="1" x14ac:dyDescent="0.25">
      <c r="A218" s="31" t="s">
        <v>792</v>
      </c>
      <c r="B218" s="62">
        <f>B215*100/GDP!E$216</f>
        <v>1.3626655929400679</v>
      </c>
      <c r="C218" s="62">
        <f>C215*100/GDP!F216</f>
        <v>1.3881147335228357</v>
      </c>
      <c r="D218" s="62">
        <f>D215*100/GDP!G216</f>
        <v>1.4656152717398003</v>
      </c>
      <c r="E218" s="62">
        <f>E215*100/GDP!H216</f>
        <v>1.5378234424121044</v>
      </c>
      <c r="F218" s="62">
        <f>F215*100/GDP!I216</f>
        <v>1.2687393806456395</v>
      </c>
      <c r="G218" s="62">
        <f>G215*100/GDP!J216</f>
        <v>1.3618935646782229</v>
      </c>
      <c r="H218" s="62">
        <f>H215*100/GDP!K216</f>
        <v>1.3877289112115716</v>
      </c>
      <c r="I218" s="62">
        <f>I215*100/GDP!L216</f>
        <v>1.4029256960777772</v>
      </c>
      <c r="J218" s="62">
        <f>J215*100/GDP!M216</f>
        <v>1.3985333999608678</v>
      </c>
      <c r="K218" s="62">
        <f>K215*100/GDP!N216</f>
        <v>1.3951271396399576</v>
      </c>
      <c r="L218" s="62">
        <f>L215*100/GDP!O216</f>
        <v>1.3302592775230835</v>
      </c>
      <c r="M218" s="62">
        <f>M215*100/GDP!P216</f>
        <v>1.2492764007265635</v>
      </c>
      <c r="N218" s="62">
        <f>N215*100/GDP!Q216</f>
        <v>1.27811635974254</v>
      </c>
      <c r="O218" s="62">
        <f>O215*100/GDP!R216</f>
        <v>1.341454194448753</v>
      </c>
      <c r="P218" s="62">
        <f>P215*100/GDP!S216</f>
        <v>1.3054843241889067</v>
      </c>
      <c r="Q218" s="62">
        <f>Q215*100/GDP!T216</f>
        <v>1.072088960572537</v>
      </c>
    </row>
    <row r="219" spans="1:38" customFormat="1" ht="14.5" customHeight="1" x14ac:dyDescent="0.25">
      <c r="A219" s="31" t="s">
        <v>793</v>
      </c>
      <c r="B219" s="62">
        <f>B216*100/GDP!E$216</f>
        <v>1.3229382612687524</v>
      </c>
      <c r="C219" s="62">
        <f>C216*100/GDP!F$216</f>
        <v>1.345792299688999</v>
      </c>
      <c r="D219" s="62">
        <f>D216*100/GDP!G$216</f>
        <v>1.4177329951399176</v>
      </c>
      <c r="E219" s="62">
        <f>E216*100/GDP!H$216</f>
        <v>1.4848124924928541</v>
      </c>
      <c r="F219" s="62">
        <f>F216*100/GDP!I$216</f>
        <v>1.2164304755990634</v>
      </c>
      <c r="G219" s="62">
        <f>G216*100/GDP!J$216</f>
        <v>1.3092725908004621</v>
      </c>
      <c r="H219" s="62">
        <f>H216*100/GDP!K$216</f>
        <v>1.337669891797362</v>
      </c>
      <c r="I219" s="62">
        <f>I216*100/GDP!L$216</f>
        <v>1.3461816640166555</v>
      </c>
      <c r="J219" s="62">
        <f>J216*100/GDP!M$216</f>
        <v>1.3409335201917536</v>
      </c>
      <c r="K219" s="62">
        <f>K216*100/GDP!N$216</f>
        <v>1.339924545768947</v>
      </c>
      <c r="L219" s="62">
        <f>L216*100/GDP!O$216</f>
        <v>1.2790360454368854</v>
      </c>
      <c r="M219" s="62">
        <f>M216*100/GDP!P$216</f>
        <v>1.2048220027276952</v>
      </c>
      <c r="N219" s="62">
        <f>N216*100/GDP!Q$216</f>
        <v>1.2407223723439653</v>
      </c>
      <c r="O219" s="62">
        <f>O216*100/GDP!R$216</f>
        <v>1.303670155022995</v>
      </c>
      <c r="P219" s="62">
        <f>P216*100/GDP!S$216</f>
        <v>1.2732053437907223</v>
      </c>
      <c r="Q219" s="62">
        <f>Q216*100/GDP!T$216</f>
        <v>1.0716720518609038</v>
      </c>
    </row>
  </sheetData>
  <mergeCells count="6">
    <mergeCell ref="A213:E213"/>
    <mergeCell ref="A1:M1"/>
    <mergeCell ref="A4:B4"/>
    <mergeCell ref="A209:I209"/>
    <mergeCell ref="A211:H211"/>
    <mergeCell ref="A212:F212"/>
  </mergeCells>
  <pageMargins left="0.39" right="0.39" top="0.39" bottom="0.39" header="0.39" footer="0.3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C21F-0F67-48FD-A66C-3AB6512DF320}">
  <dimension ref="A1:AL219"/>
  <sheetViews>
    <sheetView showGridLines="0" workbookViewId="0">
      <pane xSplit="1" ySplit="5" topLeftCell="N204" activePane="bottomRight" state="frozen"/>
      <selection pane="topRight"/>
      <selection pane="bottomLeft"/>
      <selection pane="bottomRight" activeCell="AB1" sqref="AB1:AB1048576"/>
    </sheetView>
  </sheetViews>
  <sheetFormatPr defaultColWidth="10.1796875" defaultRowHeight="14.5" customHeight="1" x14ac:dyDescent="0.25"/>
  <cols>
    <col min="1" max="1" width="34" style="15" customWidth="1"/>
    <col min="2" max="3" width="9.453125" style="15" customWidth="1"/>
    <col min="4" max="6" width="8.81640625" style="15" customWidth="1"/>
    <col min="7" max="7" width="9.453125" style="15" customWidth="1"/>
    <col min="8" max="8" width="8.81640625" style="15" customWidth="1"/>
    <col min="9" max="9" width="9.453125" style="15" customWidth="1"/>
    <col min="10" max="10" width="8.81640625" style="15" customWidth="1"/>
    <col min="11" max="12" width="9.453125" style="15" customWidth="1"/>
    <col min="13" max="17" width="8.81640625" style="15" customWidth="1"/>
    <col min="18" max="22" width="9.453125" style="15" customWidth="1"/>
    <col min="23" max="28" width="10.26953125" customWidth="1"/>
    <col min="29" max="32" width="11.54296875" style="15" customWidth="1"/>
    <col min="33" max="16384" width="10.1796875" style="15"/>
  </cols>
  <sheetData>
    <row r="1" spans="1:32" ht="19.5" customHeight="1" x14ac:dyDescent="0.25">
      <c r="A1" s="47" t="s">
        <v>500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6"/>
      <c r="O1" s="16"/>
      <c r="P1" s="16"/>
      <c r="Q1" s="16"/>
      <c r="R1" s="16"/>
      <c r="S1" s="41"/>
      <c r="T1" s="41"/>
      <c r="U1" s="41"/>
      <c r="V1" s="41"/>
      <c r="W1" s="1"/>
      <c r="X1" s="35"/>
      <c r="Y1" s="35"/>
      <c r="Z1" s="1"/>
      <c r="AA1" s="1"/>
      <c r="AB1" s="42"/>
      <c r="AC1" s="16"/>
      <c r="AD1" s="16"/>
      <c r="AE1" s="16"/>
      <c r="AF1" s="16"/>
    </row>
    <row r="2" spans="1:32" ht="16.5" customHeight="1" x14ac:dyDescent="0.25">
      <c r="A2" s="30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41"/>
      <c r="T2" s="41"/>
      <c r="U2" s="41"/>
      <c r="V2" s="41"/>
      <c r="W2" s="1"/>
      <c r="X2" s="35"/>
      <c r="Y2" s="35"/>
      <c r="Z2" s="1"/>
      <c r="AA2" s="1"/>
      <c r="AB2" s="42"/>
      <c r="AC2" s="16"/>
      <c r="AD2" s="16"/>
      <c r="AE2" s="16"/>
      <c r="AF2" s="16"/>
    </row>
    <row r="3" spans="1:32" ht="11.25" customHeight="1" x14ac:dyDescent="0.25">
      <c r="A3" s="30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41"/>
      <c r="T3" s="41"/>
      <c r="U3" s="41"/>
      <c r="V3" s="41"/>
      <c r="W3" s="1"/>
      <c r="X3" s="35"/>
      <c r="Y3" s="35"/>
      <c r="Z3" s="1"/>
      <c r="AA3" s="1"/>
      <c r="AB3" s="42"/>
      <c r="AC3" s="16"/>
      <c r="AD3" s="16"/>
      <c r="AE3" s="16"/>
      <c r="AF3" s="16"/>
    </row>
    <row r="4" spans="1:32" ht="17.25" customHeight="1" x14ac:dyDescent="0.25">
      <c r="A4" s="48" t="s">
        <v>2</v>
      </c>
      <c r="B4" s="48"/>
      <c r="C4" s="29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4"/>
      <c r="X4" s="38"/>
      <c r="Y4" s="38"/>
      <c r="Z4" s="4"/>
      <c r="AA4" s="4"/>
      <c r="AB4" s="4">
        <v>2020</v>
      </c>
      <c r="AC4" s="28"/>
      <c r="AD4" s="28"/>
      <c r="AE4" s="28"/>
      <c r="AF4" s="28"/>
    </row>
    <row r="5" spans="1:32" ht="14.25" customHeight="1" x14ac:dyDescent="0.25">
      <c r="A5" s="27"/>
      <c r="B5" s="26" t="s">
        <v>3</v>
      </c>
      <c r="C5" s="25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  <c r="P5" s="25" t="s">
        <v>17</v>
      </c>
      <c r="Q5" s="24" t="s">
        <v>18</v>
      </c>
      <c r="R5" s="16"/>
      <c r="S5" s="25" t="s">
        <v>15</v>
      </c>
      <c r="T5" s="25" t="s">
        <v>16</v>
      </c>
      <c r="U5" s="25" t="s">
        <v>17</v>
      </c>
      <c r="V5" s="24" t="s">
        <v>18</v>
      </c>
      <c r="W5" s="1" t="s">
        <v>763</v>
      </c>
      <c r="X5" s="35" t="s">
        <v>764</v>
      </c>
      <c r="Y5" s="35" t="s">
        <v>765</v>
      </c>
      <c r="Z5" s="1"/>
      <c r="AA5" s="1"/>
      <c r="AB5" s="42" t="s">
        <v>784</v>
      </c>
      <c r="AC5" s="16"/>
      <c r="AD5" s="16"/>
      <c r="AE5" s="16"/>
      <c r="AF5" s="16"/>
    </row>
    <row r="6" spans="1:32" ht="14.25" customHeight="1" x14ac:dyDescent="0.25">
      <c r="A6" s="23" t="s">
        <v>19</v>
      </c>
      <c r="B6" s="67"/>
      <c r="C6" s="67"/>
      <c r="D6" s="67"/>
      <c r="E6" s="67">
        <v>2.2000000000000002</v>
      </c>
      <c r="F6" s="67">
        <v>2.0861883521184108</v>
      </c>
      <c r="G6" s="67">
        <v>2.7207083963401542</v>
      </c>
      <c r="H6" s="67">
        <v>8.8467797480486201</v>
      </c>
      <c r="I6" s="67">
        <v>4.6542833442450577</v>
      </c>
      <c r="J6" s="67">
        <v>6.3810372293740398</v>
      </c>
      <c r="K6" s="67">
        <v>3.1599788210841742</v>
      </c>
      <c r="L6" s="67">
        <v>3.9840282299999998</v>
      </c>
      <c r="M6" s="67">
        <v>9.6344737400000007</v>
      </c>
      <c r="N6" s="67">
        <v>11.861635445599999</v>
      </c>
      <c r="O6" s="67">
        <v>22.960483790919131</v>
      </c>
      <c r="P6" s="67">
        <v>39.596100999999997</v>
      </c>
      <c r="Q6" s="67">
        <v>19.481942649999997</v>
      </c>
      <c r="R6" s="16"/>
      <c r="S6" s="31">
        <v>0</v>
      </c>
      <c r="T6" s="31">
        <v>0</v>
      </c>
      <c r="U6" s="31">
        <v>0</v>
      </c>
      <c r="V6" s="31">
        <v>0</v>
      </c>
      <c r="W6" s="36">
        <f>P6/Trans_deb!P6</f>
        <v>4.2955689201957512E-2</v>
      </c>
      <c r="X6" s="37">
        <f>P6/GDP!S2/10</f>
        <v>0.20976955393091753</v>
      </c>
      <c r="Y6" s="37">
        <f>Q6/GDP!T2/10</f>
        <v>0.10182909601714403</v>
      </c>
      <c r="Z6" s="37">
        <f>Trans_deb!P6/GDP!S2/10</f>
        <v>4.8833939770976418</v>
      </c>
      <c r="AA6" s="37">
        <f>(Trans_cr_A!P6-Trans_deb!P6)/GDP!S2/10</f>
        <v>-4.3189152599424174</v>
      </c>
      <c r="AB6" s="42">
        <f>IF(Q6="",0, 1)</f>
        <v>1</v>
      </c>
      <c r="AC6" s="40">
        <f>Pass_Cr_A!V6-Pass_D_A!Y6-(Pass_Cr_A!U6-Pass_D_A!X6)</f>
        <v>9.0266015391856969E-2</v>
      </c>
      <c r="AD6" s="16"/>
      <c r="AE6" s="16"/>
      <c r="AF6" s="16"/>
    </row>
    <row r="7" spans="1:32" ht="14.25" customHeight="1" x14ac:dyDescent="0.25">
      <c r="A7" s="22" t="s">
        <v>20</v>
      </c>
      <c r="B7" s="68">
        <v>21.5064415183605</v>
      </c>
      <c r="C7" s="68">
        <v>24.146145037705242</v>
      </c>
      <c r="D7" s="68">
        <v>62.584929898010905</v>
      </c>
      <c r="E7" s="68">
        <v>89.1</v>
      </c>
      <c r="F7" s="68">
        <v>106.63418701670435</v>
      </c>
      <c r="G7" s="68">
        <v>92.085182544011474</v>
      </c>
      <c r="H7" s="68">
        <v>112.52497120251611</v>
      </c>
      <c r="I7" s="68">
        <v>90.279024314764456</v>
      </c>
      <c r="J7" s="68">
        <v>87.805509814071073</v>
      </c>
      <c r="K7" s="68">
        <v>98.544784949536449</v>
      </c>
      <c r="L7" s="68">
        <v>72.973980043637098</v>
      </c>
      <c r="M7" s="68">
        <v>76.053323978644528</v>
      </c>
      <c r="N7" s="68">
        <v>40.055500902587674</v>
      </c>
      <c r="O7" s="68">
        <v>70.54835644441404</v>
      </c>
      <c r="P7" s="68">
        <v>81.939681336580279</v>
      </c>
      <c r="Q7" s="68">
        <v>42.3145924559253</v>
      </c>
      <c r="R7" s="16"/>
      <c r="S7" s="31">
        <v>0</v>
      </c>
      <c r="T7" s="31">
        <v>0</v>
      </c>
      <c r="U7" s="31">
        <v>0</v>
      </c>
      <c r="V7" s="31">
        <v>0</v>
      </c>
      <c r="W7" s="36">
        <f>P7/Trans_deb!P7</f>
        <v>0.32750484849537742</v>
      </c>
      <c r="X7" s="37">
        <f>P7/GDP!S3/10</f>
        <v>0.53639487651597462</v>
      </c>
      <c r="Y7" s="37">
        <f>Q7/GDP!T3/10</f>
        <v>0.27935955935779561</v>
      </c>
      <c r="Z7" s="37">
        <f>Trans_deb!P7/GDP!S3/10</f>
        <v>1.6378227039394369</v>
      </c>
      <c r="AA7" s="37">
        <f>(Trans_cr_A!P7-Trans_deb!P7)/GDP!S3/10</f>
        <v>0.14551458945624188</v>
      </c>
      <c r="AB7" s="42">
        <f t="shared" ref="AB7:AB70" si="0">IF(Q7="",0, 1)</f>
        <v>1</v>
      </c>
      <c r="AC7" s="40">
        <f>Pass_Cr_A!V7-Pass_D_A!Y7-(Pass_Cr_A!U7-Pass_D_A!X7)</f>
        <v>0.1321660611258389</v>
      </c>
      <c r="AD7" s="16"/>
      <c r="AE7" s="16"/>
      <c r="AF7" s="16"/>
    </row>
    <row r="8" spans="1:32" ht="14.25" customHeight="1" x14ac:dyDescent="0.25">
      <c r="A8" s="22" t="s">
        <v>21</v>
      </c>
      <c r="B8" s="67">
        <v>289.99999999998687</v>
      </c>
      <c r="C8" s="67">
        <v>65.000000000002956</v>
      </c>
      <c r="D8" s="67">
        <v>126.0120834717562</v>
      </c>
      <c r="E8" s="67">
        <v>144.65149380441119</v>
      </c>
      <c r="F8" s="67">
        <v>118.24311925991326</v>
      </c>
      <c r="G8" s="67">
        <v>114.9</v>
      </c>
      <c r="H8" s="67">
        <v>67.966236831203204</v>
      </c>
      <c r="I8" s="67">
        <v>69.407712578941883</v>
      </c>
      <c r="J8" s="67">
        <v>60.457199857938306</v>
      </c>
      <c r="K8" s="67">
        <v>70.634334391372292</v>
      </c>
      <c r="L8" s="67">
        <v>76.574522869561818</v>
      </c>
      <c r="M8" s="67">
        <v>82.178878228320059</v>
      </c>
      <c r="N8" s="67">
        <v>52.414288296599793</v>
      </c>
      <c r="O8" s="67">
        <v>43.963508293984873</v>
      </c>
      <c r="P8" s="67">
        <v>31.601561589149696</v>
      </c>
      <c r="Q8" s="67">
        <v>38.479016982094272</v>
      </c>
      <c r="R8" s="16"/>
      <c r="S8" s="31">
        <v>0</v>
      </c>
      <c r="T8" s="31">
        <v>0</v>
      </c>
      <c r="U8" s="31">
        <v>0</v>
      </c>
      <c r="V8" s="31">
        <v>0</v>
      </c>
      <c r="W8" s="36">
        <f>P8/Trans_deb!P8</f>
        <v>9.2119383835996133E-3</v>
      </c>
      <c r="X8" s="37">
        <f>P8/GDP!S4/10</f>
        <v>1.8472883374729465E-2</v>
      </c>
      <c r="Y8" s="37">
        <f>Q8/GDP!T4/10</f>
        <v>2.666709425346464E-2</v>
      </c>
      <c r="Z8" s="37">
        <f>Trans_deb!P8/GDP!S4/10</f>
        <v>2.0053199017936865</v>
      </c>
      <c r="AA8" s="37">
        <f>(Trans_cr_A!P8-Trans_deb!P8)/GDP!S4/10</f>
        <v>-1.6273143082843862</v>
      </c>
      <c r="AB8" s="42">
        <f t="shared" si="0"/>
        <v>1</v>
      </c>
      <c r="AC8" s="40">
        <f>Pass_Cr_A!V8-Pass_D_A!Y8-(Pass_Cr_A!U8-Pass_D_A!X8)</f>
        <v>-1.9651032943728282E-2</v>
      </c>
      <c r="AD8" s="16"/>
      <c r="AE8" s="16"/>
      <c r="AF8" s="16"/>
    </row>
    <row r="9" spans="1:32" ht="14.25" customHeight="1" x14ac:dyDescent="0.25">
      <c r="A9" s="22" t="s">
        <v>22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>
        <v>7</v>
      </c>
      <c r="Q9" s="68"/>
      <c r="R9" s="16"/>
      <c r="S9" s="31">
        <v>0</v>
      </c>
      <c r="T9" s="31">
        <v>0</v>
      </c>
      <c r="U9" s="31">
        <v>0</v>
      </c>
      <c r="V9" s="31">
        <v>0</v>
      </c>
      <c r="W9" s="36">
        <f>P9/Trans_deb!P9</f>
        <v>7.3839662447257384E-2</v>
      </c>
      <c r="X9" s="37">
        <f>P9/GDP!S5/10</f>
        <v>0.22193071934629574</v>
      </c>
      <c r="Y9" s="37" t="e">
        <f>Q9/GDP!T5/10</f>
        <v>#DIV/0!</v>
      </c>
      <c r="Z9" s="37">
        <f>Trans_deb!P9/GDP!S5/10</f>
        <v>3.0055760277184049</v>
      </c>
      <c r="AA9" s="37">
        <f>(Trans_cr_A!P9-Trans_deb!P9)/GDP!S5/10</f>
        <v>-1.7754457547703659</v>
      </c>
      <c r="AB9" s="42">
        <f t="shared" si="0"/>
        <v>0</v>
      </c>
      <c r="AC9" s="40" t="e">
        <f>Pass_Cr_A!V9-Pass_D_A!Y9-(Pass_Cr_A!U9-Pass_D_A!X9)</f>
        <v>#VALUE!</v>
      </c>
      <c r="AD9" s="16"/>
      <c r="AE9" s="16"/>
      <c r="AF9" s="16"/>
    </row>
    <row r="10" spans="1:32" ht="14.25" customHeight="1" x14ac:dyDescent="0.25">
      <c r="A10" s="22" t="s">
        <v>23</v>
      </c>
      <c r="B10" s="67">
        <v>60.954869000000002</v>
      </c>
      <c r="C10" s="67">
        <v>245.15756500000001</v>
      </c>
      <c r="D10" s="67">
        <v>261.47035799999998</v>
      </c>
      <c r="E10" s="67">
        <v>192.58058800999999</v>
      </c>
      <c r="F10" s="67">
        <v>136.80000000000001</v>
      </c>
      <c r="G10" s="67">
        <v>127.47169339</v>
      </c>
      <c r="H10" s="67">
        <v>143.46161633259499</v>
      </c>
      <c r="I10" s="67">
        <v>128.53490027226258</v>
      </c>
      <c r="J10" s="67">
        <v>150.1735672777846</v>
      </c>
      <c r="K10" s="67">
        <v>391.64548721691699</v>
      </c>
      <c r="L10" s="67">
        <v>243.25233230000001</v>
      </c>
      <c r="M10" s="67">
        <v>228.56860149000002</v>
      </c>
      <c r="N10" s="67">
        <v>238.87075962</v>
      </c>
      <c r="O10" s="67">
        <v>206.96476244999999</v>
      </c>
      <c r="P10" s="67">
        <v>247.53639390061423</v>
      </c>
      <c r="Q10" s="67">
        <v>76.060925959999992</v>
      </c>
      <c r="R10" s="16"/>
      <c r="S10" s="31">
        <v>0</v>
      </c>
      <c r="T10" s="31">
        <v>0</v>
      </c>
      <c r="U10" s="31">
        <v>0</v>
      </c>
      <c r="V10" s="31">
        <v>0</v>
      </c>
      <c r="W10" s="36">
        <f>P10/Trans_deb!P10</f>
        <v>7.9209745285561503E-2</v>
      </c>
      <c r="X10" s="37">
        <f>P10/GDP!S6/10</f>
        <v>0.27625904701920051</v>
      </c>
      <c r="Y10" s="37">
        <f>Q10/GDP!T6/10</f>
        <v>0.12181442338244715</v>
      </c>
      <c r="Z10" s="37">
        <f>Trans_deb!P10/GDP!S6/10</f>
        <v>3.4876901323599823</v>
      </c>
      <c r="AA10" s="37">
        <f>(Trans_cr_A!P10-Trans_deb!P10)/GDP!S6/10</f>
        <v>-3.4521579969962111</v>
      </c>
      <c r="AB10" s="42">
        <f t="shared" si="0"/>
        <v>1</v>
      </c>
      <c r="AC10" s="40">
        <f>Pass_Cr_A!V10-Pass_D_A!Y10-(Pass_Cr_A!U10-Pass_D_A!X10)</f>
        <v>0.146230233275221</v>
      </c>
      <c r="AD10" s="16"/>
      <c r="AE10" s="16"/>
      <c r="AF10" s="16"/>
    </row>
    <row r="11" spans="1:32" ht="14.25" customHeight="1" x14ac:dyDescent="0.25">
      <c r="A11" s="22" t="s">
        <v>24</v>
      </c>
      <c r="B11" s="68"/>
      <c r="C11" s="68"/>
      <c r="D11" s="68"/>
      <c r="E11" s="68"/>
      <c r="F11" s="68"/>
      <c r="G11" s="68"/>
      <c r="H11" s="68"/>
      <c r="I11" s="68"/>
      <c r="J11" s="68"/>
      <c r="K11" s="68">
        <v>2.1</v>
      </c>
      <c r="L11" s="68">
        <v>1.9568197134382295</v>
      </c>
      <c r="M11" s="68">
        <v>2.1893199333333331</v>
      </c>
      <c r="N11" s="68">
        <v>2.5140764481481481</v>
      </c>
      <c r="O11" s="68">
        <v>2.701322887561207</v>
      </c>
      <c r="P11" s="68"/>
      <c r="Q11" s="68"/>
      <c r="R11" s="16"/>
      <c r="S11" s="31">
        <v>0</v>
      </c>
      <c r="T11" s="31">
        <v>0</v>
      </c>
      <c r="U11" s="31">
        <v>0</v>
      </c>
      <c r="V11" s="31">
        <v>0</v>
      </c>
      <c r="W11" s="36">
        <f>P11/Trans_deb!P11</f>
        <v>0</v>
      </c>
      <c r="X11" s="37">
        <f>P11/GDP!S7/10</f>
        <v>0</v>
      </c>
      <c r="Y11" s="37">
        <f>Q11/GDP!T7/10</f>
        <v>0</v>
      </c>
      <c r="Z11" s="37">
        <f>Trans_deb!P11/GDP!S7/10</f>
        <v>8.0075649136070393</v>
      </c>
      <c r="AA11" s="37">
        <f>(Trans_cr_A!P11-Trans_deb!P11)/GDP!S7/10</f>
        <v>-4.6884836979795725</v>
      </c>
      <c r="AB11" s="42">
        <f t="shared" si="0"/>
        <v>0</v>
      </c>
      <c r="AC11" s="40" t="e">
        <f>Pass_Cr_A!V11-Pass_D_A!Y11-(Pass_Cr_A!U11-Pass_D_A!X11)</f>
        <v>#VALUE!</v>
      </c>
      <c r="AD11" s="16"/>
      <c r="AE11" s="16"/>
      <c r="AF11" s="16"/>
    </row>
    <row r="12" spans="1:32" ht="14.25" customHeight="1" x14ac:dyDescent="0.25">
      <c r="A12" s="22" t="s">
        <v>25</v>
      </c>
      <c r="B12" s="67"/>
      <c r="C12" s="67"/>
      <c r="D12" s="67"/>
      <c r="E12" s="67"/>
      <c r="F12" s="67"/>
      <c r="G12" s="67"/>
      <c r="H12" s="67"/>
      <c r="I12" s="67"/>
      <c r="J12" s="67"/>
      <c r="K12" s="67">
        <v>23.4</v>
      </c>
      <c r="L12" s="67">
        <v>24.820675455433367</v>
      </c>
      <c r="M12" s="67">
        <v>23.886734459259255</v>
      </c>
      <c r="N12" s="67">
        <v>23.536387041851889</v>
      </c>
      <c r="O12" s="67">
        <v>25.245095625362627</v>
      </c>
      <c r="P12" s="67"/>
      <c r="Q12" s="67"/>
      <c r="R12" s="16"/>
      <c r="S12" s="31">
        <v>0</v>
      </c>
      <c r="T12" s="31">
        <v>0</v>
      </c>
      <c r="U12" s="31">
        <v>0</v>
      </c>
      <c r="V12" s="31">
        <v>0</v>
      </c>
      <c r="W12" s="36">
        <f>P12/Trans_deb!P12</f>
        <v>0</v>
      </c>
      <c r="X12" s="37">
        <f>P12/GDP!S8/10</f>
        <v>0</v>
      </c>
      <c r="Y12" s="37">
        <f>Q12/GDP!T8/10</f>
        <v>0</v>
      </c>
      <c r="Z12" s="37">
        <f>Trans_deb!P12/GDP!S8/10</f>
        <v>6.7156279276386686</v>
      </c>
      <c r="AA12" s="37">
        <f>(Trans_cr_A!P12-Trans_deb!P12)/GDP!S8/10</f>
        <v>0.86021871292651964</v>
      </c>
      <c r="AB12" s="42">
        <f t="shared" si="0"/>
        <v>0</v>
      </c>
      <c r="AC12" s="40" t="e">
        <f>Pass_Cr_A!V12-Pass_D_A!Y12-(Pass_Cr_A!U12-Pass_D_A!X12)</f>
        <v>#VALUE!</v>
      </c>
      <c r="AD12" s="16"/>
      <c r="AE12" s="16"/>
      <c r="AF12" s="16"/>
    </row>
    <row r="13" spans="1:32" ht="14.25" customHeight="1" x14ac:dyDescent="0.25">
      <c r="A13" s="22" t="s">
        <v>26</v>
      </c>
      <c r="B13" s="68">
        <v>764.14</v>
      </c>
      <c r="C13" s="68">
        <v>939.4</v>
      </c>
      <c r="D13" s="68">
        <v>1141.7950391256002</v>
      </c>
      <c r="E13" s="68">
        <v>1400.6615026898949</v>
      </c>
      <c r="F13" s="68">
        <v>1271.704549248848</v>
      </c>
      <c r="G13" s="68">
        <v>1496.9910669542721</v>
      </c>
      <c r="H13" s="68">
        <v>1934.9070659464569</v>
      </c>
      <c r="I13" s="68">
        <v>2349.4056390851597</v>
      </c>
      <c r="J13" s="68">
        <v>2488.5787304963651</v>
      </c>
      <c r="K13" s="68">
        <v>1854.056492622055</v>
      </c>
      <c r="L13" s="68">
        <v>2365.8584667728001</v>
      </c>
      <c r="M13" s="68">
        <v>2594.1407198458628</v>
      </c>
      <c r="N13" s="68">
        <v>2801.74122921772</v>
      </c>
      <c r="O13" s="68">
        <v>2413.5367665318763</v>
      </c>
      <c r="P13" s="68">
        <v>1995.459202219635</v>
      </c>
      <c r="Q13" s="68">
        <v>399.54187965008299</v>
      </c>
      <c r="R13" s="16"/>
      <c r="S13" s="31">
        <v>0</v>
      </c>
      <c r="T13" s="31">
        <v>0</v>
      </c>
      <c r="U13" s="31">
        <v>0</v>
      </c>
      <c r="V13" s="31">
        <v>0</v>
      </c>
      <c r="W13" s="36">
        <f>P13/Trans_deb!P13</f>
        <v>0.5129227762612345</v>
      </c>
      <c r="X13" s="37">
        <f>P13/GDP!S9/10</f>
        <v>0.44896462707829193</v>
      </c>
      <c r="Y13" s="37">
        <f>Q13/GDP!T9/10</f>
        <v>0.10290071820780496</v>
      </c>
      <c r="Z13" s="37">
        <f>Trans_deb!P13/GDP!S9/10</f>
        <v>0.87530647469168288</v>
      </c>
      <c r="AA13" s="37">
        <f>(Trans_cr_A!P13-Trans_deb!P13)/GDP!S9/10</f>
        <v>-0.44588055601556731</v>
      </c>
      <c r="AB13" s="42">
        <f t="shared" si="0"/>
        <v>1</v>
      </c>
      <c r="AC13" s="40">
        <f>Pass_Cr_A!V13-Pass_D_A!Y13-(Pass_Cr_A!U13-Pass_D_A!X13)</f>
        <v>0.27529286397805486</v>
      </c>
      <c r="AD13" s="16"/>
      <c r="AE13" s="16"/>
      <c r="AF13" s="16"/>
    </row>
    <row r="14" spans="1:32" ht="14.25" customHeight="1" x14ac:dyDescent="0.25">
      <c r="A14" s="22" t="s">
        <v>27</v>
      </c>
      <c r="B14" s="67">
        <v>48.131598179775295</v>
      </c>
      <c r="C14" s="67">
        <v>34.569675464827299</v>
      </c>
      <c r="D14" s="67">
        <v>51.26</v>
      </c>
      <c r="E14" s="67">
        <v>59.253166255099401</v>
      </c>
      <c r="F14" s="67">
        <v>53.310535319130466</v>
      </c>
      <c r="G14" s="67">
        <v>62.44</v>
      </c>
      <c r="H14" s="67">
        <v>68.883271606077187</v>
      </c>
      <c r="I14" s="67">
        <v>70.688653757427304</v>
      </c>
      <c r="J14" s="67">
        <v>76.915703256655505</v>
      </c>
      <c r="K14" s="67">
        <v>77.297319946933996</v>
      </c>
      <c r="L14" s="67">
        <v>60.9631436953619</v>
      </c>
      <c r="M14" s="67">
        <v>52.082963442395595</v>
      </c>
      <c r="N14" s="67">
        <v>54.568450581698308</v>
      </c>
      <c r="O14" s="67">
        <v>52.560056968903403</v>
      </c>
      <c r="P14" s="67">
        <v>54.100664136882202</v>
      </c>
      <c r="Q14" s="67">
        <v>22.958832581359751</v>
      </c>
      <c r="R14" s="16"/>
      <c r="S14" s="31">
        <v>0</v>
      </c>
      <c r="T14" s="31">
        <v>0</v>
      </c>
      <c r="U14" s="31">
        <v>0</v>
      </c>
      <c r="V14" s="31">
        <v>0</v>
      </c>
      <c r="W14" s="36">
        <f>P14/Trans_deb!P14</f>
        <v>8.3588903095711695E-2</v>
      </c>
      <c r="X14" s="37">
        <f>P14/GDP!S10/10</f>
        <v>0.3956751564168961</v>
      </c>
      <c r="Y14" s="37">
        <f>Q14/GDP!T10/10</f>
        <v>0.18606720626760476</v>
      </c>
      <c r="Z14" s="37">
        <f>Trans_deb!P14/GDP!S10/10</f>
        <v>4.7335847434657286</v>
      </c>
      <c r="AA14" s="37">
        <f>(Trans_cr_A!P14-Trans_deb!P14)/GDP!S10/10</f>
        <v>-2.7314716544052771</v>
      </c>
      <c r="AB14" s="42">
        <f t="shared" si="0"/>
        <v>1</v>
      </c>
      <c r="AC14" s="40">
        <f>Pass_Cr_A!V14-Pass_D_A!Y14-(Pass_Cr_A!U14-Pass_D_A!X14)</f>
        <v>0.10619244114866394</v>
      </c>
      <c r="AD14" s="16"/>
      <c r="AE14" s="16"/>
      <c r="AF14" s="16"/>
    </row>
    <row r="15" spans="1:32" ht="14.25" customHeight="1" x14ac:dyDescent="0.25">
      <c r="A15" s="22" t="s">
        <v>28</v>
      </c>
      <c r="B15" s="68">
        <v>24.352556096813284</v>
      </c>
      <c r="C15" s="68">
        <v>22.968179267802302</v>
      </c>
      <c r="D15" s="68">
        <v>18.770949720670391</v>
      </c>
      <c r="E15" s="68">
        <v>21.955307262569825</v>
      </c>
      <c r="F15" s="68">
        <v>20.614525139664806</v>
      </c>
      <c r="G15" s="68">
        <v>18.491620111731841</v>
      </c>
      <c r="H15" s="68">
        <v>18.268156424581004</v>
      </c>
      <c r="I15" s="68">
        <v>18.882681564245807</v>
      </c>
      <c r="J15" s="68">
        <v>21.507622905027933</v>
      </c>
      <c r="K15" s="68">
        <v>21.296914525139663</v>
      </c>
      <c r="L15" s="68">
        <v>15.370286033519553</v>
      </c>
      <c r="M15" s="68"/>
      <c r="N15" s="68"/>
      <c r="O15" s="68">
        <v>12.86099993512638</v>
      </c>
      <c r="P15" s="68">
        <v>10.392454401146926</v>
      </c>
      <c r="Q15" s="68">
        <v>3.7960606410895279</v>
      </c>
      <c r="R15" s="16"/>
      <c r="S15" s="31">
        <v>0</v>
      </c>
      <c r="T15" s="31">
        <v>0</v>
      </c>
      <c r="U15" s="31">
        <v>0</v>
      </c>
      <c r="V15" s="31">
        <v>0</v>
      </c>
      <c r="W15" s="36">
        <f>P15/Trans_deb!P15</f>
        <v>7.5007943491004578E-2</v>
      </c>
      <c r="X15" s="37">
        <f>P15/GDP!S11/10</f>
        <v>0.31096512271534787</v>
      </c>
      <c r="Y15" s="37">
        <f>Q15/GDP!T11/10</f>
        <v>0.15443696668387014</v>
      </c>
      <c r="Z15" s="37">
        <f>Trans_deb!P15/GDP!S11/10</f>
        <v>4.1457625451715092</v>
      </c>
      <c r="AA15" s="37">
        <f>(Trans_cr_A!P15-Trans_deb!P15)/GDP!S11/10</f>
        <v>-0.43281500703792641</v>
      </c>
      <c r="AB15" s="42">
        <f t="shared" si="0"/>
        <v>1</v>
      </c>
      <c r="AC15" s="40">
        <f>Pass_Cr_A!V15-Pass_D_A!Y15-(Pass_Cr_A!U15-Pass_D_A!X15)</f>
        <v>5.1418868572704307E-2</v>
      </c>
      <c r="AD15" s="16"/>
      <c r="AE15" s="16"/>
      <c r="AF15" s="16"/>
    </row>
    <row r="16" spans="1:32" ht="14.25" customHeight="1" x14ac:dyDescent="0.25">
      <c r="A16" s="22" t="s">
        <v>29</v>
      </c>
      <c r="B16" s="67">
        <v>4403.8027611951393</v>
      </c>
      <c r="C16" s="67">
        <v>4755.701393440243</v>
      </c>
      <c r="D16" s="67">
        <v>5598.4334812277057</v>
      </c>
      <c r="E16" s="67">
        <v>5939.910325301069</v>
      </c>
      <c r="F16" s="67">
        <v>3941.7847308763799</v>
      </c>
      <c r="G16" s="67">
        <v>5292.948678902063</v>
      </c>
      <c r="H16" s="67">
        <v>6596.2082943874702</v>
      </c>
      <c r="I16" s="67">
        <v>7148.0349296224567</v>
      </c>
      <c r="J16" s="67">
        <v>6622.1518360740265</v>
      </c>
      <c r="K16" s="67">
        <v>5542.7317571315079</v>
      </c>
      <c r="L16" s="67">
        <v>4880.5070864463787</v>
      </c>
      <c r="M16" s="67">
        <v>4879.4550592758042</v>
      </c>
      <c r="N16" s="67">
        <v>5240.1645519167341</v>
      </c>
      <c r="O16" s="67">
        <v>5485.4740320366118</v>
      </c>
      <c r="P16" s="67">
        <v>5377.477850440403</v>
      </c>
      <c r="Q16" s="67">
        <v>1166.1318024122068</v>
      </c>
      <c r="R16" s="16"/>
      <c r="S16" s="31">
        <v>0</v>
      </c>
      <c r="T16" s="31">
        <v>0</v>
      </c>
      <c r="U16" s="31">
        <v>0</v>
      </c>
      <c r="V16" s="31">
        <v>0</v>
      </c>
      <c r="W16" s="36">
        <f>P16/Trans_deb!P16</f>
        <v>0.41254381990322031</v>
      </c>
      <c r="X16" s="37">
        <f>P16/GDP!S12/10</f>
        <v>0.38644076709547714</v>
      </c>
      <c r="Y16" s="37">
        <f>Q16/GDP!T12/10</f>
        <v>8.5787248307048827E-2</v>
      </c>
      <c r="Z16" s="37">
        <f>Trans_deb!P16/GDP!S12/10</f>
        <v>0.93672659351952792</v>
      </c>
      <c r="AA16" s="37">
        <f>(Trans_cr_A!P16-Trans_deb!P16)/GDP!S12/10</f>
        <v>-0.54027073938446679</v>
      </c>
      <c r="AB16" s="42">
        <f t="shared" si="0"/>
        <v>1</v>
      </c>
      <c r="AC16" s="40">
        <f>Pass_Cr_A!V16-Pass_D_A!Y16-(Pass_Cr_A!U16-Pass_D_A!X16)</f>
        <v>0.18257055144822268</v>
      </c>
      <c r="AD16" s="16"/>
      <c r="AE16" s="16"/>
      <c r="AF16" s="16"/>
    </row>
    <row r="17" spans="1:32" ht="14.25" customHeight="1" x14ac:dyDescent="0.25">
      <c r="A17" s="22" t="s">
        <v>30</v>
      </c>
      <c r="B17" s="68">
        <v>1760.4950163055964</v>
      </c>
      <c r="C17" s="68"/>
      <c r="D17" s="68"/>
      <c r="E17" s="68"/>
      <c r="F17" s="68"/>
      <c r="G17" s="68"/>
      <c r="H17" s="68"/>
      <c r="I17" s="68"/>
      <c r="J17" s="68"/>
      <c r="K17" s="68"/>
      <c r="L17" s="68">
        <v>2008.2889953562603</v>
      </c>
      <c r="M17" s="68">
        <v>1862.095622350482</v>
      </c>
      <c r="N17" s="68">
        <v>2110.3182592520343</v>
      </c>
      <c r="O17" s="68">
        <v>2316.8032354212496</v>
      </c>
      <c r="P17" s="68">
        <v>2333.4391689664544</v>
      </c>
      <c r="Q17" s="68">
        <v>647.95559952489418</v>
      </c>
      <c r="R17" s="16"/>
      <c r="S17" s="31">
        <v>0</v>
      </c>
      <c r="T17" s="31">
        <v>0</v>
      </c>
      <c r="U17" s="31">
        <v>0</v>
      </c>
      <c r="V17" s="31">
        <v>0</v>
      </c>
      <c r="W17" s="36">
        <f>P17/Trans_deb!P17</f>
        <v>0.12809325701429139</v>
      </c>
      <c r="X17" s="37">
        <f>P17/GDP!S13/10</f>
        <v>0.52422109945890583</v>
      </c>
      <c r="Y17" s="37">
        <f>Q17/GDP!T13/10</f>
        <v>0.15117180161655122</v>
      </c>
      <c r="Z17" s="37">
        <f>Trans_deb!P17/GDP!S13/10</f>
        <v>4.0924956682178699</v>
      </c>
      <c r="AA17" s="37">
        <f>(Trans_cr_A!P17-Trans_deb!P17)/GDP!S13/10</f>
        <v>-6.0487137544661597E-2</v>
      </c>
      <c r="AB17" s="42">
        <f t="shared" si="0"/>
        <v>1</v>
      </c>
      <c r="AC17" s="40">
        <f>Pass_Cr_A!V17-Pass_D_A!Y17-(Pass_Cr_A!U17-Pass_D_A!X17)</f>
        <v>5.7859879284975574E-2</v>
      </c>
      <c r="AD17" s="16"/>
      <c r="AE17" s="16"/>
      <c r="AF17" s="16"/>
    </row>
    <row r="18" spans="1:32" ht="14.25" customHeight="1" x14ac:dyDescent="0.25">
      <c r="A18" s="22" t="s">
        <v>31</v>
      </c>
      <c r="B18" s="67">
        <v>23.959</v>
      </c>
      <c r="C18" s="67">
        <v>54.945</v>
      </c>
      <c r="D18" s="67">
        <v>116.834</v>
      </c>
      <c r="E18" s="67">
        <v>113.108</v>
      </c>
      <c r="F18" s="67">
        <v>82.289000000000001</v>
      </c>
      <c r="G18" s="67">
        <v>74.278999999999996</v>
      </c>
      <c r="H18" s="67">
        <v>89.331000000000003</v>
      </c>
      <c r="I18" s="67">
        <v>139.85900000000001</v>
      </c>
      <c r="J18" s="67">
        <v>154.9</v>
      </c>
      <c r="K18" s="67">
        <v>155.14699999999999</v>
      </c>
      <c r="L18" s="67">
        <v>139.76900000000001</v>
      </c>
      <c r="M18" s="67">
        <v>98.998999999999995</v>
      </c>
      <c r="N18" s="67">
        <v>144.50200000000001</v>
      </c>
      <c r="O18" s="67">
        <v>169.18899999999999</v>
      </c>
      <c r="P18" s="67">
        <v>136.99199999999999</v>
      </c>
      <c r="Q18" s="67">
        <v>26.981000000000002</v>
      </c>
      <c r="R18" s="16"/>
      <c r="S18" s="31">
        <v>0</v>
      </c>
      <c r="T18" s="31">
        <v>0</v>
      </c>
      <c r="U18" s="31">
        <v>0</v>
      </c>
      <c r="V18" s="31">
        <v>0</v>
      </c>
      <c r="W18" s="36">
        <f>P18/Trans_deb!P18</f>
        <v>9.393010821497462E-2</v>
      </c>
      <c r="X18" s="37">
        <f>P18/GDP!S14/10</f>
        <v>0.28511488511488509</v>
      </c>
      <c r="Y18" s="37">
        <f>Q18/GDP!T14/10</f>
        <v>6.3325275189522856E-2</v>
      </c>
      <c r="Z18" s="37">
        <f>Trans_deb!P18/GDP!S14/10</f>
        <v>3.0353939810476147</v>
      </c>
      <c r="AA18" s="37">
        <f>(Trans_cr_A!P18-Trans_deb!P18)/GDP!S14/10</f>
        <v>-0.72942857152064167</v>
      </c>
      <c r="AB18" s="42">
        <f t="shared" si="0"/>
        <v>1</v>
      </c>
      <c r="AC18" s="40">
        <f>Pass_Cr_A!V18-Pass_D_A!Y18-(Pass_Cr_A!U18-Pass_D_A!X18)</f>
        <v>-0.13532678815188143</v>
      </c>
      <c r="AD18" s="16"/>
      <c r="AE18" s="16"/>
      <c r="AF18" s="16"/>
    </row>
    <row r="19" spans="1:32" ht="14.25" customHeight="1" x14ac:dyDescent="0.25">
      <c r="A19" s="22" t="s">
        <v>32</v>
      </c>
      <c r="B19" s="68">
        <v>183.65064000000001</v>
      </c>
      <c r="C19" s="68">
        <v>156.11000000000001</v>
      </c>
      <c r="D19" s="68">
        <v>161.21</v>
      </c>
      <c r="E19" s="68">
        <v>154.72999999999999</v>
      </c>
      <c r="F19" s="68">
        <v>146.34800000000001</v>
      </c>
      <c r="G19" s="68">
        <v>141.15799999999999</v>
      </c>
      <c r="H19" s="68">
        <v>101.369</v>
      </c>
      <c r="I19" s="68">
        <v>97.497</v>
      </c>
      <c r="J19" s="68">
        <v>99.959000000000003</v>
      </c>
      <c r="K19" s="68">
        <v>115.74670956</v>
      </c>
      <c r="L19" s="68">
        <v>109.49217470399999</v>
      </c>
      <c r="M19" s="68">
        <v>111.14506487999999</v>
      </c>
      <c r="N19" s="68">
        <v>182.91001773600001</v>
      </c>
      <c r="O19" s="68">
        <v>186.83860297000001</v>
      </c>
      <c r="P19" s="68">
        <v>179.14375308200002</v>
      </c>
      <c r="Q19" s="68">
        <v>55.557299999999998</v>
      </c>
      <c r="R19" s="16"/>
      <c r="S19" s="31">
        <v>0</v>
      </c>
      <c r="T19" s="31">
        <v>0</v>
      </c>
      <c r="U19" s="31">
        <v>0</v>
      </c>
      <c r="V19" s="31">
        <v>0</v>
      </c>
      <c r="W19" s="36">
        <f>P19/Trans_deb!P19</f>
        <v>0.39504346057421963</v>
      </c>
      <c r="X19" s="37">
        <f>P19/GDP!S15/10</f>
        <v>1.3192705875395832</v>
      </c>
      <c r="Y19" s="37">
        <f>Q19/GDP!T15/10</f>
        <v>0.49384266666666665</v>
      </c>
      <c r="Z19" s="37">
        <f>Trans_deb!P19/GDP!S15/10</f>
        <v>3.3395580972836343</v>
      </c>
      <c r="AA19" s="37">
        <f>(Trans_cr_A!P19-Trans_deb!P19)/GDP!S15/10</f>
        <v>-2.7376424246273268</v>
      </c>
      <c r="AB19" s="42">
        <f t="shared" si="0"/>
        <v>1</v>
      </c>
      <c r="AC19" s="40">
        <f>Pass_Cr_A!V19-Pass_D_A!Y19-(Pass_Cr_A!U19-Pass_D_A!X19)</f>
        <v>0.68501457905425855</v>
      </c>
      <c r="AD19" s="16"/>
      <c r="AE19" s="16"/>
      <c r="AF19" s="16"/>
    </row>
    <row r="20" spans="1:32" ht="14.25" customHeight="1" x14ac:dyDescent="0.25">
      <c r="A20" s="22" t="s">
        <v>33</v>
      </c>
      <c r="B20" s="67">
        <v>160.10638297872342</v>
      </c>
      <c r="C20" s="67">
        <v>184.04255319148936</v>
      </c>
      <c r="D20" s="67">
        <v>192.28723404255319</v>
      </c>
      <c r="E20" s="67">
        <v>201.06382978723403</v>
      </c>
      <c r="F20" s="67">
        <v>189.09574468085108</v>
      </c>
      <c r="G20" s="67">
        <v>177.92553191489364</v>
      </c>
      <c r="H20" s="67">
        <v>180.85106382978722</v>
      </c>
      <c r="I20" s="67">
        <v>160.63829787234042</v>
      </c>
      <c r="J20" s="67">
        <v>161.70212765957447</v>
      </c>
      <c r="K20" s="67">
        <v>146.80851063829789</v>
      </c>
      <c r="L20" s="67">
        <v>119.7</v>
      </c>
      <c r="M20" s="67">
        <v>29.787234042553191</v>
      </c>
      <c r="N20" s="67">
        <v>32.180851063829785</v>
      </c>
      <c r="O20" s="67"/>
      <c r="P20" s="67"/>
      <c r="Q20" s="67"/>
      <c r="R20" s="16"/>
      <c r="S20" s="31">
        <v>0</v>
      </c>
      <c r="T20" s="31">
        <v>0</v>
      </c>
      <c r="U20" s="31">
        <v>0</v>
      </c>
      <c r="V20" s="31">
        <v>0</v>
      </c>
      <c r="W20" s="36" t="e">
        <f>P20/Trans_deb!P20</f>
        <v>#DIV/0!</v>
      </c>
      <c r="X20" s="37">
        <f>P20/GDP!S16/10</f>
        <v>0</v>
      </c>
      <c r="Y20" s="37">
        <f>Q20/GDP!T16/10</f>
        <v>0</v>
      </c>
      <c r="Z20" s="37">
        <f>Trans_deb!P20/GDP!S16/10</f>
        <v>0</v>
      </c>
      <c r="AA20" s="37">
        <f>(Trans_cr_A!P20-Trans_deb!P20)/GDP!S16/10</f>
        <v>0</v>
      </c>
      <c r="AB20" s="42">
        <f t="shared" si="0"/>
        <v>0</v>
      </c>
      <c r="AC20" s="40" t="e">
        <f>Pass_Cr_A!V20-Pass_D_A!Y20-(Pass_Cr_A!U20-Pass_D_A!X20)</f>
        <v>#VALUE!</v>
      </c>
      <c r="AD20" s="16"/>
      <c r="AE20" s="16"/>
      <c r="AF20" s="16"/>
    </row>
    <row r="21" spans="1:32" ht="14.25" customHeight="1" x14ac:dyDescent="0.25">
      <c r="A21" s="22" t="s">
        <v>34</v>
      </c>
      <c r="B21" s="68">
        <v>239.4</v>
      </c>
      <c r="C21" s="68">
        <v>303.54135291910217</v>
      </c>
      <c r="D21" s="68">
        <v>374.1503480879461</v>
      </c>
      <c r="E21" s="68">
        <v>551.18279489545637</v>
      </c>
      <c r="F21" s="68">
        <v>402.11155538710864</v>
      </c>
      <c r="G21" s="68">
        <v>573.8459401129071</v>
      </c>
      <c r="H21" s="68">
        <v>486.96828704945551</v>
      </c>
      <c r="I21" s="68">
        <v>584.90709617678624</v>
      </c>
      <c r="J21" s="68">
        <v>958.18428886966865</v>
      </c>
      <c r="K21" s="68">
        <v>382.37565638765869</v>
      </c>
      <c r="L21" s="68">
        <v>399.7597575676478</v>
      </c>
      <c r="M21" s="68">
        <v>359.24193044193856</v>
      </c>
      <c r="N21" s="68">
        <v>523.53911980822841</v>
      </c>
      <c r="O21" s="68">
        <v>452.21652155213849</v>
      </c>
      <c r="P21" s="68">
        <v>469.13089118465246</v>
      </c>
      <c r="Q21" s="68">
        <v>265.07725100203805</v>
      </c>
      <c r="R21" s="16"/>
      <c r="S21" s="31">
        <v>0</v>
      </c>
      <c r="T21" s="31">
        <v>0</v>
      </c>
      <c r="U21" s="31">
        <v>0</v>
      </c>
      <c r="V21" s="31">
        <v>0</v>
      </c>
      <c r="W21" s="36">
        <f>P21/Trans_deb!P21</f>
        <v>8.25085875613807E-2</v>
      </c>
      <c r="X21" s="37">
        <f>P21/GDP!S17/10</f>
        <v>0.1551379288035068</v>
      </c>
      <c r="Y21" s="37">
        <f>Q21/GDP!T17/10</f>
        <v>8.0541216274318803E-2</v>
      </c>
      <c r="Z21" s="37">
        <f>Trans_deb!P21/GDP!S17/10</f>
        <v>1.8802640232823631</v>
      </c>
      <c r="AA21" s="37">
        <f>(Trans_cr_A!P21-Trans_deb!P21)/GDP!S17/10</f>
        <v>-1.674695645414733</v>
      </c>
      <c r="AB21" s="42">
        <f t="shared" si="0"/>
        <v>1</v>
      </c>
      <c r="AC21" s="40">
        <f>Pass_Cr_A!V21-Pass_D_A!Y21-(Pass_Cr_A!U21-Pass_D_A!X21)</f>
        <v>7.3762081847549316E-2</v>
      </c>
      <c r="AD21" s="16"/>
      <c r="AE21" s="16"/>
      <c r="AF21" s="16"/>
    </row>
    <row r="22" spans="1:32" ht="14.25" customHeight="1" x14ac:dyDescent="0.25">
      <c r="A22" s="22" t="s">
        <v>35</v>
      </c>
      <c r="B22" s="67">
        <v>56.614101685000001</v>
      </c>
      <c r="C22" s="67">
        <v>61.851824999999998</v>
      </c>
      <c r="D22" s="67">
        <v>78.172623139999999</v>
      </c>
      <c r="E22" s="67">
        <v>74.123962280000001</v>
      </c>
      <c r="F22" s="67">
        <v>56.669217404999998</v>
      </c>
      <c r="G22" s="67">
        <v>73.572675794999995</v>
      </c>
      <c r="H22" s="67">
        <v>43.435740407499999</v>
      </c>
      <c r="I22" s="67">
        <v>41.794946634999995</v>
      </c>
      <c r="J22" s="67">
        <v>42.643007650000001</v>
      </c>
      <c r="K22" s="67">
        <v>65.5289571725</v>
      </c>
      <c r="L22" s="67">
        <v>62.560586272500004</v>
      </c>
      <c r="M22" s="67">
        <v>45.506568354999999</v>
      </c>
      <c r="N22" s="67"/>
      <c r="O22" s="67"/>
      <c r="P22" s="67"/>
      <c r="Q22" s="67"/>
      <c r="R22" s="16"/>
      <c r="S22" s="31">
        <v>0</v>
      </c>
      <c r="T22" s="31">
        <v>0</v>
      </c>
      <c r="U22" s="31">
        <v>0</v>
      </c>
      <c r="V22" s="31">
        <v>0</v>
      </c>
      <c r="W22" s="36" t="e">
        <f>P22/Trans_deb!P22</f>
        <v>#DIV/0!</v>
      </c>
      <c r="X22" s="37">
        <f>P22/GDP!S18/10</f>
        <v>0</v>
      </c>
      <c r="Y22" s="37">
        <f>Q22/GDP!T18/10</f>
        <v>0</v>
      </c>
      <c r="Z22" s="37">
        <f>Trans_deb!P22/GDP!S18/10</f>
        <v>0</v>
      </c>
      <c r="AA22" s="37">
        <f>(Trans_cr_A!P22-Trans_deb!P22)/GDP!S18/10</f>
        <v>0</v>
      </c>
      <c r="AB22" s="42">
        <f t="shared" si="0"/>
        <v>0</v>
      </c>
      <c r="AC22" s="40" t="e">
        <f>Pass_Cr_A!V22-Pass_D_A!Y22-(Pass_Cr_A!U22-Pass_D_A!X22)</f>
        <v>#VALUE!</v>
      </c>
      <c r="AD22" s="16"/>
      <c r="AE22" s="16"/>
      <c r="AF22" s="16"/>
    </row>
    <row r="23" spans="1:32" ht="14.25" customHeight="1" x14ac:dyDescent="0.25">
      <c r="A23" s="22" t="s">
        <v>36</v>
      </c>
      <c r="B23" s="68">
        <v>68.3</v>
      </c>
      <c r="C23" s="68">
        <v>88.6</v>
      </c>
      <c r="D23" s="68">
        <v>117.8</v>
      </c>
      <c r="E23" s="68">
        <v>143.80000000000001</v>
      </c>
      <c r="F23" s="68">
        <v>113.4</v>
      </c>
      <c r="G23" s="68">
        <v>126.4</v>
      </c>
      <c r="H23" s="68">
        <v>141.4</v>
      </c>
      <c r="I23" s="68">
        <v>159.1</v>
      </c>
      <c r="J23" s="68">
        <v>180.2</v>
      </c>
      <c r="K23" s="68">
        <v>148.5</v>
      </c>
      <c r="L23" s="68">
        <v>95.7</v>
      </c>
      <c r="M23" s="68">
        <v>91.1</v>
      </c>
      <c r="N23" s="68">
        <v>99.4</v>
      </c>
      <c r="O23" s="68">
        <v>100.7</v>
      </c>
      <c r="P23" s="68">
        <v>102</v>
      </c>
      <c r="Q23" s="68">
        <v>32.200000000000003</v>
      </c>
      <c r="R23" s="16"/>
      <c r="S23" s="31">
        <v>0</v>
      </c>
      <c r="T23" s="31">
        <v>0</v>
      </c>
      <c r="U23" s="31">
        <v>0</v>
      </c>
      <c r="V23" s="31">
        <v>0</v>
      </c>
      <c r="W23" s="36">
        <f>P23/Trans_deb!P23</f>
        <v>5.2425986842105268E-2</v>
      </c>
      <c r="X23" s="37">
        <f>P23/GDP!S19/10</f>
        <v>0.15835066910919987</v>
      </c>
      <c r="Y23" s="37">
        <f>Q23/GDP!T19/10</f>
        <v>5.3487483596618E-2</v>
      </c>
      <c r="Z23" s="37">
        <f>Trans_deb!P23/GDP!S19/10</f>
        <v>3.0204613903809729</v>
      </c>
      <c r="AA23" s="37">
        <f>(Trans_cr_A!P23-Trans_deb!P23)/GDP!S19/10</f>
        <v>3.2182444810134441</v>
      </c>
      <c r="AB23" s="42">
        <f t="shared" si="0"/>
        <v>1</v>
      </c>
      <c r="AC23" s="40">
        <f>Pass_Cr_A!V23-Pass_D_A!Y23-(Pass_Cr_A!U23-Pass_D_A!X23)</f>
        <v>-0.18873808427591554</v>
      </c>
      <c r="AD23" s="16"/>
      <c r="AE23" s="16"/>
      <c r="AF23" s="16"/>
    </row>
    <row r="24" spans="1:32" ht="14.25" customHeight="1" x14ac:dyDescent="0.25">
      <c r="A24" s="22" t="s">
        <v>37</v>
      </c>
      <c r="B24" s="67">
        <v>1822.5498090458161</v>
      </c>
      <c r="C24" s="67">
        <v>2318.2809041533742</v>
      </c>
      <c r="D24" s="67">
        <v>1708.607380264423</v>
      </c>
      <c r="E24" s="67"/>
      <c r="F24" s="67">
        <v>1812.4135691559738</v>
      </c>
      <c r="G24" s="67">
        <v>2022.0695795093786</v>
      </c>
      <c r="H24" s="67">
        <v>2164.2949947781362</v>
      </c>
      <c r="I24" s="67">
        <v>2190.9911906885905</v>
      </c>
      <c r="J24" s="67">
        <v>2349.8733804042745</v>
      </c>
      <c r="K24" s="67">
        <v>2623.7077834206862</v>
      </c>
      <c r="L24" s="67">
        <v>2201.5047205140063</v>
      </c>
      <c r="M24" s="67">
        <v>2083.2456898342211</v>
      </c>
      <c r="N24" s="67">
        <v>2234.519500669971</v>
      </c>
      <c r="O24" s="67">
        <v>2358.2723643864515</v>
      </c>
      <c r="P24" s="67">
        <v>2261.5160913961072</v>
      </c>
      <c r="Q24" s="67">
        <v>871.99905728229157</v>
      </c>
      <c r="R24" s="16"/>
      <c r="S24" s="31">
        <v>0</v>
      </c>
      <c r="T24" s="31">
        <v>0</v>
      </c>
      <c r="U24" s="31">
        <v>0</v>
      </c>
      <c r="V24" s="31">
        <v>0</v>
      </c>
      <c r="W24" s="36">
        <f>P24/Trans_deb!P24</f>
        <v>8.5926423822805201E-2</v>
      </c>
      <c r="X24" s="37">
        <f>P24/GDP!S20/10</f>
        <v>0.42417450983408395</v>
      </c>
      <c r="Y24" s="37">
        <f>Q24/GDP!T20/10</f>
        <v>0.1699515008726184</v>
      </c>
      <c r="Z24" s="37">
        <f>Trans_deb!P24/GDP!S20/10</f>
        <v>4.9364850876233772</v>
      </c>
      <c r="AA24" s="37">
        <f>(Trans_cr_A!P24-Trans_deb!P24)/GDP!S20/10</f>
        <v>-0.25272695197897727</v>
      </c>
      <c r="AB24" s="42">
        <f t="shared" si="0"/>
        <v>1</v>
      </c>
      <c r="AC24" s="40">
        <f>Pass_Cr_A!V24-Pass_D_A!Y24-(Pass_Cr_A!U24-Pass_D_A!X24)</f>
        <v>9.5261854537682933E-2</v>
      </c>
      <c r="AD24" s="16"/>
      <c r="AE24" s="16"/>
      <c r="AF24" s="16"/>
    </row>
    <row r="25" spans="1:32" ht="14.25" customHeight="1" x14ac:dyDescent="0.25">
      <c r="A25" s="22" t="s">
        <v>39</v>
      </c>
      <c r="B25" s="67">
        <v>3.0764795167914802</v>
      </c>
      <c r="C25" s="67">
        <v>2.33108316830775</v>
      </c>
      <c r="D25" s="67">
        <v>2.6062327917477348</v>
      </c>
      <c r="E25" s="67">
        <v>3.1778843420436251</v>
      </c>
      <c r="F25" s="67">
        <v>2.3198492463518896</v>
      </c>
      <c r="G25" s="67">
        <v>2.5578180767857899</v>
      </c>
      <c r="H25" s="67">
        <v>3.2</v>
      </c>
      <c r="I25" s="67">
        <v>2.4397056529958849</v>
      </c>
      <c r="J25" s="67">
        <v>2.4939731437424499</v>
      </c>
      <c r="K25" s="67">
        <v>2.1615753400816629</v>
      </c>
      <c r="L25" s="67">
        <v>2.4977829116044949</v>
      </c>
      <c r="M25" s="67">
        <v>2.3330515236176974</v>
      </c>
      <c r="N25" s="67">
        <v>2.3575073909942752</v>
      </c>
      <c r="O25" s="67">
        <v>2.0183051206046634</v>
      </c>
      <c r="P25" s="67">
        <v>2.2603859833811852</v>
      </c>
      <c r="Q25" s="67">
        <v>1.4894158695760651</v>
      </c>
      <c r="R25" s="16"/>
      <c r="S25" s="31">
        <v>0</v>
      </c>
      <c r="T25" s="31">
        <v>0</v>
      </c>
      <c r="U25" s="31">
        <v>0</v>
      </c>
      <c r="V25" s="31">
        <v>0</v>
      </c>
      <c r="W25" s="36">
        <f>P25/Trans_deb!P25</f>
        <v>3.6250573716880535E-2</v>
      </c>
      <c r="X25" s="37">
        <f>P25/GDP!S21/10</f>
        <v>0.11772843663443673</v>
      </c>
      <c r="Y25" s="37">
        <f>Q25/GDP!T21/10</f>
        <v>9.0212953941615076E-2</v>
      </c>
      <c r="Z25" s="37">
        <f>Trans_deb!P25/GDP!S21/10</f>
        <v>3.2476296114346743</v>
      </c>
      <c r="AA25" s="37">
        <f>(Trans_cr_A!P25-Trans_deb!P25)/GDP!S21/10</f>
        <v>-1.7539198514737369</v>
      </c>
      <c r="AB25" s="42">
        <f t="shared" si="0"/>
        <v>1</v>
      </c>
      <c r="AC25" s="40">
        <f>Pass_Cr_A!V25-Pass_D_A!Y25-(Pass_Cr_A!U25-Pass_D_A!X25)</f>
        <v>2.7515482692821655E-2</v>
      </c>
      <c r="AD25" s="16"/>
      <c r="AE25" s="16"/>
      <c r="AF25" s="16"/>
    </row>
    <row r="26" spans="1:32" ht="14.25" customHeight="1" x14ac:dyDescent="0.25">
      <c r="A26" s="22" t="s">
        <v>40</v>
      </c>
      <c r="B26" s="68">
        <v>30.518245209308898</v>
      </c>
      <c r="C26" s="68">
        <v>36.944971839527817</v>
      </c>
      <c r="D26" s="68">
        <v>34.832481198926089</v>
      </c>
      <c r="E26" s="68">
        <v>38.639009863403807</v>
      </c>
      <c r="F26" s="68">
        <v>35.509745982301446</v>
      </c>
      <c r="G26" s="68">
        <v>33.854475039268436</v>
      </c>
      <c r="H26" s="68">
        <v>28.1</v>
      </c>
      <c r="I26" s="68">
        <v>52.52818931049881</v>
      </c>
      <c r="J26" s="68">
        <v>0.52897387927179862</v>
      </c>
      <c r="K26" s="68">
        <v>0.19199714974143217</v>
      </c>
      <c r="L26" s="68">
        <v>79.262640032163873</v>
      </c>
      <c r="M26" s="68">
        <v>23.008219384742038</v>
      </c>
      <c r="N26" s="68">
        <v>97.879237674133876</v>
      </c>
      <c r="O26" s="68">
        <v>44.552394971358481</v>
      </c>
      <c r="P26" s="68">
        <v>36.30598251684772</v>
      </c>
      <c r="Q26" s="68"/>
      <c r="R26" s="16"/>
      <c r="S26" s="31">
        <v>0</v>
      </c>
      <c r="T26" s="31">
        <v>0</v>
      </c>
      <c r="U26" s="31">
        <v>0</v>
      </c>
      <c r="V26" s="31">
        <v>0</v>
      </c>
      <c r="W26" s="36">
        <f>P26/Trans_deb!P26</f>
        <v>7.7519783222480529E-2</v>
      </c>
      <c r="X26" s="37">
        <f>P26/GDP!S22/10</f>
        <v>0.25226502582579019</v>
      </c>
      <c r="Y26" s="37">
        <f>Q26/GDP!T22/10</f>
        <v>0</v>
      </c>
      <c r="Z26" s="37">
        <f>Trans_deb!P26/GDP!S22/10</f>
        <v>3.2542018996853179</v>
      </c>
      <c r="AA26" s="37">
        <f>(Trans_cr_A!P26-Trans_deb!P26)/GDP!S22/10</f>
        <v>-2.0779184698737088</v>
      </c>
      <c r="AB26" s="42">
        <f t="shared" si="0"/>
        <v>0</v>
      </c>
      <c r="AC26" s="40" t="e">
        <f>Pass_Cr_A!V26-Pass_D_A!Y26-(Pass_Cr_A!U26-Pass_D_A!X26)</f>
        <v>#VALUE!</v>
      </c>
      <c r="AD26" s="16"/>
      <c r="AE26" s="16"/>
      <c r="AF26" s="16"/>
    </row>
    <row r="27" spans="1:32" ht="14.25" customHeight="1" x14ac:dyDescent="0.25">
      <c r="A27" s="22" t="s">
        <v>41</v>
      </c>
      <c r="B27" s="67"/>
      <c r="C27" s="67">
        <v>126</v>
      </c>
      <c r="D27" s="67">
        <v>164.56452016009337</v>
      </c>
      <c r="E27" s="67">
        <v>151.67783903357258</v>
      </c>
      <c r="F27" s="67">
        <v>112.38977614384621</v>
      </c>
      <c r="G27" s="67">
        <v>116.07803188563641</v>
      </c>
      <c r="H27" s="67">
        <v>109.76559145</v>
      </c>
      <c r="I27" s="67">
        <v>105.57163027</v>
      </c>
      <c r="J27" s="67">
        <v>99.937857690000001</v>
      </c>
      <c r="K27" s="67">
        <v>114.05558604000001</v>
      </c>
      <c r="L27" s="67">
        <v>118.7244958</v>
      </c>
      <c r="M27" s="67">
        <v>123.73036467472221</v>
      </c>
      <c r="N27" s="67">
        <v>114.18797512</v>
      </c>
      <c r="O27" s="67">
        <v>79.949434999999994</v>
      </c>
      <c r="P27" s="67">
        <v>78.312010000000001</v>
      </c>
      <c r="Q27" s="67"/>
      <c r="R27" s="16"/>
      <c r="S27" s="31">
        <v>0</v>
      </c>
      <c r="T27" s="31">
        <v>0</v>
      </c>
      <c r="U27" s="31">
        <v>0</v>
      </c>
      <c r="V27" s="31">
        <v>0</v>
      </c>
      <c r="W27" s="36">
        <f>P27/Trans_deb!P27</f>
        <v>0.326577433897911</v>
      </c>
      <c r="X27" s="37">
        <f>P27/GDP!S23/10</f>
        <v>1.0463766380865709</v>
      </c>
      <c r="Y27" s="37" t="e">
        <f>Q27/GDP!T23/10</f>
        <v>#DIV/0!</v>
      </c>
      <c r="Z27" s="37">
        <f>Trans_deb!P27/GDP!S23/10</f>
        <v>3.204069018478696</v>
      </c>
      <c r="AA27" s="37">
        <f>(Trans_cr_A!P27-Trans_deb!P27)/GDP!S23/10</f>
        <v>-2.4406253061498626</v>
      </c>
      <c r="AB27" s="42">
        <f t="shared" si="0"/>
        <v>0</v>
      </c>
      <c r="AC27" s="40" t="e">
        <f>Pass_Cr_A!V27-Pass_D_A!Y27-(Pass_Cr_A!U27-Pass_D_A!X27)</f>
        <v>#VALUE!</v>
      </c>
      <c r="AD27" s="16"/>
      <c r="AE27" s="16"/>
      <c r="AF27" s="16"/>
    </row>
    <row r="28" spans="1:32" ht="14.25" customHeight="1" x14ac:dyDescent="0.25">
      <c r="A28" s="22" t="s">
        <v>42</v>
      </c>
      <c r="B28" s="68"/>
      <c r="C28" s="68">
        <v>0</v>
      </c>
      <c r="D28" s="68"/>
      <c r="E28" s="68">
        <v>0.78670642582354489</v>
      </c>
      <c r="F28" s="68">
        <v>1.2196472394536098</v>
      </c>
      <c r="G28" s="68">
        <v>1.5702095815104922</v>
      </c>
      <c r="H28" s="68">
        <v>2.0185280355175936</v>
      </c>
      <c r="I28" s="68">
        <v>2.0377662270526571</v>
      </c>
      <c r="J28" s="68">
        <v>3.0439336287343997</v>
      </c>
      <c r="K28" s="68">
        <v>0.5884966583669714</v>
      </c>
      <c r="L28" s="68">
        <v>4.2626001051186959</v>
      </c>
      <c r="M28" s="68">
        <v>1.0946402205480863</v>
      </c>
      <c r="N28" s="68">
        <v>1.5987113126305426</v>
      </c>
      <c r="O28" s="68">
        <v>0.65369017225133907</v>
      </c>
      <c r="P28" s="68"/>
      <c r="Q28" s="68"/>
      <c r="R28" s="16"/>
      <c r="S28" s="31">
        <v>0</v>
      </c>
      <c r="T28" s="31">
        <v>0</v>
      </c>
      <c r="U28" s="31">
        <v>0</v>
      </c>
      <c r="V28" s="31">
        <v>0</v>
      </c>
      <c r="W28" s="36">
        <f>P28/Trans_deb!P28</f>
        <v>0</v>
      </c>
      <c r="X28" s="37">
        <f>P28/GDP!S24/10</f>
        <v>0</v>
      </c>
      <c r="Y28" s="37">
        <f>Q28/GDP!T24/10</f>
        <v>0</v>
      </c>
      <c r="Z28" s="37">
        <f>Trans_deb!P28/GDP!S24/10</f>
        <v>2.2053353460469696</v>
      </c>
      <c r="AA28" s="37">
        <f>(Trans_cr_A!P28-Trans_deb!P28)/GDP!S24/10</f>
        <v>-0.66550213869525698</v>
      </c>
      <c r="AB28" s="42">
        <f t="shared" si="0"/>
        <v>0</v>
      </c>
      <c r="AC28" s="40" t="e">
        <f>Pass_Cr_A!V28-Pass_D_A!Y28-(Pass_Cr_A!U28-Pass_D_A!X28)</f>
        <v>#VALUE!</v>
      </c>
      <c r="AD28" s="16"/>
      <c r="AE28" s="16"/>
      <c r="AF28" s="16"/>
    </row>
    <row r="29" spans="1:32" ht="14.25" customHeight="1" x14ac:dyDescent="0.25">
      <c r="A29" s="22" t="s">
        <v>43</v>
      </c>
      <c r="B29" s="67">
        <v>70.722999999999999</v>
      </c>
      <c r="C29" s="67">
        <v>87.055999999999997</v>
      </c>
      <c r="D29" s="67">
        <v>81.066999999999993</v>
      </c>
      <c r="E29" s="67">
        <v>99.84</v>
      </c>
      <c r="F29" s="67">
        <v>97.5</v>
      </c>
      <c r="G29" s="67">
        <v>107.7054</v>
      </c>
      <c r="H29" s="67">
        <v>111.81</v>
      </c>
      <c r="I29" s="67">
        <v>140.81509784246239</v>
      </c>
      <c r="J29" s="67">
        <v>138.78495809559769</v>
      </c>
      <c r="K29" s="67">
        <v>145.19999999999999</v>
      </c>
      <c r="L29" s="67">
        <v>137.93158042847449</v>
      </c>
      <c r="M29" s="67">
        <v>141.80427062304778</v>
      </c>
      <c r="N29" s="67">
        <v>167.7791696132096</v>
      </c>
      <c r="O29" s="67">
        <v>143.33240120729829</v>
      </c>
      <c r="P29" s="67">
        <v>173.87704930373761</v>
      </c>
      <c r="Q29" s="67">
        <v>51.088592165439998</v>
      </c>
      <c r="R29" s="16"/>
      <c r="S29" s="31">
        <v>0</v>
      </c>
      <c r="T29" s="31">
        <v>0</v>
      </c>
      <c r="U29" s="31">
        <v>0</v>
      </c>
      <c r="V29" s="31">
        <v>0</v>
      </c>
      <c r="W29" s="36">
        <f>P29/Trans_deb!P29</f>
        <v>0.21914592892624976</v>
      </c>
      <c r="X29" s="37">
        <f>P29/GDP!S25/10</f>
        <v>0.42210338966265537</v>
      </c>
      <c r="Y29" s="37">
        <f>Q29/GDP!T25/10</f>
        <v>0.12972903726528021</v>
      </c>
      <c r="Z29" s="37">
        <f>Trans_deb!P29/GDP!S25/10</f>
        <v>1.9261292771024181</v>
      </c>
      <c r="AA29" s="37">
        <f>(Trans_cr_A!P29-Trans_deb!P29)/GDP!S25/10</f>
        <v>-0.82648552267319686</v>
      </c>
      <c r="AB29" s="42">
        <f t="shared" si="0"/>
        <v>1</v>
      </c>
      <c r="AC29" s="40">
        <f>Pass_Cr_A!V29-Pass_D_A!Y29-(Pass_Cr_A!U29-Pass_D_A!X29)</f>
        <v>8.4254309159433632E-2</v>
      </c>
      <c r="AD29" s="16"/>
      <c r="AE29" s="16"/>
      <c r="AF29" s="16"/>
    </row>
    <row r="30" spans="1:32" ht="14.25" customHeight="1" x14ac:dyDescent="0.25">
      <c r="A30" s="22" t="s">
        <v>44</v>
      </c>
      <c r="B30" s="68">
        <v>36.390190380697383</v>
      </c>
      <c r="C30" s="68">
        <v>40.402886977963504</v>
      </c>
      <c r="D30" s="68">
        <v>60.7</v>
      </c>
      <c r="E30" s="68">
        <v>63.85412723395519</v>
      </c>
      <c r="F30" s="68">
        <v>53.895147610449818</v>
      </c>
      <c r="G30" s="68">
        <v>52.959556007014655</v>
      </c>
      <c r="H30" s="68">
        <v>54.042156274178652</v>
      </c>
      <c r="I30" s="68">
        <v>57.354990281449972</v>
      </c>
      <c r="J30" s="68">
        <v>64.873636871294721</v>
      </c>
      <c r="K30" s="68">
        <v>77.720420744896686</v>
      </c>
      <c r="L30" s="68">
        <v>71.654184006787247</v>
      </c>
      <c r="M30" s="68">
        <v>64.935457629686681</v>
      </c>
      <c r="N30" s="68">
        <v>97.301459710669434</v>
      </c>
      <c r="O30" s="68">
        <v>104.61625246435543</v>
      </c>
      <c r="P30" s="68">
        <v>107.67110390107649</v>
      </c>
      <c r="Q30" s="68">
        <v>51.156825222246809</v>
      </c>
      <c r="R30" s="16"/>
      <c r="S30" s="31">
        <v>0</v>
      </c>
      <c r="T30" s="31">
        <v>0</v>
      </c>
      <c r="U30" s="31">
        <v>0</v>
      </c>
      <c r="V30" s="31">
        <v>0</v>
      </c>
      <c r="W30" s="36">
        <f>P30/Trans_deb!P30</f>
        <v>0.37520774314306554</v>
      </c>
      <c r="X30" s="37">
        <f>P30/GDP!S26/10</f>
        <v>0.53294611642368206</v>
      </c>
      <c r="Y30" s="37">
        <f>Q30/GDP!T26/10</f>
        <v>0.26384457796816141</v>
      </c>
      <c r="Z30" s="37">
        <f>Trans_deb!P30/GDP!S26/10</f>
        <v>1.420402766636059</v>
      </c>
      <c r="AA30" s="37">
        <f>(Trans_cr_A!P30-Trans_deb!P30)/GDP!S26/10</f>
        <v>0.97249121073422418</v>
      </c>
      <c r="AB30" s="42">
        <f t="shared" si="0"/>
        <v>1</v>
      </c>
      <c r="AC30" s="40">
        <f>Pass_Cr_A!V30-Pass_D_A!Y30-(Pass_Cr_A!U30-Pass_D_A!X30)</f>
        <v>7.8634012162956818E-2</v>
      </c>
      <c r="AD30" s="16"/>
      <c r="AE30" s="16"/>
      <c r="AF30" s="16"/>
    </row>
    <row r="31" spans="1:32" ht="14.25" customHeight="1" x14ac:dyDescent="0.25">
      <c r="A31" s="22" t="s">
        <v>45</v>
      </c>
      <c r="B31" s="67">
        <v>0.41041676845653985</v>
      </c>
      <c r="C31" s="67">
        <v>3.1147625336603606</v>
      </c>
      <c r="D31" s="67">
        <v>1.2627731205886661</v>
      </c>
      <c r="E31" s="67">
        <v>0.68565672655184418</v>
      </c>
      <c r="F31" s="67">
        <v>0.44939293099433564</v>
      </c>
      <c r="G31" s="67">
        <v>0.5</v>
      </c>
      <c r="H31" s="67">
        <v>0.47460432130238045</v>
      </c>
      <c r="I31" s="67">
        <v>0.88789381040673254</v>
      </c>
      <c r="J31" s="67">
        <v>0.186295705073973</v>
      </c>
      <c r="K31" s="67">
        <v>0.97390197938040679</v>
      </c>
      <c r="L31" s="67">
        <v>0.37552920654605904</v>
      </c>
      <c r="M31" s="67">
        <v>0.12663142183794882</v>
      </c>
      <c r="N31" s="67">
        <v>0.28971869855701476</v>
      </c>
      <c r="O31" s="67">
        <v>0.3261423728204354</v>
      </c>
      <c r="P31" s="67">
        <v>0.29400160560297045</v>
      </c>
      <c r="Q31" s="67"/>
      <c r="R31" s="16"/>
      <c r="S31" s="31">
        <v>0</v>
      </c>
      <c r="T31" s="31">
        <v>0</v>
      </c>
      <c r="U31" s="31">
        <v>0</v>
      </c>
      <c r="V31" s="31">
        <v>0</v>
      </c>
      <c r="W31" s="36">
        <f>P31/Trans_deb!P31</f>
        <v>1.1136020710958124E-3</v>
      </c>
      <c r="X31" s="37">
        <f>P31/GDP!S27/10</f>
        <v>1.6031496025027017E-3</v>
      </c>
      <c r="Y31" s="37">
        <f>Q31/GDP!T27/10</f>
        <v>0</v>
      </c>
      <c r="Z31" s="37">
        <f>Trans_deb!P31/GDP!S27/10</f>
        <v>1.4396072386298295</v>
      </c>
      <c r="AA31" s="37">
        <f>(Trans_cr_A!P31-Trans_deb!P31)/GDP!S27/10</f>
        <v>-1.0905187148124731</v>
      </c>
      <c r="AB31" s="42">
        <f t="shared" si="0"/>
        <v>0</v>
      </c>
      <c r="AC31" s="40" t="e">
        <f>Pass_Cr_A!V31-Pass_D_A!Y31-(Pass_Cr_A!U31-Pass_D_A!X31)</f>
        <v>#VALUE!</v>
      </c>
      <c r="AD31" s="16"/>
      <c r="AE31" s="16"/>
      <c r="AF31" s="16"/>
    </row>
    <row r="32" spans="1:32" ht="14.25" customHeight="1" x14ac:dyDescent="0.25">
      <c r="A32" s="22" t="s">
        <v>46</v>
      </c>
      <c r="B32" s="68">
        <v>1185.1199999999999</v>
      </c>
      <c r="C32" s="68">
        <v>1737.4169999999999</v>
      </c>
      <c r="D32" s="68">
        <v>2223.3040000000001</v>
      </c>
      <c r="E32" s="68">
        <v>2307.2750000000001</v>
      </c>
      <c r="F32" s="68">
        <v>1998.5923</v>
      </c>
      <c r="G32" s="68">
        <v>2918.2</v>
      </c>
      <c r="H32" s="68">
        <v>3806.29185263</v>
      </c>
      <c r="I32" s="68">
        <v>3968.6234916900003</v>
      </c>
      <c r="J32" s="68">
        <v>4258.2137115400001</v>
      </c>
      <c r="K32" s="68">
        <v>4431.4591275800003</v>
      </c>
      <c r="L32" s="68">
        <v>2999.2978713800003</v>
      </c>
      <c r="M32" s="68">
        <v>2570.88467868</v>
      </c>
      <c r="N32" s="68">
        <v>3989.5145228800002</v>
      </c>
      <c r="O32" s="68">
        <v>3963.4343455399999</v>
      </c>
      <c r="P32" s="68">
        <v>3584.5817683400001</v>
      </c>
      <c r="Q32" s="68">
        <v>1096.2981589799999</v>
      </c>
      <c r="R32" s="16"/>
      <c r="S32" s="31">
        <v>0</v>
      </c>
      <c r="T32" s="31">
        <v>0</v>
      </c>
      <c r="U32" s="31">
        <v>0</v>
      </c>
      <c r="V32" s="31">
        <v>0</v>
      </c>
      <c r="W32" s="36">
        <f>P32/Trans_deb!P32</f>
        <v>0.30218823050901433</v>
      </c>
      <c r="X32" s="37">
        <f>P32/GDP!S28/10</f>
        <v>0.19096279751000209</v>
      </c>
      <c r="Y32" s="37">
        <f>Q32/GDP!T28/10</f>
        <v>7.6446094986332702E-2</v>
      </c>
      <c r="Z32" s="37">
        <f>Trans_deb!P32/GDP!S28/10</f>
        <v>0.63193327280926526</v>
      </c>
      <c r="AA32" s="37">
        <f>(Trans_cr_A!P32-Trans_deb!P32)/GDP!S28/10</f>
        <v>-0.33760144689602634</v>
      </c>
      <c r="AB32" s="42">
        <f t="shared" si="0"/>
        <v>1</v>
      </c>
      <c r="AC32" s="40">
        <f>Pass_Cr_A!V32-Pass_D_A!Y32-(Pass_Cr_A!U32-Pass_D_A!X32)</f>
        <v>0.11131874348655343</v>
      </c>
      <c r="AD32" s="16"/>
      <c r="AE32" s="16"/>
      <c r="AF32" s="16"/>
    </row>
    <row r="33" spans="1:32" ht="14.25" customHeight="1" x14ac:dyDescent="0.25">
      <c r="A33" s="22" t="s">
        <v>47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16"/>
      <c r="S33" s="31">
        <v>0</v>
      </c>
      <c r="T33" s="31">
        <v>0</v>
      </c>
      <c r="U33" s="31">
        <v>0</v>
      </c>
      <c r="V33" s="31">
        <v>0</v>
      </c>
      <c r="W33" s="36">
        <f>P33/Trans_deb!P33</f>
        <v>0</v>
      </c>
      <c r="X33" s="37">
        <f>P33/GDP!S29/10</f>
        <v>0</v>
      </c>
      <c r="Y33" s="37">
        <f>Q33/GDP!T29/10</f>
        <v>0</v>
      </c>
      <c r="Z33" s="37">
        <f>Trans_deb!P33/GDP!S29/10</f>
        <v>1.7400504617404331</v>
      </c>
      <c r="AA33" s="37">
        <f>(Trans_cr_A!P33-Trans_deb!P33)/GDP!S29/10</f>
        <v>0.32292667817522569</v>
      </c>
      <c r="AB33" s="42">
        <f t="shared" si="0"/>
        <v>0</v>
      </c>
      <c r="AC33" s="40" t="e">
        <f>Pass_Cr_A!V33-Pass_D_A!Y33-(Pass_Cr_A!U33-Pass_D_A!X33)</f>
        <v>#VALUE!</v>
      </c>
      <c r="AD33" s="16"/>
      <c r="AE33" s="16"/>
      <c r="AF33" s="16"/>
    </row>
    <row r="34" spans="1:32" ht="14.25" customHeight="1" x14ac:dyDescent="0.25">
      <c r="A34" s="22" t="s">
        <v>48</v>
      </c>
      <c r="B34" s="68">
        <v>548.96353793368394</v>
      </c>
      <c r="C34" s="68">
        <v>620.5727052254731</v>
      </c>
      <c r="D34" s="68">
        <v>262.39112035002404</v>
      </c>
      <c r="E34" s="68">
        <v>291.00004538308298</v>
      </c>
      <c r="F34" s="68">
        <v>200.38005867657768</v>
      </c>
      <c r="G34" s="68">
        <v>149</v>
      </c>
      <c r="H34" s="68">
        <v>158.65</v>
      </c>
      <c r="I34" s="68">
        <v>173.19</v>
      </c>
      <c r="J34" s="68">
        <v>229.54</v>
      </c>
      <c r="K34" s="68">
        <v>257.45</v>
      </c>
      <c r="L34" s="68">
        <v>230.32</v>
      </c>
      <c r="M34" s="68">
        <v>274.77</v>
      </c>
      <c r="N34" s="68">
        <v>351.58</v>
      </c>
      <c r="O34" s="68">
        <v>378.66</v>
      </c>
      <c r="P34" s="68">
        <v>370.85</v>
      </c>
      <c r="Q34" s="68">
        <v>214.53</v>
      </c>
      <c r="R34" s="16"/>
      <c r="S34" s="31">
        <v>0</v>
      </c>
      <c r="T34" s="31">
        <v>0</v>
      </c>
      <c r="U34" s="31">
        <v>0</v>
      </c>
      <c r="V34" s="31">
        <v>0</v>
      </c>
      <c r="W34" s="36">
        <f>P34/Trans_deb!P34</f>
        <v>0.23711182010575246</v>
      </c>
      <c r="X34" s="37">
        <f>P34/GDP!S30/10</f>
        <v>0.54088940098887162</v>
      </c>
      <c r="Y34" s="37">
        <f>Q34/GDP!T30/10</f>
        <v>0.31290383745861344</v>
      </c>
      <c r="Z34" s="37">
        <f>Trans_deb!P34/GDP!S30/10</f>
        <v>2.2811574756063768</v>
      </c>
      <c r="AA34" s="37">
        <f>(Trans_cr_A!P34-Trans_deb!P34)/GDP!S30/10</f>
        <v>1.1074632090194423</v>
      </c>
      <c r="AB34" s="42">
        <f t="shared" si="0"/>
        <v>1</v>
      </c>
      <c r="AC34" s="40">
        <f>Pass_Cr_A!V34-Pass_D_A!Y34-(Pass_Cr_A!U34-Pass_D_A!X34)</f>
        <v>-0.33974843436417013</v>
      </c>
      <c r="AD34" s="16"/>
      <c r="AE34" s="16"/>
      <c r="AF34" s="16"/>
    </row>
    <row r="35" spans="1:32" ht="14.25" customHeight="1" x14ac:dyDescent="0.25">
      <c r="A35" s="22" t="s">
        <v>49</v>
      </c>
      <c r="B35" s="67">
        <v>28.175940017990989</v>
      </c>
      <c r="C35" s="67">
        <v>29.431940676886157</v>
      </c>
      <c r="D35" s="67">
        <v>34.709213661094005</v>
      </c>
      <c r="E35" s="67">
        <v>47.544838632477081</v>
      </c>
      <c r="F35" s="67">
        <v>46.792064077037459</v>
      </c>
      <c r="G35" s="67">
        <v>41.235320531681332</v>
      </c>
      <c r="H35" s="67">
        <v>57.5</v>
      </c>
      <c r="I35" s="67">
        <v>68.619263656716441</v>
      </c>
      <c r="J35" s="67">
        <v>71.239050002853403</v>
      </c>
      <c r="K35" s="67">
        <v>43.653022843110008</v>
      </c>
      <c r="L35" s="67">
        <v>57.12674514940575</v>
      </c>
      <c r="M35" s="67">
        <v>61.180655529469242</v>
      </c>
      <c r="N35" s="67">
        <v>65.592968698002068</v>
      </c>
      <c r="O35" s="67">
        <v>72.271592325501103</v>
      </c>
      <c r="P35" s="67">
        <v>70.570443411807446</v>
      </c>
      <c r="Q35" s="67"/>
      <c r="R35" s="16"/>
      <c r="S35" s="31">
        <v>0</v>
      </c>
      <c r="T35" s="31">
        <v>0</v>
      </c>
      <c r="U35" s="31">
        <v>0</v>
      </c>
      <c r="V35" s="31">
        <v>0</v>
      </c>
      <c r="W35" s="36">
        <f>P35/Trans_deb!P35</f>
        <v>0.10261373676007821</v>
      </c>
      <c r="X35" s="37">
        <f>P35/GDP!S31/10</f>
        <v>0.44818013090186365</v>
      </c>
      <c r="Y35" s="37">
        <f>Q35/GDP!T31/10</f>
        <v>0</v>
      </c>
      <c r="Z35" s="37">
        <f>Trans_deb!P35/GDP!S31/10</f>
        <v>4.3676426280991629</v>
      </c>
      <c r="AA35" s="37">
        <f>(Trans_cr_A!P35-Trans_deb!P35)/GDP!S31/10</f>
        <v>-3.8723444013031711</v>
      </c>
      <c r="AB35" s="42">
        <f t="shared" si="0"/>
        <v>0</v>
      </c>
      <c r="AC35" s="40" t="e">
        <f>Pass_Cr_A!V35-Pass_D_A!Y35-(Pass_Cr_A!U35-Pass_D_A!X35)</f>
        <v>#VALUE!</v>
      </c>
      <c r="AD35" s="16"/>
      <c r="AE35" s="16"/>
      <c r="AF35" s="16"/>
    </row>
    <row r="36" spans="1:32" ht="14.25" customHeight="1" x14ac:dyDescent="0.25">
      <c r="A36" s="22" t="s">
        <v>50</v>
      </c>
      <c r="B36" s="68">
        <v>2.4</v>
      </c>
      <c r="C36" s="68">
        <v>1.2419757235099878</v>
      </c>
      <c r="D36" s="68">
        <v>2.4839405738685167</v>
      </c>
      <c r="E36" s="68">
        <v>6.837701508754761</v>
      </c>
      <c r="F36" s="68">
        <v>8.6576819772187417</v>
      </c>
      <c r="G36" s="68">
        <v>14.631504680756599</v>
      </c>
      <c r="H36" s="68">
        <v>17.620545461273775</v>
      </c>
      <c r="I36" s="68"/>
      <c r="J36" s="68">
        <v>19.714668328591777</v>
      </c>
      <c r="K36" s="68"/>
      <c r="L36" s="68"/>
      <c r="M36" s="68"/>
      <c r="N36" s="68"/>
      <c r="O36" s="68"/>
      <c r="P36" s="68"/>
      <c r="Q36" s="68"/>
      <c r="R36" s="16"/>
      <c r="S36" s="31">
        <v>0</v>
      </c>
      <c r="T36" s="31">
        <v>0</v>
      </c>
      <c r="U36" s="31">
        <v>0</v>
      </c>
      <c r="V36" s="31">
        <v>0</v>
      </c>
      <c r="W36" s="36" t="e">
        <f>P36/Trans_deb!P36</f>
        <v>#DIV/0!</v>
      </c>
      <c r="X36" s="37">
        <f>P36/GDP!S32/10</f>
        <v>0</v>
      </c>
      <c r="Y36" s="37">
        <f>Q36/GDP!T32/10</f>
        <v>0</v>
      </c>
      <c r="Z36" s="37">
        <f>Trans_deb!P36/GDP!S32/10</f>
        <v>0</v>
      </c>
      <c r="AA36" s="37">
        <f>(Trans_cr_A!P36-Trans_deb!P36)/GDP!S32/10</f>
        <v>0</v>
      </c>
      <c r="AB36" s="42">
        <f t="shared" si="0"/>
        <v>0</v>
      </c>
      <c r="AC36" s="40" t="e">
        <f>Pass_Cr_A!V36-Pass_D_A!Y36-(Pass_Cr_A!U36-Pass_D_A!X36)</f>
        <v>#VALUE!</v>
      </c>
      <c r="AD36" s="16"/>
      <c r="AE36" s="16"/>
      <c r="AF36" s="16"/>
    </row>
    <row r="37" spans="1:32" ht="14.25" customHeight="1" x14ac:dyDescent="0.25">
      <c r="A37" s="22" t="s">
        <v>51</v>
      </c>
      <c r="B37" s="67">
        <v>15.4394833823815</v>
      </c>
      <c r="C37" s="67">
        <v>24.018933964116904</v>
      </c>
      <c r="D37" s="67">
        <v>16.052850737133756</v>
      </c>
      <c r="E37" s="67">
        <v>10.352016272194774</v>
      </c>
      <c r="F37" s="67">
        <v>8.6806854699343159</v>
      </c>
      <c r="G37" s="67">
        <v>9.3255070655849579</v>
      </c>
      <c r="H37" s="67">
        <v>9.9182797410020456</v>
      </c>
      <c r="I37" s="67">
        <v>7.6</v>
      </c>
      <c r="J37" s="67">
        <v>6.9359032020310085</v>
      </c>
      <c r="K37" s="67">
        <v>4.9140780011233556</v>
      </c>
      <c r="L37" s="67">
        <v>7.9275805250804812</v>
      </c>
      <c r="M37" s="67">
        <v>7.6135568442992128</v>
      </c>
      <c r="N37" s="67">
        <v>22.131079010971742</v>
      </c>
      <c r="O37" s="67">
        <v>26.66193422070301</v>
      </c>
      <c r="P37" s="67">
        <v>20.413707391659386</v>
      </c>
      <c r="Q37" s="67">
        <v>6.8498556657196561</v>
      </c>
      <c r="R37" s="16"/>
      <c r="S37" s="31">
        <v>0</v>
      </c>
      <c r="T37" s="31">
        <v>0</v>
      </c>
      <c r="U37" s="31">
        <v>0</v>
      </c>
      <c r="V37" s="31">
        <v>0</v>
      </c>
      <c r="W37" s="36">
        <f>P37/Trans_deb!P37</f>
        <v>0.18201704890076367</v>
      </c>
      <c r="X37" s="37">
        <f>P37/GDP!S33/10</f>
        <v>1.029954964261321</v>
      </c>
      <c r="Y37" s="37">
        <f>Q37/GDP!T33/10</f>
        <v>0.39075046581401346</v>
      </c>
      <c r="Z37" s="37">
        <f>Trans_deb!P37/GDP!S33/10</f>
        <v>5.658563142746349</v>
      </c>
      <c r="AA37" s="37">
        <f>(Trans_cr_A!P37-Trans_deb!P37)/GDP!S33/10</f>
        <v>2.1211096582577147</v>
      </c>
      <c r="AB37" s="42">
        <f t="shared" si="0"/>
        <v>1</v>
      </c>
      <c r="AC37" s="40">
        <f>Pass_Cr_A!V37-Pass_D_A!Y37-(Pass_Cr_A!U37-Pass_D_A!X37)</f>
        <v>-2.1101067438664436</v>
      </c>
      <c r="AD37" s="16"/>
      <c r="AE37" s="16"/>
      <c r="AF37" s="16"/>
    </row>
    <row r="38" spans="1:32" ht="14.25" customHeight="1" x14ac:dyDescent="0.25">
      <c r="A38" s="22" t="s">
        <v>52</v>
      </c>
      <c r="B38" s="68">
        <v>40.897587991074595</v>
      </c>
      <c r="C38" s="68">
        <v>53.776176599999999</v>
      </c>
      <c r="D38" s="68">
        <v>70.609328000000005</v>
      </c>
      <c r="E38" s="68">
        <v>82.732508999999993</v>
      </c>
      <c r="F38" s="68">
        <v>58.581834400000005</v>
      </c>
      <c r="G38" s="68">
        <v>70.3</v>
      </c>
      <c r="H38" s="68">
        <v>80.134386400000011</v>
      </c>
      <c r="I38" s="68">
        <v>92.310644999999994</v>
      </c>
      <c r="J38" s="68">
        <v>114.20276156467901</v>
      </c>
      <c r="K38" s="68">
        <v>125.49533506788659</v>
      </c>
      <c r="L38" s="68">
        <v>130.56937349717901</v>
      </c>
      <c r="M38" s="68">
        <v>146.10284185638969</v>
      </c>
      <c r="N38" s="68">
        <v>177.63044298636757</v>
      </c>
      <c r="O38" s="68">
        <v>217.15522072492098</v>
      </c>
      <c r="P38" s="68">
        <v>251.189201751892</v>
      </c>
      <c r="Q38" s="68">
        <v>117.199537984221</v>
      </c>
      <c r="R38" s="16"/>
      <c r="S38" s="31">
        <v>0</v>
      </c>
      <c r="T38" s="31">
        <v>0</v>
      </c>
      <c r="U38" s="31">
        <v>0</v>
      </c>
      <c r="V38" s="31">
        <v>0</v>
      </c>
      <c r="W38" s="36">
        <f>P38/Trans_deb!P38</f>
        <v>0.14919311625177026</v>
      </c>
      <c r="X38" s="37">
        <f>P38/GDP!S34/10</f>
        <v>0.9397979712357527</v>
      </c>
      <c r="Y38" s="37">
        <f>Q38/GDP!T34/10</f>
        <v>0.45158377830779106</v>
      </c>
      <c r="Z38" s="37">
        <f>Trans_deb!P38/GDP!S34/10</f>
        <v>6.2992046472827905</v>
      </c>
      <c r="AA38" s="37">
        <f>(Trans_cr_A!P38-Trans_deb!P38)/GDP!S34/10</f>
        <v>-3.3570418428401383</v>
      </c>
      <c r="AB38" s="42">
        <f t="shared" si="0"/>
        <v>1</v>
      </c>
      <c r="AC38" s="40">
        <f>Pass_Cr_A!V38-Pass_D_A!Y38-(Pass_Cr_A!U38-Pass_D_A!X38)</f>
        <v>-0.54900608617033164</v>
      </c>
      <c r="AD38" s="16"/>
      <c r="AE38" s="16"/>
      <c r="AF38" s="16"/>
    </row>
    <row r="39" spans="1:32" ht="14.25" customHeight="1" x14ac:dyDescent="0.25">
      <c r="A39" s="22" t="s">
        <v>53</v>
      </c>
      <c r="B39" s="67">
        <v>124.68460371047021</v>
      </c>
      <c r="C39" s="67">
        <v>109.33422343412202</v>
      </c>
      <c r="D39" s="67">
        <v>98.191995644621429</v>
      </c>
      <c r="E39" s="67">
        <v>153.30043418909329</v>
      </c>
      <c r="F39" s="67">
        <v>87.043530630628254</v>
      </c>
      <c r="G39" s="67">
        <v>79.523961784080612</v>
      </c>
      <c r="H39" s="67">
        <v>92.993374639859425</v>
      </c>
      <c r="I39" s="67">
        <v>150.23219618078051</v>
      </c>
      <c r="J39" s="67">
        <v>183.25253883383789</v>
      </c>
      <c r="K39" s="67">
        <v>200.70588121704566</v>
      </c>
      <c r="L39" s="67">
        <v>174.04933013187221</v>
      </c>
      <c r="M39" s="67">
        <v>202.5</v>
      </c>
      <c r="N39" s="67">
        <v>209.646745598943</v>
      </c>
      <c r="O39" s="67">
        <v>226.9539278478824</v>
      </c>
      <c r="P39" s="67">
        <v>235.13175562950718</v>
      </c>
      <c r="Q39" s="67"/>
      <c r="R39" s="16"/>
      <c r="S39" s="31">
        <v>0</v>
      </c>
      <c r="T39" s="31">
        <v>0</v>
      </c>
      <c r="U39" s="31">
        <v>0</v>
      </c>
      <c r="V39" s="31">
        <v>0</v>
      </c>
      <c r="W39" s="36">
        <f>P39/Trans_deb!P39</f>
        <v>0.22107186068683909</v>
      </c>
      <c r="X39" s="37">
        <f>P39/GDP!S35/10</f>
        <v>0.60502728978593312</v>
      </c>
      <c r="Y39" s="37">
        <f>Q39/GDP!T35/10</f>
        <v>0</v>
      </c>
      <c r="Z39" s="37">
        <f>Trans_deb!P39/GDP!S35/10</f>
        <v>2.7367901455490475</v>
      </c>
      <c r="AA39" s="37">
        <f>(Trans_cr_A!P39-Trans_deb!P39)/GDP!S35/10</f>
        <v>-1.0025983078105218</v>
      </c>
      <c r="AB39" s="42">
        <f t="shared" si="0"/>
        <v>0</v>
      </c>
      <c r="AC39" s="40" t="e">
        <f>Pass_Cr_A!V39-Pass_D_A!Y39-(Pass_Cr_A!U39-Pass_D_A!X39)</f>
        <v>#VALUE!</v>
      </c>
      <c r="AD39" s="16"/>
      <c r="AE39" s="16"/>
      <c r="AF39" s="16"/>
    </row>
    <row r="40" spans="1:32" ht="14.25" customHeight="1" x14ac:dyDescent="0.25">
      <c r="A40" s="22" t="s">
        <v>54</v>
      </c>
      <c r="B40" s="68">
        <v>4718.9762027320976</v>
      </c>
      <c r="C40" s="68">
        <v>5452.3442998832634</v>
      </c>
      <c r="D40" s="68">
        <v>6458.1241802712602</v>
      </c>
      <c r="E40" s="68">
        <v>6618.142024484996</v>
      </c>
      <c r="F40" s="68">
        <v>6034.8807091900617</v>
      </c>
      <c r="G40" s="68">
        <v>7248.1891981701046</v>
      </c>
      <c r="H40" s="68">
        <v>7848.2668373462584</v>
      </c>
      <c r="I40" s="68"/>
      <c r="J40" s="68"/>
      <c r="K40" s="68"/>
      <c r="L40" s="68"/>
      <c r="M40" s="68"/>
      <c r="N40" s="68"/>
      <c r="O40" s="68"/>
      <c r="P40" s="68"/>
      <c r="Q40" s="68"/>
      <c r="R40" s="16"/>
      <c r="S40" s="31">
        <v>0</v>
      </c>
      <c r="T40" s="31">
        <v>0</v>
      </c>
      <c r="U40" s="31">
        <v>0</v>
      </c>
      <c r="V40" s="31">
        <v>0</v>
      </c>
      <c r="W40" s="36">
        <f>P40/Trans_deb!P40</f>
        <v>0</v>
      </c>
      <c r="X40" s="37">
        <f>P40/GDP!S36/10</f>
        <v>0</v>
      </c>
      <c r="Y40" s="37">
        <f>Q40/GDP!T36/10</f>
        <v>0</v>
      </c>
      <c r="Z40" s="37">
        <f>Trans_deb!P40/GDP!S36/10</f>
        <v>1.4028216499488138</v>
      </c>
      <c r="AA40" s="37">
        <f>(Trans_cr_A!P40-Trans_deb!P40)/GDP!S36/10</f>
        <v>-0.59880736773369259</v>
      </c>
      <c r="AB40" s="42">
        <f t="shared" si="0"/>
        <v>0</v>
      </c>
      <c r="AC40" s="40" t="e">
        <f>Pass_Cr_A!V40-Pass_D_A!Y40-(Pass_Cr_A!U40-Pass_D_A!X40)</f>
        <v>#VALUE!</v>
      </c>
      <c r="AD40" s="16"/>
      <c r="AE40" s="16"/>
      <c r="AF40" s="16"/>
    </row>
    <row r="41" spans="1:32" ht="14.25" customHeight="1" x14ac:dyDescent="0.25">
      <c r="A41" s="22" t="s">
        <v>55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>
        <v>64.609471731060452</v>
      </c>
      <c r="O41" s="67">
        <v>69.957882744872848</v>
      </c>
      <c r="P41" s="67">
        <v>71.511423973599165</v>
      </c>
      <c r="Q41" s="67"/>
      <c r="R41" s="16"/>
      <c r="S41" s="31">
        <v>0</v>
      </c>
      <c r="T41" s="31">
        <v>0</v>
      </c>
      <c r="U41" s="31">
        <v>0</v>
      </c>
      <c r="V41" s="31">
        <v>0</v>
      </c>
      <c r="W41" s="36">
        <f>P41/Trans_deb!P41</f>
        <v>0.3863446451015376</v>
      </c>
      <c r="X41" s="37">
        <f>P41/GDP!S37/10</f>
        <v>1.1878611014812697</v>
      </c>
      <c r="Y41" s="37" t="e">
        <f>Q41/GDP!T37/10</f>
        <v>#DIV/0!</v>
      </c>
      <c r="Z41" s="37">
        <f>Trans_deb!P41/GDP!S37/10</f>
        <v>3.0746151565503923</v>
      </c>
      <c r="AA41" s="37">
        <f>(Trans_cr_A!P41-Trans_deb!P41)/GDP!S37/10</f>
        <v>-1.2328857885652362</v>
      </c>
      <c r="AB41" s="42">
        <f t="shared" si="0"/>
        <v>0</v>
      </c>
      <c r="AC41" s="40" t="e">
        <f>Pass_Cr_A!V41-Pass_D_A!Y41-(Pass_Cr_A!U41-Pass_D_A!X41)</f>
        <v>#VALUE!</v>
      </c>
      <c r="AD41" s="16"/>
      <c r="AE41" s="16"/>
      <c r="AF41" s="16"/>
    </row>
    <row r="42" spans="1:32" ht="14.25" customHeight="1" x14ac:dyDescent="0.25">
      <c r="A42" s="22" t="s">
        <v>58</v>
      </c>
      <c r="B42" s="68">
        <v>303.77</v>
      </c>
      <c r="C42" s="68">
        <v>333.68575299999998</v>
      </c>
      <c r="D42" s="68">
        <v>381.5446951422</v>
      </c>
      <c r="E42" s="68">
        <v>391.80923899999999</v>
      </c>
      <c r="F42" s="68">
        <v>337.38252505999998</v>
      </c>
      <c r="G42" s="68">
        <v>423.35124620328702</v>
      </c>
      <c r="H42" s="68">
        <v>421.87669926999996</v>
      </c>
      <c r="I42" s="68">
        <v>567.23598846666698</v>
      </c>
      <c r="J42" s="68">
        <v>631.71091568205895</v>
      </c>
      <c r="K42" s="68">
        <v>617.54042397868193</v>
      </c>
      <c r="L42" s="68">
        <v>555.376077240428</v>
      </c>
      <c r="M42" s="68">
        <v>608.86595440898702</v>
      </c>
      <c r="N42" s="68">
        <v>789.44104257109404</v>
      </c>
      <c r="O42" s="68">
        <v>761.00136339460607</v>
      </c>
      <c r="P42" s="68">
        <v>713.8786680278281</v>
      </c>
      <c r="Q42" s="68">
        <v>189.77471273380428</v>
      </c>
      <c r="R42" s="16"/>
      <c r="S42" s="31">
        <v>0</v>
      </c>
      <c r="T42" s="31">
        <v>0</v>
      </c>
      <c r="U42" s="31">
        <v>0</v>
      </c>
      <c r="V42" s="31">
        <v>0</v>
      </c>
      <c r="W42" s="36">
        <f>P42/Trans_deb!P42</f>
        <v>0.14566674229703266</v>
      </c>
      <c r="X42" s="37">
        <f>P42/GDP!S38/10</f>
        <v>0.25562311312630365</v>
      </c>
      <c r="Y42" s="37">
        <f>Q42/GDP!T38/10</f>
        <v>7.5082179150565878E-2</v>
      </c>
      <c r="Z42" s="37">
        <f>Trans_deb!P42/GDP!S38/10</f>
        <v>1.7548488357421779</v>
      </c>
      <c r="AA42" s="37">
        <f>(Trans_cr_A!P42-Trans_deb!P42)/GDP!S38/10</f>
        <v>-0.65221981137038654</v>
      </c>
      <c r="AB42" s="42">
        <f t="shared" si="0"/>
        <v>1</v>
      </c>
      <c r="AC42" s="40">
        <f>Pass_Cr_A!V42-Pass_D_A!Y42-(Pass_Cr_A!U42-Pass_D_A!X42)</f>
        <v>7.0869829498562353E-2</v>
      </c>
      <c r="AD42" s="16"/>
      <c r="AE42" s="16"/>
      <c r="AF42" s="16"/>
    </row>
    <row r="43" spans="1:32" ht="14.25" customHeight="1" x14ac:dyDescent="0.25">
      <c r="A43" s="22" t="s">
        <v>59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16"/>
      <c r="S43" s="31">
        <v>0</v>
      </c>
      <c r="T43" s="31">
        <v>0</v>
      </c>
      <c r="U43" s="31">
        <v>0</v>
      </c>
      <c r="V43" s="31">
        <v>0</v>
      </c>
      <c r="W43" s="36">
        <f>P43/Trans_deb!P43</f>
        <v>0</v>
      </c>
      <c r="X43" s="37">
        <f>P43/GDP!S39/10</f>
        <v>0</v>
      </c>
      <c r="Y43" s="37">
        <f>Q43/GDP!T39/10</f>
        <v>0</v>
      </c>
      <c r="Z43" s="37">
        <f>Trans_deb!P43/GDP!S39/10</f>
        <v>5.014382275309849</v>
      </c>
      <c r="AA43" s="37">
        <f>(Trans_cr_A!P43-Trans_deb!P43)/GDP!S39/10</f>
        <v>3.5958030964360885</v>
      </c>
      <c r="AB43" s="42">
        <f t="shared" si="0"/>
        <v>0</v>
      </c>
      <c r="AC43" s="40" t="e">
        <f>Pass_Cr_A!V43-Pass_D_A!Y43-(Pass_Cr_A!U43-Pass_D_A!X43)</f>
        <v>#VALUE!</v>
      </c>
      <c r="AD43" s="16"/>
      <c r="AE43" s="16"/>
      <c r="AF43" s="16"/>
    </row>
    <row r="44" spans="1:32" ht="14.25" customHeight="1" x14ac:dyDescent="0.25">
      <c r="A44" s="22" t="s">
        <v>60</v>
      </c>
      <c r="B44" s="68">
        <v>62.772115212527709</v>
      </c>
      <c r="C44" s="68">
        <v>73.122971681902428</v>
      </c>
      <c r="D44" s="68">
        <v>81.737299708461777</v>
      </c>
      <c r="E44" s="68">
        <v>73.884311706077071</v>
      </c>
      <c r="F44" s="68">
        <v>68.098243799798382</v>
      </c>
      <c r="G44" s="68">
        <v>82.783562054680658</v>
      </c>
      <c r="H44" s="68">
        <v>100.18684556504211</v>
      </c>
      <c r="I44" s="68">
        <v>71.987462614348786</v>
      </c>
      <c r="J44" s="68">
        <v>103.74871817423455</v>
      </c>
      <c r="K44" s="68">
        <v>130.54335443937364</v>
      </c>
      <c r="L44" s="68">
        <v>109.13523292877935</v>
      </c>
      <c r="M44" s="68">
        <v>95.745962516811531</v>
      </c>
      <c r="N44" s="68">
        <v>101.79424934036264</v>
      </c>
      <c r="O44" s="68">
        <v>103.81629978682062</v>
      </c>
      <c r="P44" s="68">
        <v>111.93127075493457</v>
      </c>
      <c r="Q44" s="68"/>
      <c r="R44" s="16"/>
      <c r="S44" s="31">
        <v>0</v>
      </c>
      <c r="T44" s="31">
        <v>0</v>
      </c>
      <c r="U44" s="31">
        <v>0</v>
      </c>
      <c r="V44" s="31">
        <v>0</v>
      </c>
      <c r="W44" s="36">
        <f>P44/Trans_deb!P44</f>
        <v>0.24900958694406997</v>
      </c>
      <c r="X44" s="37">
        <f>P44/GDP!S40/10</f>
        <v>0.20294316052314348</v>
      </c>
      <c r="Y44" s="37">
        <f>Q44/GDP!T40/10</f>
        <v>0</v>
      </c>
      <c r="Z44" s="37">
        <f>Trans_deb!P44/GDP!S40/10</f>
        <v>0.81500139417815487</v>
      </c>
      <c r="AA44" s="37">
        <f>(Trans_cr_A!P44-Trans_deb!P44)/GDP!S40/10</f>
        <v>0.40760663490027327</v>
      </c>
      <c r="AB44" s="42">
        <f t="shared" si="0"/>
        <v>0</v>
      </c>
      <c r="AC44" s="40" t="e">
        <f>Pass_Cr_A!V44-Pass_D_A!Y44-(Pass_Cr_A!U44-Pass_D_A!X44)</f>
        <v>#VALUE!</v>
      </c>
      <c r="AD44" s="16"/>
      <c r="AE44" s="16"/>
      <c r="AF44" s="16"/>
    </row>
    <row r="45" spans="1:32" ht="14.25" customHeight="1" x14ac:dyDescent="0.25">
      <c r="A45" s="22" t="s">
        <v>61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16"/>
      <c r="S45" s="31">
        <v>0</v>
      </c>
      <c r="T45" s="31">
        <v>0</v>
      </c>
      <c r="U45" s="31">
        <v>0</v>
      </c>
      <c r="V45" s="31">
        <v>0</v>
      </c>
      <c r="W45" s="36">
        <f>P45/Trans_deb!P45</f>
        <v>0</v>
      </c>
      <c r="X45" s="37">
        <f>P45/GDP!S41/10</f>
        <v>0</v>
      </c>
      <c r="Y45" s="37">
        <f>Q45/GDP!T41/10</f>
        <v>0</v>
      </c>
      <c r="Z45" s="37">
        <f>Trans_deb!P45/GDP!S41/10</f>
        <v>0.73326237124720506</v>
      </c>
      <c r="AA45" s="37">
        <f>(Trans_cr_A!P45-Trans_deb!P45)/GDP!S41/10</f>
        <v>-0.41128743085129421</v>
      </c>
      <c r="AB45" s="42">
        <f t="shared" si="0"/>
        <v>0</v>
      </c>
      <c r="AC45" s="40" t="e">
        <f>Pass_Cr_A!V45-Pass_D_A!Y45-(Pass_Cr_A!U45-Pass_D_A!X45)</f>
        <v>#VALUE!</v>
      </c>
      <c r="AD45" s="16"/>
      <c r="AE45" s="16"/>
      <c r="AF45" s="16"/>
    </row>
    <row r="46" spans="1:32" ht="14.25" customHeight="1" x14ac:dyDescent="0.25">
      <c r="A46" s="22" t="s">
        <v>62</v>
      </c>
      <c r="B46" s="68">
        <v>435.2108203125</v>
      </c>
      <c r="C46" s="68">
        <v>481.47283593750001</v>
      </c>
      <c r="D46" s="68">
        <v>596.50138281249997</v>
      </c>
      <c r="E46" s="68">
        <v>641.69868750000001</v>
      </c>
      <c r="F46" s="68">
        <v>589.03047656249998</v>
      </c>
      <c r="G46" s="68">
        <v>586.59383593749999</v>
      </c>
      <c r="H46" s="68">
        <v>656.89284375</v>
      </c>
      <c r="I46" s="68">
        <v>835.22067187499999</v>
      </c>
      <c r="J46" s="68">
        <v>651.43271875000005</v>
      </c>
      <c r="K46" s="68">
        <v>616.02504687500004</v>
      </c>
      <c r="L46" s="68">
        <v>571.89795312499996</v>
      </c>
      <c r="M46" s="68">
        <v>636.50828124999998</v>
      </c>
      <c r="N46" s="68">
        <v>660.66671874999997</v>
      </c>
      <c r="O46" s="68">
        <v>746.56793749999997</v>
      </c>
      <c r="P46" s="68">
        <v>722.76573437499997</v>
      </c>
      <c r="Q46" s="68">
        <v>179.58735009765624</v>
      </c>
      <c r="R46" s="16"/>
      <c r="S46" s="31">
        <v>0</v>
      </c>
      <c r="T46" s="31">
        <v>0</v>
      </c>
      <c r="U46" s="31">
        <v>0</v>
      </c>
      <c r="V46" s="31">
        <v>0</v>
      </c>
      <c r="W46" s="36">
        <f>P46/Trans_deb!P46</f>
        <v>0.2340583442527816</v>
      </c>
      <c r="X46" s="37">
        <f>P46/GDP!S42/10</f>
        <v>0.22350699168921531</v>
      </c>
      <c r="Y46" s="37">
        <f>Q46/GDP!T42/10</f>
        <v>6.6155369275980966E-2</v>
      </c>
      <c r="Z46" s="37">
        <f>Trans_deb!P46/GDP!S42/10</f>
        <v>0.95491998972627568</v>
      </c>
      <c r="AA46" s="37">
        <f>(Trans_cr_A!P46-Trans_deb!P46)/GDP!S42/10</f>
        <v>-0.32520399527988519</v>
      </c>
      <c r="AB46" s="42">
        <f t="shared" si="0"/>
        <v>1</v>
      </c>
      <c r="AC46" s="40">
        <f>Pass_Cr_A!V46-Pass_D_A!Y46-(Pass_Cr_A!U46-Pass_D_A!X46)</f>
        <v>-4.9464750522157167E-2</v>
      </c>
      <c r="AD46" s="16"/>
      <c r="AE46" s="16"/>
      <c r="AF46" s="16"/>
    </row>
    <row r="47" spans="1:32" ht="14.25" customHeight="1" x14ac:dyDescent="0.25">
      <c r="A47" s="22" t="s">
        <v>63</v>
      </c>
      <c r="B47" s="67">
        <v>9.5335930593991982</v>
      </c>
      <c r="C47" s="67">
        <v>12.615511859681606</v>
      </c>
      <c r="D47" s="67">
        <v>13.081958969791822</v>
      </c>
      <c r="E47" s="67">
        <v>15.868572516862779</v>
      </c>
      <c r="F47" s="67">
        <v>12.995291230265462</v>
      </c>
      <c r="G47" s="67">
        <v>14.151605764131236</v>
      </c>
      <c r="H47" s="67">
        <v>16.286208414135043</v>
      </c>
      <c r="I47" s="67">
        <v>16.575539326939502</v>
      </c>
      <c r="J47" s="67"/>
      <c r="K47" s="67">
        <v>16.361527561052618</v>
      </c>
      <c r="L47" s="67">
        <v>15.334122451022438</v>
      </c>
      <c r="M47" s="67">
        <v>16.555417878967912</v>
      </c>
      <c r="N47" s="67">
        <v>18.387693450823914</v>
      </c>
      <c r="O47" s="67">
        <v>20.183376917158199</v>
      </c>
      <c r="P47" s="67">
        <v>20.471923430119404</v>
      </c>
      <c r="Q47" s="67"/>
      <c r="R47" s="16"/>
      <c r="S47" s="31">
        <v>0</v>
      </c>
      <c r="T47" s="31">
        <v>0</v>
      </c>
      <c r="U47" s="31">
        <v>0</v>
      </c>
      <c r="V47" s="31">
        <v>0</v>
      </c>
      <c r="W47" s="36">
        <f>P47/Trans_deb!P47</f>
        <v>0.38989664960613607</v>
      </c>
      <c r="X47" s="37">
        <f>P47/GDP!S43/10</f>
        <v>1.7203297000100339</v>
      </c>
      <c r="Y47" s="37">
        <f>Q47/GDP!T43/10</f>
        <v>0</v>
      </c>
      <c r="Z47" s="37">
        <f>Trans_deb!P47/GDP!S43/10</f>
        <v>4.4122710511820724</v>
      </c>
      <c r="AA47" s="37">
        <f>(Trans_cr_A!P47-Trans_deb!P47)/GDP!S43/10</f>
        <v>-3.878103730484658</v>
      </c>
      <c r="AB47" s="42">
        <f t="shared" si="0"/>
        <v>0</v>
      </c>
      <c r="AC47" s="40" t="e">
        <f>Pass_Cr_A!V47-Pass_D_A!Y47-(Pass_Cr_A!U47-Pass_D_A!X47)</f>
        <v>#VALUE!</v>
      </c>
      <c r="AD47" s="16"/>
      <c r="AE47" s="16"/>
      <c r="AF47" s="16"/>
    </row>
    <row r="48" spans="1:32" ht="14.25" customHeight="1" x14ac:dyDescent="0.25">
      <c r="A48" s="22" t="s">
        <v>64</v>
      </c>
      <c r="B48" s="68">
        <v>0</v>
      </c>
      <c r="C48" s="68">
        <v>0</v>
      </c>
      <c r="D48" s="68">
        <v>0</v>
      </c>
      <c r="E48" s="68">
        <v>0</v>
      </c>
      <c r="F48" s="68">
        <v>0</v>
      </c>
      <c r="G48" s="68">
        <v>0</v>
      </c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16"/>
      <c r="S48" s="31">
        <v>0</v>
      </c>
      <c r="T48" s="31">
        <v>0</v>
      </c>
      <c r="U48" s="31">
        <v>0</v>
      </c>
      <c r="V48" s="31">
        <v>0</v>
      </c>
      <c r="W48" s="36">
        <f>P48/Trans_deb!P48</f>
        <v>0</v>
      </c>
      <c r="X48" s="37">
        <f>P48/GDP!S44/10</f>
        <v>0</v>
      </c>
      <c r="Y48" s="37">
        <f>Q48/GDP!T44/10</f>
        <v>0</v>
      </c>
      <c r="Z48" s="37">
        <f>Trans_deb!P48/GDP!S44/10</f>
        <v>2.0854635190147368</v>
      </c>
      <c r="AA48" s="37">
        <f>(Trans_cr_A!P48-Trans_deb!P48)/GDP!S44/10</f>
        <v>-2.0450920237114234</v>
      </c>
      <c r="AB48" s="42">
        <f t="shared" si="0"/>
        <v>0</v>
      </c>
      <c r="AC48" s="40" t="e">
        <f>Pass_Cr_A!V48-Pass_D_A!Y48-(Pass_Cr_A!U48-Pass_D_A!X48)</f>
        <v>#VALUE!</v>
      </c>
      <c r="AD48" s="16"/>
      <c r="AE48" s="16"/>
      <c r="AF48" s="16"/>
    </row>
    <row r="49" spans="1:32" ht="14.25" customHeight="1" x14ac:dyDescent="0.25">
      <c r="A49" s="22" t="s">
        <v>65</v>
      </c>
      <c r="B49" s="67"/>
      <c r="C49" s="67"/>
      <c r="D49" s="67">
        <v>66</v>
      </c>
      <c r="E49" s="67">
        <v>133.30571550627684</v>
      </c>
      <c r="F49" s="67">
        <v>170.50897405615902</v>
      </c>
      <c r="G49" s="67">
        <v>101.22213996691934</v>
      </c>
      <c r="H49" s="67">
        <v>104.35375317166928</v>
      </c>
      <c r="I49" s="67">
        <v>135.44235974417904</v>
      </c>
      <c r="J49" s="67">
        <v>156.40432787452167</v>
      </c>
      <c r="K49" s="67">
        <v>177.65846176580968</v>
      </c>
      <c r="L49" s="67">
        <v>233.40453960846361</v>
      </c>
      <c r="M49" s="67">
        <v>205.61774032999588</v>
      </c>
      <c r="N49" s="67"/>
      <c r="O49" s="67"/>
      <c r="P49" s="67"/>
      <c r="Q49" s="67"/>
      <c r="R49" s="16"/>
      <c r="S49" s="31">
        <v>0</v>
      </c>
      <c r="T49" s="31">
        <v>0</v>
      </c>
      <c r="U49" s="31">
        <v>0</v>
      </c>
      <c r="V49" s="31">
        <v>0</v>
      </c>
      <c r="W49" s="36" t="e">
        <f>P49/Trans_deb!P49</f>
        <v>#DIV/0!</v>
      </c>
      <c r="X49" s="37">
        <f>P49/GDP!S45/10</f>
        <v>0</v>
      </c>
      <c r="Y49" s="37">
        <f>Q49/GDP!T45/10</f>
        <v>0</v>
      </c>
      <c r="Z49" s="37">
        <f>Trans_deb!P49/GDP!S45/10</f>
        <v>0</v>
      </c>
      <c r="AA49" s="37">
        <f>(Trans_cr_A!P49-Trans_deb!P49)/GDP!S45/10</f>
        <v>0</v>
      </c>
      <c r="AB49" s="42">
        <f t="shared" si="0"/>
        <v>0</v>
      </c>
      <c r="AC49" s="40" t="e">
        <f>Pass_Cr_A!V49-Pass_D_A!Y49-(Pass_Cr_A!U49-Pass_D_A!X49)</f>
        <v>#VALUE!</v>
      </c>
      <c r="AD49" s="16"/>
      <c r="AE49" s="16"/>
      <c r="AF49" s="16"/>
    </row>
    <row r="50" spans="1:32" ht="14.25" customHeight="1" x14ac:dyDescent="0.25">
      <c r="A50" s="22" t="s">
        <v>66</v>
      </c>
      <c r="B50" s="68">
        <v>128.06650996975569</v>
      </c>
      <c r="C50" s="68">
        <v>168.18030697518199</v>
      </c>
      <c r="D50" s="68">
        <v>200.22016882368402</v>
      </c>
      <c r="E50" s="68">
        <v>166.61805306332701</v>
      </c>
      <c r="F50" s="68">
        <v>136.53358022953259</v>
      </c>
      <c r="G50" s="68">
        <v>211.08519343262401</v>
      </c>
      <c r="H50" s="68">
        <v>220.37065154717999</v>
      </c>
      <c r="I50" s="68">
        <v>224.89</v>
      </c>
      <c r="J50" s="68">
        <v>223.8530515822184</v>
      </c>
      <c r="K50" s="68">
        <v>206.862374419574</v>
      </c>
      <c r="L50" s="68">
        <v>207.98874446685969</v>
      </c>
      <c r="M50" s="68">
        <v>252.40337280453602</v>
      </c>
      <c r="N50" s="68">
        <v>277.64371008498949</v>
      </c>
      <c r="O50" s="68">
        <v>360.33071084598839</v>
      </c>
      <c r="P50" s="68">
        <v>380.063735144828</v>
      </c>
      <c r="Q50" s="68">
        <v>397.49457327546901</v>
      </c>
      <c r="R50" s="16"/>
      <c r="S50" s="31">
        <v>0</v>
      </c>
      <c r="T50" s="31">
        <v>0</v>
      </c>
      <c r="U50" s="31">
        <v>0</v>
      </c>
      <c r="V50" s="31">
        <v>0</v>
      </c>
      <c r="W50" s="36">
        <f>P50/Trans_deb!P50</f>
        <v>0.28647668218169964</v>
      </c>
      <c r="X50" s="37">
        <f>P50/GDP!S46/10</f>
        <v>0.59435106987900421</v>
      </c>
      <c r="Y50" s="37">
        <f>Q50/GDP!T46/10</f>
        <v>0.64685854072492921</v>
      </c>
      <c r="Z50" s="37">
        <f>Trans_deb!P50/GDP!S46/10</f>
        <v>2.0746926603332878</v>
      </c>
      <c r="AA50" s="37">
        <f>(Trans_cr_A!P50-Trans_deb!P50)/GDP!S46/10</f>
        <v>-0.81098981594397002</v>
      </c>
      <c r="AB50" s="42">
        <f t="shared" si="0"/>
        <v>1</v>
      </c>
      <c r="AC50" s="40">
        <f>Pass_Cr_A!V50-Pass_D_A!Y50-(Pass_Cr_A!U50-Pass_D_A!X50)</f>
        <v>-0.28021057070000643</v>
      </c>
      <c r="AD50" s="16"/>
      <c r="AE50" s="16"/>
      <c r="AF50" s="16"/>
    </row>
    <row r="51" spans="1:32" ht="14.25" customHeight="1" x14ac:dyDescent="0.25">
      <c r="A51" s="22" t="s">
        <v>67</v>
      </c>
      <c r="B51" s="67">
        <v>194.64461309682142</v>
      </c>
      <c r="C51" s="67">
        <v>210.33807448102965</v>
      </c>
      <c r="D51" s="67">
        <v>234.40471422938546</v>
      </c>
      <c r="E51" s="67">
        <v>256.8375672580886</v>
      </c>
      <c r="F51" s="67">
        <v>246.98617229134291</v>
      </c>
      <c r="G51" s="67">
        <v>216.91463860927422</v>
      </c>
      <c r="H51" s="67">
        <v>200.5</v>
      </c>
      <c r="I51" s="67">
        <v>196.30091573212653</v>
      </c>
      <c r="J51" s="67">
        <v>201.99242066631558</v>
      </c>
      <c r="K51" s="67">
        <v>222.86437758359662</v>
      </c>
      <c r="L51" s="67">
        <v>203.04726785621045</v>
      </c>
      <c r="M51" s="67">
        <v>118.72347850183263</v>
      </c>
      <c r="N51" s="67">
        <v>177.49806589375632</v>
      </c>
      <c r="O51" s="67">
        <v>209.29190967431558</v>
      </c>
      <c r="P51" s="67">
        <v>228.26321231621634</v>
      </c>
      <c r="Q51" s="67"/>
      <c r="R51" s="16"/>
      <c r="S51" s="31">
        <v>0</v>
      </c>
      <c r="T51" s="31">
        <v>0</v>
      </c>
      <c r="U51" s="31">
        <v>0</v>
      </c>
      <c r="V51" s="31">
        <v>0</v>
      </c>
      <c r="W51" s="36">
        <f>P51/Trans_deb!P51</f>
        <v>0.12894733160411478</v>
      </c>
      <c r="X51" s="37">
        <f>P51/GDP!S47/10</f>
        <v>0.38993356961378967</v>
      </c>
      <c r="Y51" s="37">
        <f>Q51/GDP!T47/10</f>
        <v>0</v>
      </c>
      <c r="Z51" s="37">
        <f>Trans_deb!P51/GDP!S47/10</f>
        <v>3.023975484897484</v>
      </c>
      <c r="AA51" s="37">
        <f>(Trans_cr_A!P51-Trans_deb!P51)/GDP!S47/10</f>
        <v>-2.3546294412420972</v>
      </c>
      <c r="AB51" s="42">
        <f t="shared" si="0"/>
        <v>0</v>
      </c>
      <c r="AC51" s="40" t="e">
        <f>Pass_Cr_A!V51-Pass_D_A!Y51-(Pass_Cr_A!U51-Pass_D_A!X51)</f>
        <v>#VALUE!</v>
      </c>
      <c r="AD51" s="16"/>
      <c r="AE51" s="16"/>
      <c r="AF51" s="16"/>
    </row>
    <row r="52" spans="1:32" ht="14.25" customHeight="1" x14ac:dyDescent="0.25">
      <c r="A52" s="22" t="s">
        <v>68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16"/>
      <c r="S52" s="31">
        <v>0</v>
      </c>
      <c r="T52" s="31">
        <v>0</v>
      </c>
      <c r="U52" s="31">
        <v>0</v>
      </c>
      <c r="V52" s="31">
        <v>0</v>
      </c>
      <c r="W52" s="36">
        <f>P52/Trans_deb!P52</f>
        <v>0</v>
      </c>
      <c r="X52" s="37">
        <f>P52/GDP!S48/10</f>
        <v>0</v>
      </c>
      <c r="Y52" s="37">
        <f>Q52/GDP!T48/10</f>
        <v>0</v>
      </c>
      <c r="Z52" s="37">
        <f>Trans_deb!P52/GDP!S48/10</f>
        <v>1.2778385162635941</v>
      </c>
      <c r="AA52" s="37">
        <f>(Trans_cr_A!P52-Trans_deb!P52)/GDP!S48/10</f>
        <v>0.98279972916334146</v>
      </c>
      <c r="AB52" s="42">
        <f t="shared" si="0"/>
        <v>0</v>
      </c>
      <c r="AC52" s="40" t="e">
        <f>Pass_Cr_A!V52-Pass_D_A!Y52-(Pass_Cr_A!U52-Pass_D_A!X52)</f>
        <v>#VALUE!</v>
      </c>
      <c r="AD52" s="16"/>
      <c r="AE52" s="16"/>
      <c r="AF52" s="16"/>
    </row>
    <row r="53" spans="1:32" ht="14.25" customHeight="1" x14ac:dyDescent="0.25">
      <c r="A53" s="22" t="s">
        <v>69</v>
      </c>
      <c r="B53" s="67"/>
      <c r="C53" s="67"/>
      <c r="D53" s="67"/>
      <c r="E53" s="67"/>
      <c r="F53" s="67"/>
      <c r="G53" s="67"/>
      <c r="H53" s="67">
        <v>78</v>
      </c>
      <c r="I53" s="67">
        <v>106.79329608938548</v>
      </c>
      <c r="J53" s="67">
        <v>103.01117318435755</v>
      </c>
      <c r="K53" s="67">
        <v>101.37430167597765</v>
      </c>
      <c r="L53" s="67">
        <v>98.648044692737429</v>
      </c>
      <c r="M53" s="67">
        <v>85.100558659217882</v>
      </c>
      <c r="N53" s="67">
        <v>89.290502793296085</v>
      </c>
      <c r="O53" s="67">
        <v>76.181521743016745</v>
      </c>
      <c r="P53" s="67">
        <v>79.898412122905015</v>
      </c>
      <c r="Q53" s="67">
        <v>26.851310178770948</v>
      </c>
      <c r="R53" s="16"/>
      <c r="S53" s="31">
        <v>0</v>
      </c>
      <c r="T53" s="31">
        <v>0</v>
      </c>
      <c r="U53" s="31">
        <v>0</v>
      </c>
      <c r="V53" s="31">
        <v>0</v>
      </c>
      <c r="W53" s="36">
        <f>P53/Trans_deb!P53</f>
        <v>0.49623534929132618</v>
      </c>
      <c r="X53" s="37">
        <f>P53/GDP!S49/10</f>
        <v>1.9436277854561741</v>
      </c>
      <c r="Y53" s="37" t="e">
        <f>Q53/GDP!T49/10</f>
        <v>#DIV/0!</v>
      </c>
      <c r="Z53" s="37">
        <f>Trans_deb!P53/GDP!S49/10</f>
        <v>3.9167459316065845</v>
      </c>
      <c r="AA53" s="37">
        <f>(Trans_cr_A!P53-Trans_deb!P53)/GDP!S49/10</f>
        <v>-1.2054602653326669</v>
      </c>
      <c r="AB53" s="64">
        <v>0</v>
      </c>
      <c r="AC53" s="40" t="e">
        <f>Pass_Cr_A!V53-Pass_D_A!Y53-(Pass_Cr_A!U53-Pass_D_A!X53)</f>
        <v>#DIV/0!</v>
      </c>
      <c r="AD53" s="16"/>
      <c r="AE53" s="16"/>
      <c r="AF53" s="16"/>
    </row>
    <row r="54" spans="1:32" ht="14.25" customHeight="1" x14ac:dyDescent="0.25">
      <c r="A54" s="22" t="s">
        <v>70</v>
      </c>
      <c r="B54" s="68"/>
      <c r="C54" s="68"/>
      <c r="D54" s="68"/>
      <c r="E54" s="68"/>
      <c r="F54" s="68"/>
      <c r="G54" s="68"/>
      <c r="H54" s="68">
        <v>54.4</v>
      </c>
      <c r="I54" s="68">
        <v>78.905027932960891</v>
      </c>
      <c r="J54" s="68">
        <v>78.430167597765362</v>
      </c>
      <c r="K54" s="68">
        <v>72.681564245810065</v>
      </c>
      <c r="L54" s="68">
        <v>72.569832402234624</v>
      </c>
      <c r="M54" s="68">
        <v>69.363128491620103</v>
      </c>
      <c r="N54" s="68">
        <v>77.276106262569826</v>
      </c>
      <c r="O54" s="68">
        <v>67.93223268715083</v>
      </c>
      <c r="P54" s="68">
        <v>70.048941044692739</v>
      </c>
      <c r="Q54" s="68">
        <v>24.945379944134078</v>
      </c>
      <c r="R54" s="16"/>
      <c r="S54" s="31">
        <v>0</v>
      </c>
      <c r="T54" s="31">
        <v>0</v>
      </c>
      <c r="U54" s="31">
        <v>0</v>
      </c>
      <c r="V54" s="31">
        <v>0</v>
      </c>
      <c r="W54" s="36">
        <f>P54/Trans_deb!P54</f>
        <v>0.55740906213106822</v>
      </c>
      <c r="X54" s="37">
        <f>P54/GDP!S50/10</f>
        <v>2.2583409183747034</v>
      </c>
      <c r="Y54" s="37" t="e">
        <f>Q54/GDP!T50/10</f>
        <v>#DIV/0!</v>
      </c>
      <c r="Z54" s="37">
        <f>Trans_deb!P54/GDP!S50/10</f>
        <v>4.0514965970246113</v>
      </c>
      <c r="AA54" s="37">
        <f>(Trans_cr_A!P54-Trans_deb!P54)/GDP!S50/10</f>
        <v>-2.3131836362162796</v>
      </c>
      <c r="AB54" s="42">
        <f t="shared" si="0"/>
        <v>1</v>
      </c>
      <c r="AC54" s="40" t="e">
        <f>Pass_Cr_A!V54-Pass_D_A!Y54-(Pass_Cr_A!U54-Pass_D_A!X54)</f>
        <v>#DIV/0!</v>
      </c>
      <c r="AD54" s="16"/>
      <c r="AE54" s="16"/>
      <c r="AF54" s="16"/>
    </row>
    <row r="55" spans="1:32" ht="14.25" customHeight="1" x14ac:dyDescent="0.25">
      <c r="A55" s="22" t="s">
        <v>71</v>
      </c>
      <c r="B55" s="67">
        <v>69.005169574473896</v>
      </c>
      <c r="C55" s="67">
        <v>64.201194216715038</v>
      </c>
      <c r="D55" s="67">
        <v>75.196751006325243</v>
      </c>
      <c r="E55" s="67">
        <v>302.39999999999998</v>
      </c>
      <c r="F55" s="67">
        <v>337.27812515299223</v>
      </c>
      <c r="G55" s="67"/>
      <c r="H55" s="67"/>
      <c r="I55" s="67"/>
      <c r="J55" s="67"/>
      <c r="K55" s="67"/>
      <c r="L55" s="67">
        <v>373.38183102846921</v>
      </c>
      <c r="M55" s="67">
        <v>439.31975938521822</v>
      </c>
      <c r="N55" s="67"/>
      <c r="O55" s="67"/>
      <c r="P55" s="67"/>
      <c r="Q55" s="67"/>
      <c r="R55" s="16"/>
      <c r="S55" s="31">
        <v>0</v>
      </c>
      <c r="T55" s="31">
        <v>0</v>
      </c>
      <c r="U55" s="31">
        <v>0</v>
      </c>
      <c r="V55" s="31">
        <v>0</v>
      </c>
      <c r="W55" s="36">
        <f>P55/Trans_deb!P55</f>
        <v>0</v>
      </c>
      <c r="X55" s="37">
        <f>P55/GDP!S51/10</f>
        <v>0</v>
      </c>
      <c r="Y55" s="37">
        <f>Q55/GDP!T51/10</f>
        <v>0</v>
      </c>
      <c r="Z55" s="37">
        <f>Trans_deb!P55/GDP!S51/10</f>
        <v>9.4137386193551489</v>
      </c>
      <c r="AA55" s="37">
        <f>(Trans_cr_A!P55-Trans_deb!P55)/GDP!S51/10</f>
        <v>5.1589984201887571</v>
      </c>
      <c r="AB55" s="42">
        <f t="shared" si="0"/>
        <v>0</v>
      </c>
      <c r="AC55" s="40" t="e">
        <f>Pass_Cr_A!V55-Pass_D_A!Y55-(Pass_Cr_A!U55-Pass_D_A!X55)</f>
        <v>#VALUE!</v>
      </c>
      <c r="AD55" s="16"/>
      <c r="AE55" s="16"/>
      <c r="AF55" s="16"/>
    </row>
    <row r="56" spans="1:32" ht="14.25" customHeight="1" x14ac:dyDescent="0.25">
      <c r="A56" s="22" t="s">
        <v>72</v>
      </c>
      <c r="B56" s="68">
        <v>198.20516226693863</v>
      </c>
      <c r="C56" s="68">
        <v>108.87756814598578</v>
      </c>
      <c r="D56" s="68">
        <v>127.14454444084834</v>
      </c>
      <c r="E56" s="68">
        <v>144.82124809368611</v>
      </c>
      <c r="F56" s="68">
        <v>81.087944810095678</v>
      </c>
      <c r="G56" s="68">
        <v>102.42357985833641</v>
      </c>
      <c r="H56" s="68">
        <v>87.306959448352885</v>
      </c>
      <c r="I56" s="68">
        <v>83.921705401323749</v>
      </c>
      <c r="J56" s="68">
        <v>60.629053809488717</v>
      </c>
      <c r="K56" s="68">
        <v>40.301196578364937</v>
      </c>
      <c r="L56" s="68">
        <v>46.565775928372751</v>
      </c>
      <c r="M56" s="68">
        <v>42.470229030575759</v>
      </c>
      <c r="N56" s="68">
        <v>67.662223253097977</v>
      </c>
      <c r="O56" s="68">
        <v>102.27900514461584</v>
      </c>
      <c r="P56" s="68">
        <v>144.91206291301356</v>
      </c>
      <c r="Q56" s="68">
        <v>65.18413838449186</v>
      </c>
      <c r="R56" s="16"/>
      <c r="S56" s="31">
        <v>0</v>
      </c>
      <c r="T56" s="31">
        <v>0</v>
      </c>
      <c r="U56" s="31">
        <v>0</v>
      </c>
      <c r="V56" s="31">
        <v>0</v>
      </c>
      <c r="W56" s="36">
        <f>P56/Trans_deb!P56</f>
        <v>2.4201612267899016E-2</v>
      </c>
      <c r="X56" s="37">
        <f>P56/GDP!S52/10</f>
        <v>5.780620493885321E-2</v>
      </c>
      <c r="Y56" s="37">
        <f>Q56/GDP!T52/10</f>
        <v>2.6996392033501838E-2</v>
      </c>
      <c r="Z56" s="37">
        <f>Trans_deb!P56/GDP!S52/10</f>
        <v>2.3885270245208945</v>
      </c>
      <c r="AA56" s="37">
        <f>(Trans_cr_A!P56-Trans_deb!P56)/GDP!S52/10</f>
        <v>0.40523128239977241</v>
      </c>
      <c r="AB56" s="42">
        <f t="shared" si="0"/>
        <v>1</v>
      </c>
      <c r="AC56" s="40">
        <f>Pass_Cr_A!V56-Pass_D_A!Y56-(Pass_Cr_A!U56-Pass_D_A!X56)</f>
        <v>-0.12765496903646761</v>
      </c>
      <c r="AD56" s="16"/>
      <c r="AE56" s="16"/>
      <c r="AF56" s="16"/>
    </row>
    <row r="57" spans="1:32" ht="14.25" customHeight="1" x14ac:dyDescent="0.25">
      <c r="A57" s="22" t="s">
        <v>74</v>
      </c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16"/>
      <c r="S57" s="31">
        <v>0</v>
      </c>
      <c r="T57" s="31">
        <v>0</v>
      </c>
      <c r="U57" s="31">
        <v>0</v>
      </c>
      <c r="V57" s="31">
        <v>0</v>
      </c>
      <c r="W57" s="36">
        <f>P57/Trans_deb!P57</f>
        <v>0</v>
      </c>
      <c r="X57" s="37">
        <f>P57/GDP!S53/10</f>
        <v>0</v>
      </c>
      <c r="Y57" s="37">
        <f>Q57/GDP!T53/10</f>
        <v>0</v>
      </c>
      <c r="Z57" s="37">
        <f>Trans_deb!P57/GDP!S53/10</f>
        <v>9.8966818468761169</v>
      </c>
      <c r="AA57" s="37">
        <f>(Trans_cr_A!P57-Trans_deb!P57)/GDP!S53/10</f>
        <v>2.7933560451758543</v>
      </c>
      <c r="AB57" s="42">
        <f t="shared" si="0"/>
        <v>0</v>
      </c>
      <c r="AC57" s="40" t="e">
        <f>Pass_Cr_A!V57-Pass_D_A!Y57-(Pass_Cr_A!U57-Pass_D_A!X57)</f>
        <v>#VALUE!</v>
      </c>
      <c r="AD57" s="16"/>
      <c r="AE57" s="16"/>
      <c r="AF57" s="16"/>
    </row>
    <row r="58" spans="1:32" ht="14.25" customHeight="1" x14ac:dyDescent="0.25">
      <c r="A58" s="22" t="s">
        <v>75</v>
      </c>
      <c r="B58" s="67">
        <v>11.450532013661864</v>
      </c>
      <c r="C58" s="67">
        <v>11.489919593070036</v>
      </c>
      <c r="D58" s="67">
        <v>11.568694751886383</v>
      </c>
      <c r="E58" s="67">
        <v>11.844407807743599</v>
      </c>
      <c r="F58" s="67">
        <v>11.675603895994284</v>
      </c>
      <c r="G58" s="67">
        <v>11.87254179303515</v>
      </c>
      <c r="H58" s="67">
        <v>12.463355484157752</v>
      </c>
      <c r="I58" s="67">
        <v>11.208579740154512</v>
      </c>
      <c r="J58" s="67"/>
      <c r="K58" s="67"/>
      <c r="L58" s="67"/>
      <c r="M58" s="67"/>
      <c r="N58" s="67"/>
      <c r="O58" s="67"/>
      <c r="P58" s="67"/>
      <c r="Q58" s="67"/>
      <c r="R58" s="16"/>
      <c r="S58" s="31">
        <v>0</v>
      </c>
      <c r="T58" s="31">
        <v>0</v>
      </c>
      <c r="U58" s="31">
        <v>0</v>
      </c>
      <c r="V58" s="31">
        <v>0</v>
      </c>
      <c r="W58" s="36">
        <f>P58/Trans_deb!P58</f>
        <v>0</v>
      </c>
      <c r="X58" s="37">
        <f>P58/GDP!S54/10</f>
        <v>0</v>
      </c>
      <c r="Y58" s="37">
        <f>Q58/GDP!T54/10</f>
        <v>0</v>
      </c>
      <c r="Z58" s="37">
        <f>Trans_deb!P58/GDP!S54/10</f>
        <v>15.891245320269737</v>
      </c>
      <c r="AA58" s="37">
        <f>(Trans_cr_A!P58-Trans_deb!P58)/GDP!S54/10</f>
        <v>2.5031343159877997</v>
      </c>
      <c r="AB58" s="42">
        <f t="shared" si="0"/>
        <v>0</v>
      </c>
      <c r="AC58" s="40" t="e">
        <f>Pass_Cr_A!V58-Pass_D_A!Y58-(Pass_Cr_A!U58-Pass_D_A!X58)</f>
        <v>#VALUE!</v>
      </c>
      <c r="AD58" s="16"/>
      <c r="AE58" s="16"/>
      <c r="AF58" s="16"/>
    </row>
    <row r="59" spans="1:32" ht="14.25" customHeight="1" x14ac:dyDescent="0.25">
      <c r="A59" s="22" t="s">
        <v>76</v>
      </c>
      <c r="B59" s="68"/>
      <c r="C59" s="68"/>
      <c r="D59" s="68"/>
      <c r="E59" s="68"/>
      <c r="F59" s="68"/>
      <c r="G59" s="68"/>
      <c r="H59" s="68"/>
      <c r="I59" s="68"/>
      <c r="J59" s="68"/>
      <c r="K59" s="68">
        <v>12.5</v>
      </c>
      <c r="L59" s="68">
        <v>11.736336578862741</v>
      </c>
      <c r="M59" s="68">
        <v>9.9466752646350738</v>
      </c>
      <c r="N59" s="68">
        <v>9.5432669538060004</v>
      </c>
      <c r="O59" s="68">
        <v>9.6762117946621107</v>
      </c>
      <c r="P59" s="68"/>
      <c r="Q59" s="68"/>
      <c r="R59" s="16"/>
      <c r="S59" s="31">
        <v>0</v>
      </c>
      <c r="T59" s="31">
        <v>0</v>
      </c>
      <c r="U59" s="31">
        <v>0</v>
      </c>
      <c r="V59" s="31">
        <v>0</v>
      </c>
      <c r="W59" s="36" t="e">
        <f>P59/Trans_deb!P59</f>
        <v>#DIV/0!</v>
      </c>
      <c r="X59" s="37">
        <f>P59/GDP!S55/10</f>
        <v>0</v>
      </c>
      <c r="Y59" s="37">
        <f>Q59/GDP!T55/10</f>
        <v>0</v>
      </c>
      <c r="Z59" s="37">
        <f>Trans_deb!P59/GDP!S55/10</f>
        <v>0</v>
      </c>
      <c r="AA59" s="37">
        <f>(Trans_cr_A!P59-Trans_deb!P59)/GDP!S55/10</f>
        <v>0.3002648391041568</v>
      </c>
      <c r="AB59" s="42">
        <f t="shared" si="0"/>
        <v>0</v>
      </c>
      <c r="AC59" s="40" t="e">
        <f>Pass_Cr_A!V59-Pass_D_A!Y59-(Pass_Cr_A!U59-Pass_D_A!X59)</f>
        <v>#VALUE!</v>
      </c>
      <c r="AD59" s="16"/>
      <c r="AE59" s="16"/>
      <c r="AF59" s="16"/>
    </row>
    <row r="60" spans="1:32" ht="14.25" customHeight="1" x14ac:dyDescent="0.25">
      <c r="A60" s="22" t="s">
        <v>77</v>
      </c>
      <c r="B60" s="67">
        <v>159.1</v>
      </c>
      <c r="C60" s="67">
        <v>161.69999999999999</v>
      </c>
      <c r="D60" s="67">
        <v>205.3</v>
      </c>
      <c r="E60" s="67">
        <v>205.1</v>
      </c>
      <c r="F60" s="67">
        <v>163.9</v>
      </c>
      <c r="G60" s="67">
        <v>266.7</v>
      </c>
      <c r="H60" s="67">
        <v>293.39999999999998</v>
      </c>
      <c r="I60" s="67">
        <v>290.5</v>
      </c>
      <c r="J60" s="67">
        <v>297.10000000000002</v>
      </c>
      <c r="K60" s="67">
        <v>309.7</v>
      </c>
      <c r="L60" s="67">
        <v>339.8</v>
      </c>
      <c r="M60" s="67">
        <v>379.2</v>
      </c>
      <c r="N60" s="67">
        <v>410.2</v>
      </c>
      <c r="O60" s="67">
        <v>456.6</v>
      </c>
      <c r="P60" s="67">
        <v>435.9</v>
      </c>
      <c r="Q60" s="67">
        <v>229.6</v>
      </c>
      <c r="R60" s="16"/>
      <c r="S60" s="31">
        <v>0</v>
      </c>
      <c r="T60" s="31">
        <v>0</v>
      </c>
      <c r="U60" s="31">
        <v>0</v>
      </c>
      <c r="V60" s="31">
        <v>0</v>
      </c>
      <c r="W60" s="36">
        <f>P60/Trans_deb!P60</f>
        <v>0.25582487235166379</v>
      </c>
      <c r="X60" s="37">
        <f>P60/GDP!S56/10</f>
        <v>0.48959924521520354</v>
      </c>
      <c r="Y60" s="37">
        <f>Q60/GDP!T56/10</f>
        <v>0.29162591609404176</v>
      </c>
      <c r="Z60" s="37">
        <f>Trans_deb!P60/GDP!S56/10</f>
        <v>1.9138062719022375</v>
      </c>
      <c r="AA60" s="37">
        <f>(Trans_cr_A!P60-Trans_deb!P60)/GDP!S56/10</f>
        <v>-1.159358432922994</v>
      </c>
      <c r="AB60" s="42">
        <f t="shared" si="0"/>
        <v>1</v>
      </c>
      <c r="AC60" s="40">
        <f>Pass_Cr_A!V60-Pass_D_A!Y60-(Pass_Cr_A!U60-Pass_D_A!X60)</f>
        <v>0.19797332912116178</v>
      </c>
      <c r="AD60" s="16"/>
      <c r="AE60" s="16"/>
      <c r="AF60" s="16"/>
    </row>
    <row r="61" spans="1:32" ht="14.25" customHeight="1" x14ac:dyDescent="0.25">
      <c r="A61" s="22" t="s">
        <v>78</v>
      </c>
      <c r="B61" s="68"/>
      <c r="C61" s="68"/>
      <c r="D61" s="68"/>
      <c r="E61" s="68"/>
      <c r="F61" s="68"/>
      <c r="G61" s="68"/>
      <c r="H61" s="68"/>
      <c r="I61" s="68"/>
      <c r="J61" s="68"/>
      <c r="K61" s="68">
        <v>66.900000000000006</v>
      </c>
      <c r="L61" s="68">
        <v>82.28090086798889</v>
      </c>
      <c r="M61" s="68">
        <v>81.839606079667405</v>
      </c>
      <c r="N61" s="68">
        <v>79.070736735604058</v>
      </c>
      <c r="O61" s="68">
        <v>83.177725173895908</v>
      </c>
      <c r="P61" s="68"/>
      <c r="Q61" s="68"/>
      <c r="R61" s="16"/>
      <c r="S61" s="31">
        <v>0</v>
      </c>
      <c r="T61" s="31">
        <v>0</v>
      </c>
      <c r="U61" s="31">
        <v>0</v>
      </c>
      <c r="V61" s="31">
        <v>0</v>
      </c>
      <c r="W61" s="36">
        <f>P61/Trans_deb!P61</f>
        <v>0</v>
      </c>
      <c r="X61" s="37">
        <f>P61/GDP!S57/10</f>
        <v>0</v>
      </c>
      <c r="Y61" s="37">
        <f>Q61/GDP!T57/10</f>
        <v>0</v>
      </c>
      <c r="Z61" s="37">
        <f>Trans_deb!P61/GDP!S57/10</f>
        <v>5.4102570533128853</v>
      </c>
      <c r="AA61" s="37">
        <f>(Trans_cr_A!P61-Trans_deb!P61)/GDP!S57/10</f>
        <v>-3.277172614915294</v>
      </c>
      <c r="AB61" s="64">
        <v>0</v>
      </c>
      <c r="AC61" s="40" t="e">
        <f>Pass_Cr_A!V61-Pass_D_A!Y61-(Pass_Cr_A!U61-Pass_D_A!X61)</f>
        <v>#VALUE!</v>
      </c>
      <c r="AD61" s="16"/>
      <c r="AE61" s="16"/>
      <c r="AF61" s="16"/>
    </row>
    <row r="62" spans="1:32" ht="14.25" customHeight="1" x14ac:dyDescent="0.25">
      <c r="A62" s="22" t="s">
        <v>79</v>
      </c>
      <c r="B62" s="67">
        <v>215.23195885004563</v>
      </c>
      <c r="C62" s="67">
        <v>239.92409652120179</v>
      </c>
      <c r="D62" s="67">
        <v>228.91080602274502</v>
      </c>
      <c r="E62" s="67">
        <v>247.83000893100919</v>
      </c>
      <c r="F62" s="67">
        <v>257.39480294604112</v>
      </c>
      <c r="G62" s="67">
        <v>295.25863523732505</v>
      </c>
      <c r="H62" s="67">
        <v>322.86762388653437</v>
      </c>
      <c r="I62" s="67">
        <v>333.01685963425632</v>
      </c>
      <c r="J62" s="67">
        <v>365.73603769229391</v>
      </c>
      <c r="K62" s="67">
        <v>355.29766230053917</v>
      </c>
      <c r="L62" s="67">
        <v>355.29766230053917</v>
      </c>
      <c r="M62" s="67">
        <v>372.9</v>
      </c>
      <c r="N62" s="67">
        <v>398.73292499749203</v>
      </c>
      <c r="O62" s="67">
        <v>389.19944199804098</v>
      </c>
      <c r="P62" s="67">
        <v>434.14469669727299</v>
      </c>
      <c r="Q62" s="67">
        <v>125.33475909636677</v>
      </c>
      <c r="R62" s="16"/>
      <c r="S62" s="31">
        <v>0</v>
      </c>
      <c r="T62" s="31">
        <v>0</v>
      </c>
      <c r="U62" s="31">
        <v>0</v>
      </c>
      <c r="V62" s="31">
        <v>0</v>
      </c>
      <c r="W62" s="36">
        <f>P62/Trans_deb!P62</f>
        <v>0.26766879326865162</v>
      </c>
      <c r="X62" s="37">
        <f>P62/GDP!S58/10</f>
        <v>0.40158424602922355</v>
      </c>
      <c r="Y62" s="37">
        <f>Q62/GDP!T58/10</f>
        <v>0.12965888283904906</v>
      </c>
      <c r="Z62" s="37">
        <f>Trans_deb!P62/GDP!S58/10</f>
        <v>1.500302822474209</v>
      </c>
      <c r="AA62" s="37">
        <f>(Trans_cr_A!P62-Trans_deb!P62)/GDP!S58/10</f>
        <v>-0.9302221815562749</v>
      </c>
      <c r="AB62" s="42">
        <f t="shared" si="0"/>
        <v>1</v>
      </c>
      <c r="AC62" s="40">
        <f>Pass_Cr_A!V62-Pass_D_A!Y62-(Pass_Cr_A!U62-Pass_D_A!X62)</f>
        <v>0.26936710069135855</v>
      </c>
      <c r="AD62" s="16"/>
      <c r="AE62" s="16"/>
      <c r="AF62" s="16"/>
    </row>
    <row r="63" spans="1:32" ht="14.25" customHeight="1" x14ac:dyDescent="0.25">
      <c r="A63" s="22" t="s">
        <v>80</v>
      </c>
      <c r="B63" s="68">
        <v>302.5</v>
      </c>
      <c r="C63" s="68">
        <v>372.4</v>
      </c>
      <c r="D63" s="68">
        <v>440.1</v>
      </c>
      <c r="E63" s="68">
        <v>474.6</v>
      </c>
      <c r="F63" s="68">
        <v>402.9</v>
      </c>
      <c r="G63" s="68">
        <v>455.9</v>
      </c>
      <c r="H63" s="68">
        <v>371.6</v>
      </c>
      <c r="I63" s="68">
        <v>418.7</v>
      </c>
      <c r="J63" s="68">
        <v>246.7</v>
      </c>
      <c r="K63" s="68">
        <v>345.8</v>
      </c>
      <c r="L63" s="68">
        <v>194.2</v>
      </c>
      <c r="M63" s="68">
        <v>240.9</v>
      </c>
      <c r="N63" s="68">
        <v>259.10000000000002</v>
      </c>
      <c r="O63" s="68">
        <v>230.2</v>
      </c>
      <c r="P63" s="68">
        <v>200.1</v>
      </c>
      <c r="Q63" s="68">
        <v>59.4</v>
      </c>
      <c r="R63" s="16"/>
      <c r="S63" s="31">
        <v>0</v>
      </c>
      <c r="T63" s="31">
        <v>0</v>
      </c>
      <c r="U63" s="31">
        <v>0</v>
      </c>
      <c r="V63" s="31">
        <v>0</v>
      </c>
      <c r="W63" s="36">
        <f>P63/Trans_deb!P63</f>
        <v>2.3397679876241358E-2</v>
      </c>
      <c r="X63" s="37">
        <f>P63/GDP!S59/10</f>
        <v>6.6184861163940664E-2</v>
      </c>
      <c r="Y63" s="37">
        <f>Q63/GDP!T59/10</f>
        <v>1.6415777939294784E-2</v>
      </c>
      <c r="Z63" s="37">
        <f>Trans_deb!P63/GDP!S59/10</f>
        <v>2.8286933368614284</v>
      </c>
      <c r="AA63" s="37">
        <f>(Trans_cr_A!P63-Trans_deb!P63)/GDP!S59/10</f>
        <v>-1.6018654803446004E-2</v>
      </c>
      <c r="AB63" s="42">
        <f t="shared" si="0"/>
        <v>1</v>
      </c>
      <c r="AC63" s="40">
        <f>Pass_Cr_A!V63-Pass_D_A!Y63-(Pass_Cr_A!U63-Pass_D_A!X63)</f>
        <v>-0.2243653048973408</v>
      </c>
      <c r="AD63" s="16"/>
      <c r="AE63" s="16"/>
      <c r="AF63" s="16"/>
    </row>
    <row r="64" spans="1:32" ht="14.25" customHeight="1" x14ac:dyDescent="0.25">
      <c r="A64" s="22" t="s">
        <v>81</v>
      </c>
      <c r="B64" s="67">
        <v>82.3</v>
      </c>
      <c r="C64" s="67">
        <v>82.5</v>
      </c>
      <c r="D64" s="67">
        <v>84.82</v>
      </c>
      <c r="E64" s="67">
        <v>84.75</v>
      </c>
      <c r="F64" s="67">
        <v>66.3</v>
      </c>
      <c r="G64" s="67">
        <v>61.44</v>
      </c>
      <c r="H64" s="67">
        <v>41.247938409999996</v>
      </c>
      <c r="I64" s="67">
        <v>25.915844920000001</v>
      </c>
      <c r="J64" s="67">
        <v>27.830945270000001</v>
      </c>
      <c r="K64" s="67">
        <v>28.913905700000001</v>
      </c>
      <c r="L64" s="67">
        <v>38.340391554999997</v>
      </c>
      <c r="M64" s="67">
        <v>39.211963279999999</v>
      </c>
      <c r="N64" s="67">
        <v>47.842705670000001</v>
      </c>
      <c r="O64" s="67">
        <v>47.152760360000002</v>
      </c>
      <c r="P64" s="67">
        <v>32.818662799999998</v>
      </c>
      <c r="Q64" s="67">
        <v>20.360580909999999</v>
      </c>
      <c r="R64" s="16"/>
      <c r="S64" s="31">
        <v>0</v>
      </c>
      <c r="T64" s="31">
        <v>0</v>
      </c>
      <c r="U64" s="31">
        <v>0</v>
      </c>
      <c r="V64" s="31">
        <v>0</v>
      </c>
      <c r="W64" s="36">
        <f>P64/Trans_deb!P64</f>
        <v>4.5760788886281538E-2</v>
      </c>
      <c r="X64" s="37">
        <f>P64/GDP!S60/10</f>
        <v>0.12144714798504977</v>
      </c>
      <c r="Y64" s="37">
        <f>Q64/GDP!T60/10</f>
        <v>8.2736319679791934E-2</v>
      </c>
      <c r="Z64" s="37">
        <f>Trans_deb!P64/GDP!S60/10</f>
        <v>2.6539566065360813</v>
      </c>
      <c r="AA64" s="37">
        <f>(Trans_cr_A!P64-Trans_deb!P64)/GDP!S60/10</f>
        <v>-0.84738253511134631</v>
      </c>
      <c r="AB64" s="42">
        <f t="shared" si="0"/>
        <v>1</v>
      </c>
      <c r="AC64" s="40">
        <f>Pass_Cr_A!V64-Pass_D_A!Y64-(Pass_Cr_A!U64-Pass_D_A!X64)</f>
        <v>-0.8012229924178047</v>
      </c>
      <c r="AD64" s="16"/>
      <c r="AE64" s="16"/>
      <c r="AF64" s="16"/>
    </row>
    <row r="65" spans="1:32" ht="14.25" customHeight="1" x14ac:dyDescent="0.25">
      <c r="A65" s="22" t="s">
        <v>84</v>
      </c>
      <c r="B65" s="68"/>
      <c r="C65" s="68"/>
      <c r="D65" s="68"/>
      <c r="E65" s="68"/>
      <c r="F65" s="68"/>
      <c r="G65" s="68"/>
      <c r="H65" s="68"/>
      <c r="I65" s="68"/>
      <c r="J65" s="68">
        <v>176.88983860459453</v>
      </c>
      <c r="K65" s="68">
        <v>164.57786996493073</v>
      </c>
      <c r="L65" s="68">
        <v>143.38335313631717</v>
      </c>
      <c r="M65" s="68">
        <v>136.66625708555765</v>
      </c>
      <c r="N65" s="68">
        <v>147.68259623453358</v>
      </c>
      <c r="O65" s="68">
        <v>184.10004054973476</v>
      </c>
      <c r="P65" s="68">
        <v>266.47868608422675</v>
      </c>
      <c r="Q65" s="68">
        <v>84.305554379456339</v>
      </c>
      <c r="R65" s="16"/>
      <c r="S65" s="31">
        <v>0</v>
      </c>
      <c r="T65" s="31">
        <v>0</v>
      </c>
      <c r="U65" s="31">
        <v>0</v>
      </c>
      <c r="V65" s="31">
        <v>0</v>
      </c>
      <c r="W65" s="36">
        <f>P65/Trans_deb!P65</f>
        <v>0.14426981897857244</v>
      </c>
      <c r="X65" s="37">
        <f>P65/GDP!S61/10</f>
        <v>0.84663601615322237</v>
      </c>
      <c r="Y65" s="37">
        <f>Q65/GDP!T61/10</f>
        <v>0.27190954484585178</v>
      </c>
      <c r="Z65" s="37">
        <f>Trans_deb!P65/GDP!S61/10</f>
        <v>5.8684208668686848</v>
      </c>
      <c r="AA65" s="37">
        <f>(Trans_cr_A!P65-Trans_deb!P65)/GDP!S61/10</f>
        <v>1.487529432230196</v>
      </c>
      <c r="AB65" s="42">
        <f t="shared" si="0"/>
        <v>1</v>
      </c>
      <c r="AC65" s="40">
        <f>Pass_Cr_A!V65-Pass_D_A!Y65-(Pass_Cr_A!U65-Pass_D_A!X65)</f>
        <v>-0.34287693612545234</v>
      </c>
      <c r="AD65" s="16"/>
      <c r="AE65" s="16"/>
      <c r="AF65" s="16"/>
    </row>
    <row r="66" spans="1:32" ht="14.25" customHeight="1" x14ac:dyDescent="0.25">
      <c r="A66" s="22" t="s">
        <v>85</v>
      </c>
      <c r="B66" s="67">
        <v>11.177595537474218</v>
      </c>
      <c r="C66" s="67">
        <v>4.8526561930252514</v>
      </c>
      <c r="D66" s="67">
        <v>12.345251097707498</v>
      </c>
      <c r="E66" s="67">
        <v>13.459943583819513</v>
      </c>
      <c r="F66" s="67">
        <v>26.344133115230825</v>
      </c>
      <c r="G66" s="67">
        <v>26.252448159587566</v>
      </c>
      <c r="H66" s="67">
        <v>4.5999999999999996</v>
      </c>
      <c r="I66" s="67">
        <v>9.293485569075786</v>
      </c>
      <c r="J66" s="67">
        <v>10.112812125989832</v>
      </c>
      <c r="K66" s="67">
        <v>7.8791419606918112</v>
      </c>
      <c r="L66" s="67">
        <v>14.183691891588406</v>
      </c>
      <c r="M66" s="67">
        <v>3.3272855649545745</v>
      </c>
      <c r="N66" s="67">
        <v>8.513934305421289</v>
      </c>
      <c r="O66" s="67">
        <v>2.2687690144608292</v>
      </c>
      <c r="P66" s="67">
        <v>0.95478975736792282</v>
      </c>
      <c r="Q66" s="67">
        <v>0.39246774186360406</v>
      </c>
      <c r="R66" s="16"/>
      <c r="S66" s="31">
        <v>0</v>
      </c>
      <c r="T66" s="31">
        <v>0</v>
      </c>
      <c r="U66" s="31">
        <v>0</v>
      </c>
      <c r="V66" s="31">
        <v>0</v>
      </c>
      <c r="W66" s="36">
        <f>P66/Trans_deb!P66</f>
        <v>3.4419593347026579E-2</v>
      </c>
      <c r="X66" s="37">
        <f>P66/GDP!S62/10</f>
        <v>2.135517238577327E-2</v>
      </c>
      <c r="Y66" s="37">
        <f>Q66/GDP!T62/10</f>
        <v>9.9384082518005588E-3</v>
      </c>
      <c r="Z66" s="37">
        <f>Trans_deb!P66/GDP!S62/10</f>
        <v>0.62043651040456249</v>
      </c>
      <c r="AA66" s="37">
        <f>(Trans_cr_A!P66-Trans_deb!P66)/GDP!S62/10</f>
        <v>-0.59080953136196501</v>
      </c>
      <c r="AB66" s="42">
        <f t="shared" si="0"/>
        <v>1</v>
      </c>
      <c r="AC66" s="40">
        <f>Pass_Cr_A!V66-Pass_D_A!Y66-(Pass_Cr_A!U66-Pass_D_A!X66)</f>
        <v>1.124510917147277E-2</v>
      </c>
      <c r="AD66" s="16"/>
      <c r="AE66" s="16"/>
      <c r="AF66" s="16"/>
    </row>
    <row r="67" spans="1:32" ht="14.25" customHeight="1" x14ac:dyDescent="0.25">
      <c r="A67" s="22" t="s">
        <v>86</v>
      </c>
      <c r="B67" s="68">
        <v>3.1143195459049828E-2</v>
      </c>
      <c r="C67" s="68">
        <v>2.3029005031837599E-3</v>
      </c>
      <c r="D67" s="68">
        <v>4.2519123824161946E-2</v>
      </c>
      <c r="E67" s="68">
        <v>0</v>
      </c>
      <c r="F67" s="68">
        <v>0.94020596416144342</v>
      </c>
      <c r="G67" s="68"/>
      <c r="H67" s="68"/>
      <c r="I67" s="68"/>
      <c r="J67" s="68"/>
      <c r="K67" s="68"/>
      <c r="L67" s="68"/>
      <c r="M67" s="68">
        <v>2.3325368540417948E-4</v>
      </c>
      <c r="N67" s="68">
        <v>7.4988475834832107</v>
      </c>
      <c r="O67" s="68">
        <v>0.67656344548333625</v>
      </c>
      <c r="P67" s="68">
        <v>0</v>
      </c>
      <c r="Q67" s="68">
        <v>0.50513787838866719</v>
      </c>
      <c r="R67" s="16"/>
      <c r="S67" s="31">
        <v>0</v>
      </c>
      <c r="T67" s="31">
        <v>0</v>
      </c>
      <c r="U67" s="31">
        <v>0</v>
      </c>
      <c r="V67" s="31">
        <v>0</v>
      </c>
      <c r="W67" s="36">
        <f>P67/Trans_deb!P67</f>
        <v>0</v>
      </c>
      <c r="X67" s="37">
        <f>P67/GDP!S63/10</f>
        <v>0</v>
      </c>
      <c r="Y67" s="37">
        <f>Q67/GDP!T63/10</f>
        <v>5.2285751973239823E-4</v>
      </c>
      <c r="Z67" s="37">
        <f>Trans_deb!P67/GDP!S63/10</f>
        <v>4.3580423949565992</v>
      </c>
      <c r="AA67" s="37">
        <f>(Trans_cr_A!P67-Trans_deb!P67)/GDP!S63/10</f>
        <v>-0.52484656870076696</v>
      </c>
      <c r="AB67" s="42">
        <f t="shared" si="0"/>
        <v>1</v>
      </c>
      <c r="AC67" s="40">
        <f>Pass_Cr_A!V67-Pass_D_A!Y67-(Pass_Cr_A!U67-Pass_D_A!X67)</f>
        <v>-1.6696985484464804</v>
      </c>
      <c r="AD67" s="16"/>
      <c r="AE67" s="16"/>
      <c r="AF67" s="16"/>
    </row>
    <row r="68" spans="1:32" ht="14.25" customHeight="1" x14ac:dyDescent="0.25">
      <c r="A68" s="22" t="s">
        <v>87</v>
      </c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16"/>
      <c r="S68" s="31">
        <v>0</v>
      </c>
      <c r="T68" s="31">
        <v>0</v>
      </c>
      <c r="U68" s="31">
        <v>0</v>
      </c>
      <c r="V68" s="31">
        <v>0</v>
      </c>
      <c r="W68" s="36">
        <f>P68/Trans_deb!P68</f>
        <v>0</v>
      </c>
      <c r="X68" s="37">
        <f>P68/GDP!S64/10</f>
        <v>0</v>
      </c>
      <c r="Y68" s="37">
        <f>Q68/GDP!T64/10</f>
        <v>0</v>
      </c>
      <c r="Z68" s="37">
        <f>Trans_deb!P68/GDP!S64/10</f>
        <v>1.209260591350483</v>
      </c>
      <c r="AA68" s="37">
        <f>(Trans_cr_A!P68-Trans_deb!P68)/GDP!S64/10</f>
        <v>0.17201156825049752</v>
      </c>
      <c r="AB68" s="64">
        <v>0</v>
      </c>
      <c r="AC68" s="40" t="e">
        <f>Pass_Cr_A!V68-Pass_D_A!Y68-(Pass_Cr_A!U68-Pass_D_A!X68)</f>
        <v>#VALUE!</v>
      </c>
      <c r="AD68" s="16"/>
      <c r="AE68" s="16"/>
      <c r="AF68" s="16"/>
    </row>
    <row r="69" spans="1:32" ht="14.25" customHeight="1" x14ac:dyDescent="0.25">
      <c r="A69" s="22" t="s">
        <v>88</v>
      </c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16"/>
      <c r="S69" s="31">
        <v>0</v>
      </c>
      <c r="T69" s="31">
        <v>0</v>
      </c>
      <c r="U69" s="31">
        <v>0</v>
      </c>
      <c r="V69" s="31">
        <v>0</v>
      </c>
      <c r="W69" s="36" t="e">
        <f>P69/Trans_deb!P69</f>
        <v>#DIV/0!</v>
      </c>
      <c r="X69" s="37" t="e">
        <f>P69/GDP!S65/10</f>
        <v>#DIV/0!</v>
      </c>
      <c r="Y69" s="37" t="e">
        <f>Q69/GDP!T65/10</f>
        <v>#DIV/0!</v>
      </c>
      <c r="Z69" s="37" t="e">
        <f>Trans_deb!P69/GDP!S65/10</f>
        <v>#DIV/0!</v>
      </c>
      <c r="AA69" s="37" t="e">
        <f>(Trans_cr_A!P69-Trans_deb!P69)/GDP!S65/10</f>
        <v>#DIV/0!</v>
      </c>
      <c r="AB69" s="42">
        <f t="shared" si="0"/>
        <v>0</v>
      </c>
      <c r="AC69" s="40" t="e">
        <f>Pass_Cr_A!V69-Pass_D_A!Y69-(Pass_Cr_A!U69-Pass_D_A!X69)</f>
        <v>#VALUE!</v>
      </c>
      <c r="AD69" s="16"/>
      <c r="AE69" s="16"/>
      <c r="AF69" s="16"/>
    </row>
    <row r="70" spans="1:32" ht="14.25" customHeight="1" x14ac:dyDescent="0.25">
      <c r="A70" s="22" t="s">
        <v>89</v>
      </c>
      <c r="B70" s="67">
        <v>18.899999999999999</v>
      </c>
      <c r="C70" s="67">
        <v>11.547532532152527</v>
      </c>
      <c r="D70" s="67">
        <v>14.195588384712572</v>
      </c>
      <c r="E70" s="67">
        <v>14.895688516465121</v>
      </c>
      <c r="F70" s="67">
        <v>13.27119990739418</v>
      </c>
      <c r="G70" s="67">
        <v>13.736429969535109</v>
      </c>
      <c r="H70" s="67">
        <v>17.832150620864326</v>
      </c>
      <c r="I70" s="67">
        <v>18.615999077653296</v>
      </c>
      <c r="J70" s="67">
        <v>13.628633031793258</v>
      </c>
      <c r="K70" s="67">
        <v>10.304750999626236</v>
      </c>
      <c r="L70" s="67">
        <v>10.94164988884466</v>
      </c>
      <c r="M70" s="67">
        <v>10.156823559965154</v>
      </c>
      <c r="N70" s="67">
        <v>10.359940134794362</v>
      </c>
      <c r="O70" s="67">
        <v>11.29883079699955</v>
      </c>
      <c r="P70" s="67">
        <v>9.1255267190071034</v>
      </c>
      <c r="Q70" s="67">
        <v>1.7687622460584953</v>
      </c>
      <c r="R70" s="16"/>
      <c r="S70" s="31">
        <v>0</v>
      </c>
      <c r="T70" s="31">
        <v>0</v>
      </c>
      <c r="U70" s="31">
        <v>0</v>
      </c>
      <c r="V70" s="31">
        <v>0</v>
      </c>
      <c r="W70" s="36">
        <f>P70/Trans_deb!P70</f>
        <v>2.2969392177635606E-2</v>
      </c>
      <c r="X70" s="37">
        <f>P70/GDP!S66/10</f>
        <v>0.16600921810091146</v>
      </c>
      <c r="Y70" s="37">
        <f>Q70/GDP!T66/10</f>
        <v>4.0981516359093959E-2</v>
      </c>
      <c r="Z70" s="37">
        <f>Trans_deb!P70/GDP!S66/10</f>
        <v>7.2274101472544903</v>
      </c>
      <c r="AA70" s="37">
        <f>(Trans_cr_A!P70-Trans_deb!P70)/GDP!S66/10</f>
        <v>1.5628018652970428</v>
      </c>
      <c r="AB70" s="42">
        <f t="shared" si="0"/>
        <v>1</v>
      </c>
      <c r="AC70" s="40">
        <f>Pass_Cr_A!V70-Pass_D_A!Y70-(Pass_Cr_A!U70-Pass_D_A!X70)</f>
        <v>-4.8844465889340531</v>
      </c>
      <c r="AD70" s="16"/>
      <c r="AE70" s="16"/>
      <c r="AF70" s="16"/>
    </row>
    <row r="71" spans="1:32" ht="14.25" customHeight="1" x14ac:dyDescent="0.25">
      <c r="A71" s="22" t="s">
        <v>90</v>
      </c>
      <c r="B71" s="68">
        <v>564.4</v>
      </c>
      <c r="C71" s="68"/>
      <c r="D71" s="68"/>
      <c r="E71" s="68"/>
      <c r="F71" s="68"/>
      <c r="G71" s="68"/>
      <c r="H71" s="68"/>
      <c r="I71" s="68"/>
      <c r="J71" s="68">
        <v>1090.2334366557284</v>
      </c>
      <c r="K71" s="68">
        <v>1021.1007046253147</v>
      </c>
      <c r="L71" s="68">
        <v>990.40242554059012</v>
      </c>
      <c r="M71" s="68">
        <v>1008.2383684864462</v>
      </c>
      <c r="N71" s="68">
        <v>1129.7401108649392</v>
      </c>
      <c r="O71" s="68">
        <v>1150.9358962179508</v>
      </c>
      <c r="P71" s="68">
        <v>1163.4650513528159</v>
      </c>
      <c r="Q71" s="68">
        <v>293.76307365462168</v>
      </c>
      <c r="R71" s="16"/>
      <c r="S71" s="31">
        <v>0</v>
      </c>
      <c r="T71" s="31">
        <v>0</v>
      </c>
      <c r="U71" s="31">
        <v>0</v>
      </c>
      <c r="V71" s="31">
        <v>0</v>
      </c>
      <c r="W71" s="36">
        <f>P71/Trans_deb!P71</f>
        <v>0.17010293520130068</v>
      </c>
      <c r="X71" s="37">
        <f>P71/GDP!S67/10</f>
        <v>0.43252132052254161</v>
      </c>
      <c r="Y71" s="37">
        <f>Q71/GDP!T67/10</f>
        <v>0.10854505247051278</v>
      </c>
      <c r="Z71" s="37">
        <f>Trans_deb!P71/GDP!S67/10</f>
        <v>2.5427034519462799</v>
      </c>
      <c r="AA71" s="37">
        <f>(Trans_cr_A!P71-Trans_deb!P71)/GDP!S67/10</f>
        <v>-0.65518483940507033</v>
      </c>
      <c r="AB71" s="42">
        <f t="shared" ref="AB71:AB134" si="1">IF(Q71="",0, 1)</f>
        <v>1</v>
      </c>
      <c r="AC71" s="40">
        <f>Pass_Cr_A!V71-Pass_D_A!Y71-(Pass_Cr_A!U71-Pass_D_A!X71)</f>
        <v>-0.31177389647407072</v>
      </c>
      <c r="AD71" s="16"/>
      <c r="AE71" s="16"/>
      <c r="AF71" s="16"/>
    </row>
    <row r="72" spans="1:32" ht="14.25" customHeight="1" x14ac:dyDescent="0.25">
      <c r="A72" s="22" t="s">
        <v>91</v>
      </c>
      <c r="B72" s="67">
        <v>7286.1853741962204</v>
      </c>
      <c r="C72" s="67">
        <v>6972.1723318474287</v>
      </c>
      <c r="D72" s="67">
        <v>8144.2413212979209</v>
      </c>
      <c r="E72" s="67">
        <v>9444.7484586655391</v>
      </c>
      <c r="F72" s="67">
        <v>8095.9560044279533</v>
      </c>
      <c r="G72" s="67">
        <v>8397.6954831015828</v>
      </c>
      <c r="H72" s="67">
        <v>10783.850759652201</v>
      </c>
      <c r="I72" s="67">
        <v>10231.679057270492</v>
      </c>
      <c r="J72" s="67">
        <v>10261.371178175843</v>
      </c>
      <c r="K72" s="67">
        <v>9686.8344858926321</v>
      </c>
      <c r="L72" s="67">
        <v>8191.5103812265297</v>
      </c>
      <c r="M72" s="67">
        <v>8593.0358419789227</v>
      </c>
      <c r="N72" s="67">
        <v>9595.4569968737851</v>
      </c>
      <c r="O72" s="67">
        <v>9666.6717784551456</v>
      </c>
      <c r="P72" s="67">
        <v>9243.7685010497989</v>
      </c>
      <c r="Q72" s="67">
        <v>3435.3250494757995</v>
      </c>
      <c r="R72" s="16"/>
      <c r="S72" s="31">
        <v>0</v>
      </c>
      <c r="T72" s="31">
        <v>0</v>
      </c>
      <c r="U72" s="31">
        <v>0</v>
      </c>
      <c r="V72" s="31">
        <v>0</v>
      </c>
      <c r="W72" s="36">
        <f>P72/Trans_deb!P72</f>
        <v>0.17669947302918729</v>
      </c>
      <c r="X72" s="37">
        <f>P72/GDP!S68/10</f>
        <v>0.34019463054062266</v>
      </c>
      <c r="Y72" s="37">
        <f>Q72/GDP!T68/10</f>
        <v>0.13218330182560381</v>
      </c>
      <c r="Z72" s="37">
        <f>Trans_deb!P72/GDP!S68/10</f>
        <v>1.9252724680419913</v>
      </c>
      <c r="AA72" s="37">
        <f>(Trans_cr_A!P72-Trans_deb!P72)/GDP!S68/10</f>
        <v>-0.1668383643392172</v>
      </c>
      <c r="AB72" s="42">
        <f t="shared" si="1"/>
        <v>1</v>
      </c>
      <c r="AC72" s="40">
        <f>Pass_Cr_A!V72-Pass_D_A!Y72-(Pass_Cr_A!U72-Pass_D_A!X72)</f>
        <v>6.4865000590761362E-2</v>
      </c>
      <c r="AD72" s="16"/>
      <c r="AE72" s="16"/>
      <c r="AF72" s="16"/>
    </row>
    <row r="73" spans="1:32" ht="14.25" customHeight="1" x14ac:dyDescent="0.25">
      <c r="A73" s="22" t="s">
        <v>92</v>
      </c>
      <c r="B73" s="68">
        <v>117.72784215352013</v>
      </c>
      <c r="C73" s="68">
        <v>0</v>
      </c>
      <c r="D73" s="68">
        <v>0</v>
      </c>
      <c r="E73" s="68">
        <v>228.6</v>
      </c>
      <c r="F73" s="68">
        <v>174.68448401211151</v>
      </c>
      <c r="G73" s="68">
        <v>175.43966624018265</v>
      </c>
      <c r="H73" s="68">
        <v>159.4043135871384</v>
      </c>
      <c r="I73" s="68">
        <v>141.68098475939493</v>
      </c>
      <c r="J73" s="68">
        <v>136.66248859346669</v>
      </c>
      <c r="K73" s="68">
        <v>143.09985037192297</v>
      </c>
      <c r="L73" s="68">
        <v>130.63773005089246</v>
      </c>
      <c r="M73" s="68">
        <v>74.180932814405168</v>
      </c>
      <c r="N73" s="68"/>
      <c r="O73" s="68"/>
      <c r="P73" s="68"/>
      <c r="Q73" s="68"/>
      <c r="R73" s="16"/>
      <c r="S73" s="31">
        <v>0</v>
      </c>
      <c r="T73" s="31">
        <v>0</v>
      </c>
      <c r="U73" s="31">
        <v>0</v>
      </c>
      <c r="V73" s="31">
        <v>0</v>
      </c>
      <c r="W73" s="36" t="e">
        <f>P73/Trans_deb!P73</f>
        <v>#DIV/0!</v>
      </c>
      <c r="X73" s="37">
        <f>P73/GDP!S69/10</f>
        <v>0</v>
      </c>
      <c r="Y73" s="37" t="e">
        <f>Q73/GDP!T69/10</f>
        <v>#DIV/0!</v>
      </c>
      <c r="Z73" s="37">
        <f>Trans_deb!P73/GDP!S69/10</f>
        <v>0</v>
      </c>
      <c r="AA73" s="37">
        <f>(Trans_cr_A!P73-Trans_deb!P73)/GDP!S69/10</f>
        <v>0</v>
      </c>
      <c r="AB73" s="42">
        <f t="shared" si="1"/>
        <v>0</v>
      </c>
      <c r="AC73" s="40" t="e">
        <f>Pass_Cr_A!V73-Pass_D_A!Y73-(Pass_Cr_A!U73-Pass_D_A!X73)</f>
        <v>#VALUE!</v>
      </c>
      <c r="AD73" s="16"/>
      <c r="AE73" s="16"/>
      <c r="AF73" s="16"/>
    </row>
    <row r="74" spans="1:32" ht="14.25" customHeight="1" x14ac:dyDescent="0.25">
      <c r="A74" s="22" t="s">
        <v>93</v>
      </c>
      <c r="B74" s="67">
        <v>71.892493442021561</v>
      </c>
      <c r="C74" s="67"/>
      <c r="D74" s="67">
        <v>99.280821723364326</v>
      </c>
      <c r="E74" s="67">
        <v>109.03177082827652</v>
      </c>
      <c r="F74" s="67">
        <v>116.15754432919577</v>
      </c>
      <c r="G74" s="67">
        <v>184.05457154178754</v>
      </c>
      <c r="H74" s="67">
        <v>114.62785392868584</v>
      </c>
      <c r="I74" s="67">
        <v>127.24886775161391</v>
      </c>
      <c r="J74" s="67">
        <v>126.1820809547018</v>
      </c>
      <c r="K74" s="67">
        <v>112.07589834997832</v>
      </c>
      <c r="L74" s="67">
        <v>114.25827419401185</v>
      </c>
      <c r="M74" s="67"/>
      <c r="N74" s="67"/>
      <c r="O74" s="67"/>
      <c r="P74" s="67"/>
      <c r="Q74" s="67"/>
      <c r="R74" s="16"/>
      <c r="S74" s="31">
        <v>0</v>
      </c>
      <c r="T74" s="31">
        <v>0</v>
      </c>
      <c r="U74" s="31">
        <v>0</v>
      </c>
      <c r="V74" s="31">
        <v>0</v>
      </c>
      <c r="W74" s="36" t="e">
        <f>P74/Trans_deb!P74</f>
        <v>#DIV/0!</v>
      </c>
      <c r="X74" s="37">
        <f>P74/GDP!S70/10</f>
        <v>0</v>
      </c>
      <c r="Y74" s="37">
        <f>Q74/GDP!T70/10</f>
        <v>0</v>
      </c>
      <c r="Z74" s="37">
        <f>Trans_deb!P74/GDP!S70/10</f>
        <v>0</v>
      </c>
      <c r="AA74" s="37">
        <f>(Trans_cr_A!P74-Trans_deb!P74)/GDP!S70/10</f>
        <v>0</v>
      </c>
      <c r="AB74" s="42">
        <f t="shared" si="1"/>
        <v>0</v>
      </c>
      <c r="AC74" s="40" t="e">
        <f>Pass_Cr_A!V74-Pass_D_A!Y74-(Pass_Cr_A!U74-Pass_D_A!X74)</f>
        <v>#VALUE!</v>
      </c>
      <c r="AD74" s="16"/>
      <c r="AE74" s="16"/>
      <c r="AF74" s="16"/>
    </row>
    <row r="75" spans="1:32" ht="14.25" customHeight="1" x14ac:dyDescent="0.25">
      <c r="A75" s="22" t="s">
        <v>94</v>
      </c>
      <c r="B75" s="68">
        <v>1.9240303150841713</v>
      </c>
      <c r="C75" s="68">
        <v>1.5495769305799154</v>
      </c>
      <c r="D75" s="68"/>
      <c r="E75" s="68"/>
      <c r="F75" s="68"/>
      <c r="G75" s="68"/>
      <c r="H75" s="68"/>
      <c r="I75" s="68"/>
      <c r="J75" s="68">
        <v>0.42621559041015034</v>
      </c>
      <c r="K75" s="68">
        <v>1.3798379108550998</v>
      </c>
      <c r="L75" s="68">
        <v>1.3665493350448326</v>
      </c>
      <c r="M75" s="68">
        <v>1.152782504554106</v>
      </c>
      <c r="N75" s="68">
        <v>1.5301318497022252</v>
      </c>
      <c r="O75" s="68">
        <v>1.3521515263923571</v>
      </c>
      <c r="P75" s="68"/>
      <c r="Q75" s="68"/>
      <c r="R75" s="16"/>
      <c r="S75" s="31">
        <v>0</v>
      </c>
      <c r="T75" s="31">
        <v>0</v>
      </c>
      <c r="U75" s="31">
        <v>0</v>
      </c>
      <c r="V75" s="31">
        <v>0</v>
      </c>
      <c r="W75" s="36" t="e">
        <f>P75/Trans_deb!P75</f>
        <v>#DIV/0!</v>
      </c>
      <c r="X75" s="37">
        <f>P75/GDP!S71/10</f>
        <v>0</v>
      </c>
      <c r="Y75" s="37">
        <f>Q75/GDP!T71/10</f>
        <v>0</v>
      </c>
      <c r="Z75" s="37">
        <f>Trans_deb!P75/GDP!S71/10</f>
        <v>0</v>
      </c>
      <c r="AA75" s="37">
        <f>(Trans_cr_A!P75-Trans_deb!P75)/GDP!S71/10</f>
        <v>0</v>
      </c>
      <c r="AB75" s="42">
        <f t="shared" si="1"/>
        <v>0</v>
      </c>
      <c r="AC75" s="40" t="e">
        <f>Pass_Cr_A!V75-Pass_D_A!Y75-(Pass_Cr_A!U75-Pass_D_A!X75)</f>
        <v>#VALUE!</v>
      </c>
      <c r="AD75" s="16"/>
      <c r="AE75" s="16"/>
      <c r="AF75" s="16"/>
    </row>
    <row r="76" spans="1:32" ht="14.25" customHeight="1" x14ac:dyDescent="0.25">
      <c r="A76" s="22" t="s">
        <v>95</v>
      </c>
      <c r="B76" s="67">
        <v>68.46767045</v>
      </c>
      <c r="C76" s="67">
        <v>90.192515170000007</v>
      </c>
      <c r="D76" s="67">
        <v>101.11136187000001</v>
      </c>
      <c r="E76" s="67">
        <v>134.32165504</v>
      </c>
      <c r="F76" s="67">
        <v>130.25972221999999</v>
      </c>
      <c r="G76" s="67">
        <v>129.56227514</v>
      </c>
      <c r="H76" s="67">
        <v>170.66633178000001</v>
      </c>
      <c r="I76" s="67">
        <v>214.62808058000002</v>
      </c>
      <c r="J76" s="67">
        <v>243.27679950999999</v>
      </c>
      <c r="K76" s="67">
        <v>264.04724521000003</v>
      </c>
      <c r="L76" s="67">
        <v>279.39798014999997</v>
      </c>
      <c r="M76" s="67">
        <v>320.46225363999997</v>
      </c>
      <c r="N76" s="67">
        <v>389.24624404000002</v>
      </c>
      <c r="O76" s="67">
        <v>435.39183972000001</v>
      </c>
      <c r="P76" s="67">
        <v>466.68691722000005</v>
      </c>
      <c r="Q76" s="67">
        <v>111.82481518</v>
      </c>
      <c r="R76" s="16"/>
      <c r="S76" s="31">
        <v>0</v>
      </c>
      <c r="T76" s="31">
        <v>0</v>
      </c>
      <c r="U76" s="31">
        <v>0</v>
      </c>
      <c r="V76" s="31">
        <v>0</v>
      </c>
      <c r="W76" s="36">
        <f>P76/Trans_deb!P76</f>
        <v>0.36561470762112874</v>
      </c>
      <c r="X76" s="37">
        <f>P76/GDP!S72/10</f>
        <v>2.6702919106253935</v>
      </c>
      <c r="Y76" s="37">
        <f>Q76/GDP!T72/10</f>
        <v>0.71076600254242672</v>
      </c>
      <c r="Z76" s="37">
        <f>Trans_deb!P76/GDP!S72/10</f>
        <v>7.3035680867425752</v>
      </c>
      <c r="AA76" s="37">
        <f>(Trans_cr_A!P76-Trans_deb!P76)/GDP!S72/10</f>
        <v>-1.5432928355553017</v>
      </c>
      <c r="AB76" s="42">
        <f t="shared" si="1"/>
        <v>1</v>
      </c>
      <c r="AC76" s="40">
        <f>Pass_Cr_A!V76-Pass_D_A!Y76-(Pass_Cr_A!U76-Pass_D_A!X76)</f>
        <v>0.62214065350739933</v>
      </c>
      <c r="AD76" s="16"/>
      <c r="AE76" s="16"/>
      <c r="AF76" s="16"/>
    </row>
    <row r="77" spans="1:32" ht="14.25" customHeight="1" x14ac:dyDescent="0.25">
      <c r="A77" s="22" t="s">
        <v>96</v>
      </c>
      <c r="B77" s="68">
        <v>10345.740172208321</v>
      </c>
      <c r="C77" s="68">
        <v>11563.670168206707</v>
      </c>
      <c r="D77" s="68">
        <v>13031.809836729992</v>
      </c>
      <c r="E77" s="68">
        <v>14049.591736666058</v>
      </c>
      <c r="F77" s="68">
        <v>11438.021965264405</v>
      </c>
      <c r="G77" s="68">
        <v>13299.704595382389</v>
      </c>
      <c r="H77" s="68">
        <v>13681.733480215084</v>
      </c>
      <c r="I77" s="68">
        <v>12993.80502580648</v>
      </c>
      <c r="J77" s="68">
        <v>11357.37233966538</v>
      </c>
      <c r="K77" s="68">
        <v>8453.1759706894009</v>
      </c>
      <c r="L77" s="68">
        <v>7866.1535031691028</v>
      </c>
      <c r="M77" s="68">
        <v>7488.7384935859127</v>
      </c>
      <c r="N77" s="68"/>
      <c r="O77" s="68"/>
      <c r="P77" s="68"/>
      <c r="Q77" s="68"/>
      <c r="R77" s="16"/>
      <c r="S77" s="31">
        <v>0</v>
      </c>
      <c r="T77" s="31">
        <v>0</v>
      </c>
      <c r="U77" s="31">
        <v>0</v>
      </c>
      <c r="V77" s="31">
        <v>0</v>
      </c>
      <c r="W77" s="36">
        <f>P77/Trans_deb!P77</f>
        <v>0</v>
      </c>
      <c r="X77" s="37">
        <f>P77/GDP!S73/10</f>
        <v>0</v>
      </c>
      <c r="Y77" s="37">
        <f>Q77/GDP!T73/10</f>
        <v>0</v>
      </c>
      <c r="Z77" s="37">
        <f>Trans_deb!P77/GDP!S73/10</f>
        <v>1.8064878215700091</v>
      </c>
      <c r="AA77" s="37">
        <f>(Trans_cr_A!P77-Trans_deb!P77)/GDP!S73/10</f>
        <v>-2.9462200064189878E-4</v>
      </c>
      <c r="AB77" s="42">
        <f t="shared" si="1"/>
        <v>0</v>
      </c>
      <c r="AC77" s="40" t="e">
        <f>Pass_Cr_A!V77-Pass_D_A!Y77-(Pass_Cr_A!U77-Pass_D_A!X77)</f>
        <v>#VALUE!</v>
      </c>
      <c r="AD77" s="16"/>
      <c r="AE77" s="16"/>
      <c r="AF77" s="16"/>
    </row>
    <row r="78" spans="1:32" ht="14.25" customHeight="1" x14ac:dyDescent="0.25">
      <c r="A78" s="22" t="s">
        <v>97</v>
      </c>
      <c r="B78" s="67">
        <v>169.06993119999998</v>
      </c>
      <c r="C78" s="67">
        <v>229.6405</v>
      </c>
      <c r="D78" s="67">
        <v>257.79066031874999</v>
      </c>
      <c r="E78" s="67">
        <v>328.27140000000003</v>
      </c>
      <c r="F78" s="67">
        <v>263.49919999999997</v>
      </c>
      <c r="G78" s="67">
        <v>308.45420000000001</v>
      </c>
      <c r="H78" s="67">
        <v>561.70000000000005</v>
      </c>
      <c r="I78" s="67">
        <v>512.39819999999997</v>
      </c>
      <c r="J78" s="67">
        <v>508.97865999999999</v>
      </c>
      <c r="K78" s="67">
        <v>489.11098996870999</v>
      </c>
      <c r="L78" s="67">
        <v>667.92482611466301</v>
      </c>
      <c r="M78" s="67">
        <v>778.49934914999994</v>
      </c>
      <c r="N78" s="67">
        <v>888.24</v>
      </c>
      <c r="O78" s="67">
        <v>879.38100541197298</v>
      </c>
      <c r="P78" s="67">
        <v>1051.9115331098681</v>
      </c>
      <c r="Q78" s="67">
        <v>840.51736964669396</v>
      </c>
      <c r="R78" s="16"/>
      <c r="S78" s="31">
        <v>0</v>
      </c>
      <c r="T78" s="31">
        <v>0</v>
      </c>
      <c r="U78" s="31">
        <v>0</v>
      </c>
      <c r="V78" s="31">
        <v>0</v>
      </c>
      <c r="W78" s="36">
        <f>P78/Trans_deb!P78</f>
        <v>0.44694997602922593</v>
      </c>
      <c r="X78" s="37">
        <f>P78/GDP!S74/10</f>
        <v>1.5700640811813309</v>
      </c>
      <c r="Y78" s="37">
        <f>Q78/GDP!T74/10</f>
        <v>1.2285032734758308</v>
      </c>
      <c r="Z78" s="37">
        <f>Trans_deb!P78/GDP!S74/10</f>
        <v>3.5128407324909774</v>
      </c>
      <c r="AA78" s="37">
        <f>(Trans_cr_A!P78-Trans_deb!P78)/GDP!S74/10</f>
        <v>-2.7649451999155037</v>
      </c>
      <c r="AB78" s="42">
        <f t="shared" si="1"/>
        <v>1</v>
      </c>
      <c r="AC78" s="40">
        <f>Pass_Cr_A!V78-Pass_D_A!Y78-(Pass_Cr_A!U78-Pass_D_A!X78)</f>
        <v>0.36312639536163349</v>
      </c>
      <c r="AD78" s="16"/>
      <c r="AE78" s="16"/>
      <c r="AF78" s="16"/>
    </row>
    <row r="79" spans="1:32" ht="14.25" customHeight="1" x14ac:dyDescent="0.25">
      <c r="A79" s="22" t="s">
        <v>98</v>
      </c>
      <c r="B79" s="68">
        <v>6.4785341199354507</v>
      </c>
      <c r="C79" s="68">
        <v>6.7224962527893588</v>
      </c>
      <c r="D79" s="68">
        <v>7.3162431561121686</v>
      </c>
      <c r="E79" s="68">
        <v>16.39411079604908</v>
      </c>
      <c r="F79" s="68">
        <v>739.5</v>
      </c>
      <c r="G79" s="68">
        <v>547.33676590307255</v>
      </c>
      <c r="H79" s="68">
        <v>648.20319952719137</v>
      </c>
      <c r="I79" s="68">
        <v>640.50337185295336</v>
      </c>
      <c r="J79" s="68">
        <v>1333.1927192264291</v>
      </c>
      <c r="K79" s="68">
        <v>1247.8223251425013</v>
      </c>
      <c r="L79" s="68">
        <v>1276.0747422864929</v>
      </c>
      <c r="M79" s="68">
        <v>1191.6843750644016</v>
      </c>
      <c r="N79" s="68">
        <v>1149.7639906946592</v>
      </c>
      <c r="O79" s="68">
        <v>1327.5366191199651</v>
      </c>
      <c r="P79" s="68">
        <v>1141.0424059016932</v>
      </c>
      <c r="Q79" s="68">
        <v>602.34458834271959</v>
      </c>
      <c r="R79" s="16"/>
      <c r="S79" s="31">
        <v>0</v>
      </c>
      <c r="T79" s="31">
        <v>0</v>
      </c>
      <c r="U79" s="31">
        <v>0</v>
      </c>
      <c r="V79" s="31">
        <v>0</v>
      </c>
      <c r="W79" s="36">
        <f>P79/Trans_deb!P79</f>
        <v>8.96367691011664E-2</v>
      </c>
      <c r="X79" s="37">
        <f>P79/GDP!S75/10</f>
        <v>0.55566007426463881</v>
      </c>
      <c r="Y79" s="37">
        <f>Q79/GDP!T75/10</f>
        <v>0.31826469987832529</v>
      </c>
      <c r="Z79" s="37">
        <f>Trans_deb!P79/GDP!S75/10</f>
        <v>6.1990194407554604</v>
      </c>
      <c r="AA79" s="37">
        <f>(Trans_cr_A!P79-Trans_deb!P79)/GDP!S75/10</f>
        <v>3.2297981284783632</v>
      </c>
      <c r="AB79" s="42">
        <f t="shared" si="1"/>
        <v>1</v>
      </c>
      <c r="AC79" s="40">
        <f>Pass_Cr_A!V79-Pass_D_A!Y79-(Pass_Cr_A!U79-Pass_D_A!X79)</f>
        <v>-0.46832472249840584</v>
      </c>
      <c r="AD79" s="16"/>
      <c r="AE79" s="16"/>
      <c r="AF79" s="16"/>
    </row>
    <row r="80" spans="1:32" ht="14.25" customHeight="1" x14ac:dyDescent="0.25">
      <c r="A80" s="22" t="s">
        <v>99</v>
      </c>
      <c r="B80" s="67"/>
      <c r="C80" s="67"/>
      <c r="D80" s="67"/>
      <c r="E80" s="67"/>
      <c r="F80" s="67"/>
      <c r="G80" s="67"/>
      <c r="H80" s="67"/>
      <c r="I80" s="67"/>
      <c r="J80" s="67"/>
      <c r="K80" s="67">
        <v>16.399999999999999</v>
      </c>
      <c r="L80" s="67">
        <v>19.801037481601778</v>
      </c>
      <c r="M80" s="67">
        <v>18.544051212810071</v>
      </c>
      <c r="N80" s="67">
        <v>15.707040778774369</v>
      </c>
      <c r="O80" s="67">
        <v>16.667353216817148</v>
      </c>
      <c r="P80" s="67"/>
      <c r="Q80" s="67"/>
      <c r="R80" s="16"/>
      <c r="S80" s="31">
        <v>0</v>
      </c>
      <c r="T80" s="31">
        <v>0</v>
      </c>
      <c r="U80" s="31">
        <v>0</v>
      </c>
      <c r="V80" s="31">
        <v>0</v>
      </c>
      <c r="W80" s="36">
        <f>P80/Trans_deb!P80</f>
        <v>0</v>
      </c>
      <c r="X80" s="37">
        <f>P80/GDP!S76/10</f>
        <v>0</v>
      </c>
      <c r="Y80" s="37">
        <f>Q80/GDP!T76/10</f>
        <v>0</v>
      </c>
      <c r="Z80" s="37">
        <f>Trans_deb!P80/GDP!S76/10</f>
        <v>5.9987871882968307</v>
      </c>
      <c r="AA80" s="37">
        <f>(Trans_cr_A!P80-Trans_deb!P80)/GDP!S76/10</f>
        <v>-4.6785362806272444</v>
      </c>
      <c r="AB80" s="42">
        <f t="shared" si="1"/>
        <v>0</v>
      </c>
      <c r="AC80" s="40" t="e">
        <f>Pass_Cr_A!V80-Pass_D_A!Y80-(Pass_Cr_A!U80-Pass_D_A!X80)</f>
        <v>#VALUE!</v>
      </c>
      <c r="AD80" s="16"/>
      <c r="AE80" s="16"/>
      <c r="AF80" s="16"/>
    </row>
    <row r="81" spans="1:32" ht="14.25" customHeight="1" x14ac:dyDescent="0.25">
      <c r="A81" s="22" t="s">
        <v>100</v>
      </c>
      <c r="B81" s="68">
        <v>110.6</v>
      </c>
      <c r="C81" s="68">
        <v>125.5</v>
      </c>
      <c r="D81" s="68">
        <v>139.5</v>
      </c>
      <c r="E81" s="68">
        <v>134.30000000000001</v>
      </c>
      <c r="F81" s="68">
        <v>147.16083</v>
      </c>
      <c r="G81" s="68">
        <v>221.77493999999999</v>
      </c>
      <c r="H81" s="68">
        <v>226.93875</v>
      </c>
      <c r="I81" s="68">
        <v>213.65665000000001</v>
      </c>
      <c r="J81" s="68">
        <v>227.30255</v>
      </c>
      <c r="K81" s="68">
        <v>246.80848</v>
      </c>
      <c r="L81" s="68">
        <v>266.00862999999998</v>
      </c>
      <c r="M81" s="68">
        <v>278.00558000000001</v>
      </c>
      <c r="N81" s="68">
        <v>290.57405999999997</v>
      </c>
      <c r="O81" s="68">
        <v>298.17543999999998</v>
      </c>
      <c r="P81" s="68">
        <v>313.49736000000001</v>
      </c>
      <c r="Q81" s="68">
        <v>90.157160000000005</v>
      </c>
      <c r="R81" s="16"/>
      <c r="S81" s="31">
        <v>0</v>
      </c>
      <c r="T81" s="31">
        <v>0</v>
      </c>
      <c r="U81" s="31">
        <v>0</v>
      </c>
      <c r="V81" s="31">
        <v>0</v>
      </c>
      <c r="W81" s="36">
        <f>P81/Trans_deb!P81</f>
        <v>0.19943071117590491</v>
      </c>
      <c r="X81" s="37">
        <f>P81/GDP!S77/10</f>
        <v>0.40876386679531651</v>
      </c>
      <c r="Y81" s="37">
        <f>Q81/GDP!T77/10</f>
        <v>0.11697632115007853</v>
      </c>
      <c r="Z81" s="37">
        <f>Trans_deb!P81/GDP!S77/10</f>
        <v>2.0496535582966073</v>
      </c>
      <c r="AA81" s="37">
        <f>(Trans_cr_A!P81-Trans_deb!P81)/GDP!S77/10</f>
        <v>-1.4249280647769056</v>
      </c>
      <c r="AB81" s="42">
        <f t="shared" si="1"/>
        <v>1</v>
      </c>
      <c r="AC81" s="40">
        <f>Pass_Cr_A!V81-Pass_D_A!Y81-(Pass_Cr_A!U81-Pass_D_A!X81)</f>
        <v>0.2857541041150457</v>
      </c>
      <c r="AD81" s="16"/>
      <c r="AE81" s="16"/>
      <c r="AF81" s="16"/>
    </row>
    <row r="82" spans="1:32" ht="14.25" customHeight="1" x14ac:dyDescent="0.25">
      <c r="A82" s="22" t="s">
        <v>101</v>
      </c>
      <c r="B82" s="67">
        <v>8.6199999999999992</v>
      </c>
      <c r="C82" s="67">
        <v>12.9</v>
      </c>
      <c r="D82" s="67">
        <v>66.53</v>
      </c>
      <c r="E82" s="67">
        <v>21.2</v>
      </c>
      <c r="F82" s="67">
        <v>14.5</v>
      </c>
      <c r="G82" s="67">
        <v>8.5299999999999994</v>
      </c>
      <c r="H82" s="67">
        <v>16.09</v>
      </c>
      <c r="I82" s="67">
        <v>18.29</v>
      </c>
      <c r="J82" s="67">
        <v>10.52</v>
      </c>
      <c r="K82" s="67">
        <v>10.612560450137268</v>
      </c>
      <c r="L82" s="67">
        <v>7.6207465528755298</v>
      </c>
      <c r="M82" s="67">
        <v>4.4044744175187702</v>
      </c>
      <c r="N82" s="67">
        <v>90.86</v>
      </c>
      <c r="O82" s="67">
        <v>402.5</v>
      </c>
      <c r="P82" s="67">
        <v>416.64</v>
      </c>
      <c r="Q82" s="67"/>
      <c r="R82" s="16"/>
      <c r="S82" s="31">
        <v>0</v>
      </c>
      <c r="T82" s="31">
        <v>0</v>
      </c>
      <c r="U82" s="31">
        <v>0</v>
      </c>
      <c r="V82" s="31">
        <v>0</v>
      </c>
      <c r="W82" s="36">
        <f>P82/Trans_deb!P82</f>
        <v>1.0000240021121858</v>
      </c>
      <c r="X82" s="37">
        <f>P82/GDP!S78/10</f>
        <v>3.0197869101978689</v>
      </c>
      <c r="Y82" s="37">
        <f>Q82/GDP!T78/10</f>
        <v>0</v>
      </c>
      <c r="Z82" s="37">
        <f>Trans_deb!P82/GDP!S78/10</f>
        <v>3.0197144306733348</v>
      </c>
      <c r="AA82" s="37">
        <f>(Trans_cr_A!P82-Trans_deb!P82)/GDP!S78/10</f>
        <v>-3.0121765601217652</v>
      </c>
      <c r="AB82" s="42">
        <f t="shared" si="1"/>
        <v>0</v>
      </c>
      <c r="AC82" s="40" t="e">
        <f>Pass_Cr_A!V82-Pass_D_A!Y82-(Pass_Cr_A!U82-Pass_D_A!X82)</f>
        <v>#VALUE!</v>
      </c>
      <c r="AD82" s="16"/>
      <c r="AE82" s="16"/>
      <c r="AF82" s="16"/>
    </row>
    <row r="83" spans="1:32" ht="14.25" customHeight="1" x14ac:dyDescent="0.25">
      <c r="A83" s="22" t="s">
        <v>102</v>
      </c>
      <c r="B83" s="68">
        <v>9.0735337573775805</v>
      </c>
      <c r="C83" s="68">
        <v>2.34466090955988</v>
      </c>
      <c r="D83" s="68">
        <v>0.5</v>
      </c>
      <c r="E83" s="68">
        <v>0.48000535947566503</v>
      </c>
      <c r="F83" s="68">
        <v>0.32000271079616899</v>
      </c>
      <c r="G83" s="68">
        <v>8.0000484577316996E-2</v>
      </c>
      <c r="H83" s="68">
        <v>7.0528480444206103</v>
      </c>
      <c r="I83" s="68">
        <v>4.6626316851785896</v>
      </c>
      <c r="J83" s="68">
        <v>1.39867206627791E-2</v>
      </c>
      <c r="K83" s="68">
        <v>1.64639033525017E-2</v>
      </c>
      <c r="L83" s="68">
        <v>6.8644913023127099E-2</v>
      </c>
      <c r="M83" s="68">
        <v>5.2429999999999997E-2</v>
      </c>
      <c r="N83" s="68">
        <v>2.6521692912259615E-2</v>
      </c>
      <c r="O83" s="68">
        <v>0.10541070001390254</v>
      </c>
      <c r="P83" s="68">
        <v>1.778717205438797</v>
      </c>
      <c r="Q83" s="68"/>
      <c r="R83" s="16"/>
      <c r="S83" s="31">
        <v>0</v>
      </c>
      <c r="T83" s="31">
        <v>0</v>
      </c>
      <c r="U83" s="31">
        <v>0</v>
      </c>
      <c r="V83" s="31">
        <v>0</v>
      </c>
      <c r="W83" s="36">
        <f>P83/Trans_deb!P83</f>
        <v>3.647232282749481E-2</v>
      </c>
      <c r="X83" s="37">
        <f>P83/GDP!S79/10</f>
        <v>0.12352202815547202</v>
      </c>
      <c r="Y83" s="37">
        <f>Q83/GDP!T79/10</f>
        <v>0</v>
      </c>
      <c r="Z83" s="37">
        <f>Trans_deb!P83/GDP!S79/10</f>
        <v>3.3867332426207426</v>
      </c>
      <c r="AA83" s="37">
        <f>(Trans_cr_A!P83-Trans_deb!P83)/GDP!S79/10</f>
        <v>-3.3829760357422791</v>
      </c>
      <c r="AB83" s="42">
        <f t="shared" si="1"/>
        <v>0</v>
      </c>
      <c r="AC83" s="40" t="e">
        <f>Pass_Cr_A!V83-Pass_D_A!Y83-(Pass_Cr_A!U83-Pass_D_A!X83)</f>
        <v>#VALUE!</v>
      </c>
      <c r="AD83" s="16"/>
      <c r="AE83" s="16"/>
      <c r="AF83" s="16"/>
    </row>
    <row r="84" spans="1:32" ht="14.25" customHeight="1" x14ac:dyDescent="0.25">
      <c r="A84" s="22" t="s">
        <v>103</v>
      </c>
      <c r="B84" s="67">
        <v>0</v>
      </c>
      <c r="C84" s="67">
        <v>0</v>
      </c>
      <c r="D84" s="67">
        <v>0</v>
      </c>
      <c r="E84" s="67">
        <v>0</v>
      </c>
      <c r="F84" s="67">
        <v>0</v>
      </c>
      <c r="G84" s="67">
        <v>0</v>
      </c>
      <c r="H84" s="67">
        <v>0</v>
      </c>
      <c r="I84" s="67">
        <v>0</v>
      </c>
      <c r="J84" s="67">
        <v>0</v>
      </c>
      <c r="K84" s="67">
        <v>0</v>
      </c>
      <c r="L84" s="67"/>
      <c r="M84" s="67"/>
      <c r="N84" s="67"/>
      <c r="O84" s="67"/>
      <c r="P84" s="67"/>
      <c r="Q84" s="67"/>
      <c r="R84" s="16"/>
      <c r="S84" s="31">
        <v>0</v>
      </c>
      <c r="T84" s="31">
        <v>0</v>
      </c>
      <c r="U84" s="31">
        <v>0</v>
      </c>
      <c r="V84" s="31">
        <v>0</v>
      </c>
      <c r="W84" s="36">
        <f>P84/Trans_deb!P84</f>
        <v>0</v>
      </c>
      <c r="X84" s="37">
        <f>P84/GDP!S80/10</f>
        <v>0</v>
      </c>
      <c r="Y84" s="37">
        <f>Q84/GDP!T80/10</f>
        <v>0</v>
      </c>
      <c r="Z84" s="37">
        <f>Trans_deb!P84/GDP!S80/10</f>
        <v>8.314552744404244</v>
      </c>
      <c r="AA84" s="37">
        <f>(Trans_cr_A!P84-Trans_deb!P84)/GDP!S80/10</f>
        <v>-8.2657799058525114</v>
      </c>
      <c r="AB84" s="42">
        <f t="shared" si="1"/>
        <v>0</v>
      </c>
      <c r="AC84" s="40" t="e">
        <f>Pass_Cr_A!V84-Pass_D_A!Y84-(Pass_Cr_A!U84-Pass_D_A!X84)</f>
        <v>#VALUE!</v>
      </c>
      <c r="AD84" s="16"/>
      <c r="AE84" s="16"/>
      <c r="AF84" s="16"/>
    </row>
    <row r="85" spans="1:32" ht="14.25" customHeight="1" x14ac:dyDescent="0.25">
      <c r="A85" s="22" t="s">
        <v>104</v>
      </c>
      <c r="B85" s="68">
        <v>118.59</v>
      </c>
      <c r="C85" s="68">
        <v>183.07</v>
      </c>
      <c r="D85" s="68">
        <v>274.62</v>
      </c>
      <c r="E85" s="68">
        <v>319.31195345250001</v>
      </c>
      <c r="F85" s="68">
        <v>364.07540736000004</v>
      </c>
      <c r="G85" s="68">
        <v>368.38456481999998</v>
      </c>
      <c r="H85" s="68">
        <v>396.045727</v>
      </c>
      <c r="I85" s="68">
        <v>408.9</v>
      </c>
      <c r="J85" s="68">
        <v>355.99387409444671</v>
      </c>
      <c r="K85" s="68">
        <v>404.24543188864396</v>
      </c>
      <c r="L85" s="68">
        <v>431.64081939900001</v>
      </c>
      <c r="M85" s="68">
        <v>441.45270773024998</v>
      </c>
      <c r="N85" s="68">
        <v>423.15964893416697</v>
      </c>
      <c r="O85" s="68">
        <v>496.12018822326201</v>
      </c>
      <c r="P85" s="68">
        <v>337.39813283499996</v>
      </c>
      <c r="Q85" s="68"/>
      <c r="R85" s="16"/>
      <c r="S85" s="31">
        <v>0</v>
      </c>
      <c r="T85" s="31">
        <v>0</v>
      </c>
      <c r="U85" s="31">
        <v>0</v>
      </c>
      <c r="V85" s="31">
        <v>0</v>
      </c>
      <c r="W85" s="36">
        <f>P85/Trans_deb!P85</f>
        <v>0.5164147791070739</v>
      </c>
      <c r="X85" s="37">
        <f>P85/GDP!S81/10</f>
        <v>2.3538309811287847</v>
      </c>
      <c r="Y85" s="37">
        <f>Q85/GDP!T81/10</f>
        <v>0</v>
      </c>
      <c r="Z85" s="37">
        <f>Trans_deb!P85/GDP!S81/10</f>
        <v>4.5580240464820987</v>
      </c>
      <c r="AA85" s="37">
        <f>(Trans_cr_A!P85-Trans_deb!P85)/GDP!S81/10</f>
        <v>-4.5580240464820987</v>
      </c>
      <c r="AB85" s="42">
        <f t="shared" si="1"/>
        <v>0</v>
      </c>
      <c r="AC85" s="40" t="e">
        <f>Pass_Cr_A!V85-Pass_D_A!Y85-(Pass_Cr_A!U85-Pass_D_A!X85)</f>
        <v>#VALUE!</v>
      </c>
      <c r="AD85" s="16"/>
      <c r="AE85" s="16"/>
      <c r="AF85" s="16"/>
    </row>
    <row r="86" spans="1:32" ht="14.25" customHeight="1" x14ac:dyDescent="0.25">
      <c r="A86" s="22" t="s">
        <v>105</v>
      </c>
      <c r="B86" s="67">
        <v>58.989519999999999</v>
      </c>
      <c r="C86" s="67">
        <v>70.141374563447997</v>
      </c>
      <c r="D86" s="67">
        <v>97.396515614015499</v>
      </c>
      <c r="E86" s="67">
        <v>94.308443656352395</v>
      </c>
      <c r="F86" s="67">
        <v>64.927235684059312</v>
      </c>
      <c r="G86" s="67">
        <v>84.612103835942406</v>
      </c>
      <c r="H86" s="67">
        <v>92.375710974322701</v>
      </c>
      <c r="I86" s="67">
        <v>94.718462952308599</v>
      </c>
      <c r="J86" s="67">
        <v>101.80081587814929</v>
      </c>
      <c r="K86" s="67">
        <v>98.849531334406308</v>
      </c>
      <c r="L86" s="67">
        <v>95.552858520835599</v>
      </c>
      <c r="M86" s="67">
        <v>111.76492659045559</v>
      </c>
      <c r="N86" s="67">
        <v>115.56271997697898</v>
      </c>
      <c r="O86" s="67">
        <v>149.5852158887777</v>
      </c>
      <c r="P86" s="67">
        <v>156.00704986062451</v>
      </c>
      <c r="Q86" s="67">
        <v>66.705710363760033</v>
      </c>
      <c r="R86" s="16"/>
      <c r="S86" s="31">
        <v>0</v>
      </c>
      <c r="T86" s="31">
        <v>0</v>
      </c>
      <c r="U86" s="31">
        <v>0</v>
      </c>
      <c r="V86" s="31">
        <v>0</v>
      </c>
      <c r="W86" s="36">
        <f>P86/Trans_deb!P86</f>
        <v>0.13166024654516775</v>
      </c>
      <c r="X86" s="37">
        <f>P86/GDP!S82/10</f>
        <v>0.62600637960204053</v>
      </c>
      <c r="Y86" s="37">
        <f>Q86/GDP!T82/10</f>
        <v>0.28156561717006473</v>
      </c>
      <c r="Z86" s="37">
        <f>Trans_deb!P86/GDP!S82/10</f>
        <v>4.7547106740931167</v>
      </c>
      <c r="AA86" s="37">
        <f>(Trans_cr_A!P86-Trans_deb!P86)/GDP!S82/10</f>
        <v>-4.1696018162921877</v>
      </c>
      <c r="AB86" s="42">
        <f t="shared" si="1"/>
        <v>1</v>
      </c>
      <c r="AC86" s="40">
        <f>Pass_Cr_A!V86-Pass_D_A!Y86-(Pass_Cr_A!U86-Pass_D_A!X86)</f>
        <v>0.31697970919369417</v>
      </c>
      <c r="AD86" s="16"/>
      <c r="AE86" s="16"/>
      <c r="AF86" s="16"/>
    </row>
    <row r="87" spans="1:32" ht="14.25" customHeight="1" x14ac:dyDescent="0.25">
      <c r="A87" s="22" t="s">
        <v>106</v>
      </c>
      <c r="B87" s="68">
        <v>443.99905501560653</v>
      </c>
      <c r="C87" s="68">
        <v>440.22611266234384</v>
      </c>
      <c r="D87" s="68">
        <v>542.4702098693698</v>
      </c>
      <c r="E87" s="68">
        <v>631.79629803619946</v>
      </c>
      <c r="F87" s="68">
        <v>500.92048590810492</v>
      </c>
      <c r="G87" s="68">
        <v>492.92330963294279</v>
      </c>
      <c r="H87" s="68">
        <v>563.06108186075471</v>
      </c>
      <c r="I87" s="68">
        <v>570.898463949507</v>
      </c>
      <c r="J87" s="68">
        <v>619.99002030206373</v>
      </c>
      <c r="K87" s="68">
        <v>676.29277691435789</v>
      </c>
      <c r="L87" s="68">
        <v>626.07208985071588</v>
      </c>
      <c r="M87" s="68">
        <v>572.47740256669977</v>
      </c>
      <c r="N87" s="68">
        <v>580.1320492114512</v>
      </c>
      <c r="O87" s="68">
        <v>600.38668850091813</v>
      </c>
      <c r="P87" s="68">
        <v>611.30888110685419</v>
      </c>
      <c r="Q87" s="68">
        <v>175.24259097757454</v>
      </c>
      <c r="R87" s="16"/>
      <c r="S87" s="31">
        <v>0</v>
      </c>
      <c r="T87" s="31">
        <v>0</v>
      </c>
      <c r="U87" s="31">
        <v>0</v>
      </c>
      <c r="V87" s="31">
        <v>0</v>
      </c>
      <c r="W87" s="36">
        <f>P87/Trans_deb!P87</f>
        <v>0.11184109856929396</v>
      </c>
      <c r="X87" s="37">
        <f>P87/GDP!S83/10</f>
        <v>0.37398300558969172</v>
      </c>
      <c r="Y87" s="37">
        <f>Q87/GDP!T83/10</f>
        <v>0.11338012640725051</v>
      </c>
      <c r="Z87" s="37">
        <f>Trans_deb!P87/GDP!S83/10</f>
        <v>3.3438781483175539</v>
      </c>
      <c r="AA87" s="37">
        <f>(Trans_cr_A!P87-Trans_deb!P87)/GDP!S83/10</f>
        <v>1.2957154198230845</v>
      </c>
      <c r="AB87" s="42">
        <f t="shared" si="1"/>
        <v>1</v>
      </c>
      <c r="AC87" s="40">
        <f>Pass_Cr_A!V87-Pass_D_A!Y87-(Pass_Cr_A!U87-Pass_D_A!X87)</f>
        <v>-0.89595440731661147</v>
      </c>
      <c r="AD87" s="16"/>
      <c r="AE87" s="16"/>
      <c r="AF87" s="16"/>
    </row>
    <row r="88" spans="1:32" ht="14.25" customHeight="1" x14ac:dyDescent="0.25">
      <c r="A88" s="22" t="s">
        <v>107</v>
      </c>
      <c r="B88" s="67"/>
      <c r="C88" s="67"/>
      <c r="D88" s="67"/>
      <c r="E88" s="67"/>
      <c r="F88" s="54">
        <v>119.06496859434716</v>
      </c>
      <c r="G88" s="54">
        <v>216.40713385374198</v>
      </c>
      <c r="H88" s="54">
        <v>260.02543819786018</v>
      </c>
      <c r="I88" s="54">
        <v>270.54881657117869</v>
      </c>
      <c r="J88" s="54">
        <v>297.88231906285552</v>
      </c>
      <c r="K88" s="54">
        <v>308.51089132873489</v>
      </c>
      <c r="L88" s="54">
        <v>223.90304113197547</v>
      </c>
      <c r="M88" s="54">
        <v>232.35361560669253</v>
      </c>
      <c r="N88" s="54">
        <v>264.68486328337377</v>
      </c>
      <c r="O88" s="54">
        <v>221.7263241752529</v>
      </c>
      <c r="P88" s="54">
        <v>149.510499799294</v>
      </c>
      <c r="Q88" s="54">
        <v>24.37570726500925</v>
      </c>
      <c r="R88" s="16"/>
      <c r="S88" s="31">
        <v>0</v>
      </c>
      <c r="T88" s="31">
        <v>0</v>
      </c>
      <c r="U88" s="31">
        <v>0</v>
      </c>
      <c r="V88" s="31">
        <v>0</v>
      </c>
      <c r="W88" s="36">
        <f>P88/Trans_deb!P88</f>
        <v>0.21974583746029142</v>
      </c>
      <c r="X88" s="37">
        <f>P88/GDP!S84/10</f>
        <v>0.60196682288236902</v>
      </c>
      <c r="Y88" s="37">
        <f>Q88/GDP!T84/10</f>
        <v>0.11225285408707922</v>
      </c>
      <c r="Z88" s="37">
        <f>Trans_deb!P88/GDP!S84/10</f>
        <v>2.7393775911279588</v>
      </c>
      <c r="AA88" s="37">
        <f>(Trans_cr_A!P88-Trans_deb!P88)/GDP!S84/10</f>
        <v>3.7094009023409327</v>
      </c>
      <c r="AB88" s="42">
        <f t="shared" si="1"/>
        <v>1</v>
      </c>
      <c r="AC88" s="40">
        <f>Pass_Cr_A!V88-Pass_D_A!Y88-(Pass_Cr_A!U88-Pass_D_A!X88)</f>
        <v>-3.0550044493252435</v>
      </c>
      <c r="AD88" s="16"/>
      <c r="AE88" s="16"/>
      <c r="AF88" s="16"/>
    </row>
    <row r="89" spans="1:32" ht="14.25" customHeight="1" x14ac:dyDescent="0.25">
      <c r="A89" s="22" t="s">
        <v>108</v>
      </c>
      <c r="B89" s="68">
        <v>2090.382491491634</v>
      </c>
      <c r="C89" s="68">
        <v>1892.7115166078115</v>
      </c>
      <c r="D89" s="68">
        <v>2471.2706742741098</v>
      </c>
      <c r="E89" s="68">
        <v>2477.0457074727115</v>
      </c>
      <c r="F89" s="68">
        <v>430.7</v>
      </c>
      <c r="G89" s="68">
        <v>0</v>
      </c>
      <c r="H89" s="68">
        <v>0</v>
      </c>
      <c r="I89" s="68">
        <v>1765.3351599830228</v>
      </c>
      <c r="J89" s="68">
        <v>2269.0059231907048</v>
      </c>
      <c r="K89" s="68">
        <v>2896.9652515448861</v>
      </c>
      <c r="L89" s="68">
        <v>2848.1789216865941</v>
      </c>
      <c r="M89" s="68">
        <v>2807.6012952769838</v>
      </c>
      <c r="N89" s="68">
        <v>3412.9037855828847</v>
      </c>
      <c r="O89" s="68">
        <v>4471.4748359013574</v>
      </c>
      <c r="P89" s="68">
        <v>5679.8494694644387</v>
      </c>
      <c r="Q89" s="68">
        <v>3203.2146024928475</v>
      </c>
      <c r="R89" s="16"/>
      <c r="S89" s="31">
        <v>0</v>
      </c>
      <c r="T89" s="31">
        <v>0</v>
      </c>
      <c r="U89" s="31">
        <v>0</v>
      </c>
      <c r="V89" s="31">
        <v>0</v>
      </c>
      <c r="W89" s="36">
        <f>P89/Trans_deb!P89</f>
        <v>0.23706183503459702</v>
      </c>
      <c r="X89" s="37">
        <f>P89/GDP!S85/10</f>
        <v>0.19786969062757145</v>
      </c>
      <c r="Y89" s="37">
        <f>Q89/GDP!T85/10</f>
        <v>0.11825347307053931</v>
      </c>
      <c r="Z89" s="37">
        <f>Trans_deb!P89/GDP!S85/10</f>
        <v>0.83467543646869247</v>
      </c>
      <c r="AA89" s="37">
        <f>(Trans_cr_A!P89-Trans_deb!P89)/GDP!S85/10</f>
        <v>-9.8726259076766062E-2</v>
      </c>
      <c r="AB89" s="42">
        <f t="shared" si="1"/>
        <v>1</v>
      </c>
      <c r="AC89" s="40">
        <f>Pass_Cr_A!V89-Pass_D_A!Y89-(Pass_Cr_A!U89-Pass_D_A!X89)</f>
        <v>6.0760126322292593E-2</v>
      </c>
      <c r="AD89" s="16"/>
      <c r="AE89" s="16"/>
      <c r="AF89" s="16"/>
    </row>
    <row r="90" spans="1:32" ht="14.25" customHeight="1" x14ac:dyDescent="0.25">
      <c r="A90" s="22" t="s">
        <v>109</v>
      </c>
      <c r="B90" s="67">
        <v>1156.349663057533</v>
      </c>
      <c r="C90" s="67">
        <v>1427.7148427623999</v>
      </c>
      <c r="D90" s="67">
        <v>1674.36</v>
      </c>
      <c r="E90" s="67">
        <v>3246.8190746421942</v>
      </c>
      <c r="F90" s="67">
        <v>1591.7766710856961</v>
      </c>
      <c r="G90" s="67">
        <v>2036.9</v>
      </c>
      <c r="H90" s="67">
        <v>2397.9850993851201</v>
      </c>
      <c r="I90" s="67">
        <v>2283.882649980455</v>
      </c>
      <c r="J90" s="67">
        <v>2605.4910523141498</v>
      </c>
      <c r="K90" s="67">
        <v>2580.6877211055962</v>
      </c>
      <c r="L90" s="67">
        <v>2507.7439524107099</v>
      </c>
      <c r="M90" s="67">
        <v>2365.762274461817</v>
      </c>
      <c r="N90" s="67">
        <v>2656.2416272764931</v>
      </c>
      <c r="O90" s="67">
        <v>2857.4940788843496</v>
      </c>
      <c r="P90" s="67">
        <v>3140.9345994486521</v>
      </c>
      <c r="Q90" s="67">
        <v>327.04179134727673</v>
      </c>
      <c r="R90" s="16"/>
      <c r="S90" s="31">
        <v>0</v>
      </c>
      <c r="T90" s="31">
        <v>0</v>
      </c>
      <c r="U90" s="31">
        <v>0</v>
      </c>
      <c r="V90" s="31">
        <v>0</v>
      </c>
      <c r="W90" s="36">
        <f>P90/Trans_deb!P90</f>
        <v>0.26983129051391852</v>
      </c>
      <c r="X90" s="37">
        <f>P90/GDP!S86/10</f>
        <v>0.28043057385884895</v>
      </c>
      <c r="Y90" s="37">
        <f>Q90/GDP!T86/10</f>
        <v>3.0863481120689734E-2</v>
      </c>
      <c r="Z90" s="37">
        <f>Trans_deb!P90/GDP!S86/10</f>
        <v>1.0392811498056551</v>
      </c>
      <c r="AA90" s="37">
        <f>(Trans_cr_A!P90-Trans_deb!P90)/GDP!S86/10</f>
        <v>-0.68626497669472653</v>
      </c>
      <c r="AB90" s="42">
        <f t="shared" si="1"/>
        <v>1</v>
      </c>
      <c r="AC90" s="40">
        <f>Pass_Cr_A!V90-Pass_D_A!Y90-(Pass_Cr_A!U90-Pass_D_A!X90)</f>
        <v>0.13695956252500358</v>
      </c>
      <c r="AD90" s="16"/>
      <c r="AE90" s="16"/>
      <c r="AF90" s="16"/>
    </row>
    <row r="91" spans="1:32" ht="14.25" customHeight="1" x14ac:dyDescent="0.25">
      <c r="A91" s="22" t="s">
        <v>111</v>
      </c>
      <c r="B91" s="67">
        <v>188.4</v>
      </c>
      <c r="C91" s="67">
        <v>131</v>
      </c>
      <c r="D91" s="67">
        <v>65.599999999999994</v>
      </c>
      <c r="E91" s="67">
        <v>19.399999999999999</v>
      </c>
      <c r="F91" s="67">
        <v>13.7</v>
      </c>
      <c r="G91" s="67">
        <v>54.6</v>
      </c>
      <c r="H91" s="67">
        <v>43</v>
      </c>
      <c r="I91" s="67">
        <v>82</v>
      </c>
      <c r="J91" s="67"/>
      <c r="K91" s="67"/>
      <c r="L91" s="67"/>
      <c r="M91" s="67"/>
      <c r="N91" s="67"/>
      <c r="O91" s="67"/>
      <c r="P91" s="67"/>
      <c r="Q91" s="67"/>
      <c r="R91" s="16"/>
      <c r="S91" s="31">
        <v>0</v>
      </c>
      <c r="T91" s="31">
        <v>0</v>
      </c>
      <c r="U91" s="31">
        <v>0</v>
      </c>
      <c r="V91" s="31">
        <v>0</v>
      </c>
      <c r="W91" s="36">
        <f>P91/Trans_deb!P91</f>
        <v>0</v>
      </c>
      <c r="X91" s="37">
        <f>P91/GDP!S87/10</f>
        <v>0</v>
      </c>
      <c r="Y91" s="37">
        <f>Q91/GDP!T87/10</f>
        <v>0</v>
      </c>
      <c r="Z91" s="37">
        <f>Trans_deb!P91/GDP!S87/10</f>
        <v>3.0276846165604181</v>
      </c>
      <c r="AA91" s="37">
        <f>(Trans_cr_A!P91-Trans_deb!P91)/GDP!S87/10</f>
        <v>-2.7377109614537347</v>
      </c>
      <c r="AB91" s="42">
        <f t="shared" si="1"/>
        <v>0</v>
      </c>
      <c r="AC91" s="40" t="e">
        <f>Pass_Cr_A!V91-Pass_D_A!Y91-(Pass_Cr_A!U91-Pass_D_A!X91)</f>
        <v>#VALUE!</v>
      </c>
      <c r="AD91" s="16"/>
      <c r="AE91" s="16"/>
      <c r="AF91" s="16"/>
    </row>
    <row r="92" spans="1:32" ht="14.25" customHeight="1" x14ac:dyDescent="0.25">
      <c r="A92" s="22" t="s">
        <v>112</v>
      </c>
      <c r="B92" s="68">
        <v>112.03719783369522</v>
      </c>
      <c r="C92" s="68">
        <v>115.59726220646739</v>
      </c>
      <c r="D92" s="68">
        <v>128.72544352745035</v>
      </c>
      <c r="E92" s="68">
        <v>126.41875438966277</v>
      </c>
      <c r="F92" s="68">
        <v>114.32706477690795</v>
      </c>
      <c r="G92" s="68">
        <v>107.33010721500717</v>
      </c>
      <c r="H92" s="68">
        <v>114.14539029356051</v>
      </c>
      <c r="I92" s="68">
        <v>0</v>
      </c>
      <c r="J92" s="68">
        <v>0</v>
      </c>
      <c r="K92" s="68">
        <v>0</v>
      </c>
      <c r="L92" s="68">
        <v>0</v>
      </c>
      <c r="M92" s="68">
        <v>0</v>
      </c>
      <c r="N92" s="68">
        <v>0</v>
      </c>
      <c r="O92" s="68">
        <v>0</v>
      </c>
      <c r="P92" s="68">
        <v>0</v>
      </c>
      <c r="Q92" s="68"/>
      <c r="R92" s="16"/>
      <c r="S92" s="31">
        <v>0</v>
      </c>
      <c r="T92" s="31">
        <v>0</v>
      </c>
      <c r="U92" s="31">
        <v>0</v>
      </c>
      <c r="V92" s="31">
        <v>0</v>
      </c>
      <c r="W92" s="36">
        <f>P92/Trans_deb!P92</f>
        <v>0</v>
      </c>
      <c r="X92" s="37">
        <f>P92/GDP!S88/10</f>
        <v>0</v>
      </c>
      <c r="Y92" s="37">
        <f>Q92/GDP!T88/10</f>
        <v>0</v>
      </c>
      <c r="Z92" s="37">
        <f>Trans_deb!P92/GDP!S88/10</f>
        <v>0.92198531214412927</v>
      </c>
      <c r="AA92" s="37">
        <f>(Trans_cr_A!P92-Trans_deb!P92)/GDP!S88/10</f>
        <v>1.3375952715044361</v>
      </c>
      <c r="AB92" s="42">
        <f t="shared" si="1"/>
        <v>0</v>
      </c>
      <c r="AC92" s="40" t="e">
        <f>Pass_Cr_A!V92-Pass_D_A!Y92-(Pass_Cr_A!U92-Pass_D_A!X92)</f>
        <v>#VALUE!</v>
      </c>
      <c r="AD92" s="16"/>
      <c r="AE92" s="16"/>
      <c r="AF92" s="16"/>
    </row>
    <row r="93" spans="1:32" ht="14.25" customHeight="1" x14ac:dyDescent="0.25">
      <c r="A93" s="22" t="s">
        <v>113</v>
      </c>
      <c r="B93" s="67">
        <v>884.6</v>
      </c>
      <c r="C93" s="67">
        <v>886.5</v>
      </c>
      <c r="D93" s="67">
        <v>990.8</v>
      </c>
      <c r="E93" s="67">
        <v>1006</v>
      </c>
      <c r="F93" s="67">
        <v>960.1</v>
      </c>
      <c r="G93" s="67">
        <v>1018.1</v>
      </c>
      <c r="H93" s="67">
        <v>1098.5</v>
      </c>
      <c r="I93" s="67">
        <v>1099.3</v>
      </c>
      <c r="J93" s="67">
        <v>1215.4000000000001</v>
      </c>
      <c r="K93" s="67">
        <v>1344.8</v>
      </c>
      <c r="L93" s="67">
        <v>1494.2</v>
      </c>
      <c r="M93" s="67">
        <v>1763.4</v>
      </c>
      <c r="N93" s="67">
        <v>1928.4</v>
      </c>
      <c r="O93" s="67">
        <v>2096.6</v>
      </c>
      <c r="P93" s="67">
        <v>2235.8000000000002</v>
      </c>
      <c r="Q93" s="67">
        <v>371.3</v>
      </c>
      <c r="R93" s="16"/>
      <c r="S93" s="31">
        <v>0</v>
      </c>
      <c r="T93" s="31">
        <v>0</v>
      </c>
      <c r="U93" s="31">
        <v>0</v>
      </c>
      <c r="V93" s="31">
        <v>0</v>
      </c>
      <c r="W93" s="36">
        <f>P93/Trans_deb!P93</f>
        <v>0.28231223799181776</v>
      </c>
      <c r="X93" s="37">
        <f>P93/GDP!S89/10</f>
        <v>0.56652443165117627</v>
      </c>
      <c r="Y93" s="37">
        <f>Q93/GDP!T89/10</f>
        <v>9.2216600975066995E-2</v>
      </c>
      <c r="Z93" s="37">
        <f>Trans_deb!P93/GDP!S89/10</f>
        <v>2.0067299798303315</v>
      </c>
      <c r="AA93" s="37">
        <f>(Trans_cr_A!P93-Trans_deb!P93)/GDP!S89/10</f>
        <v>-0.91440053515502284</v>
      </c>
      <c r="AB93" s="42">
        <f t="shared" si="1"/>
        <v>1</v>
      </c>
      <c r="AC93" s="40">
        <f>Pass_Cr_A!V93-Pass_D_A!Y93-(Pass_Cr_A!U93-Pass_D_A!X93)</f>
        <v>0.30182735055461962</v>
      </c>
      <c r="AD93" s="16"/>
      <c r="AE93" s="16"/>
      <c r="AF93" s="16"/>
    </row>
    <row r="94" spans="1:32" ht="14.25" customHeight="1" x14ac:dyDescent="0.25">
      <c r="A94" s="22" t="s">
        <v>114</v>
      </c>
      <c r="B94" s="68">
        <v>4402.0312359204408</v>
      </c>
      <c r="C94" s="68">
        <v>4287.1701706294061</v>
      </c>
      <c r="D94" s="68">
        <v>5424.8450204249384</v>
      </c>
      <c r="E94" s="68">
        <v>6877.7718684338361</v>
      </c>
      <c r="F94" s="68">
        <v>6451.5491363454266</v>
      </c>
      <c r="G94" s="68">
        <v>6145.4838506493461</v>
      </c>
      <c r="H94" s="68">
        <v>7001.9523925189324</v>
      </c>
      <c r="I94" s="68">
        <v>6549.3550449100649</v>
      </c>
      <c r="J94" s="68">
        <v>6558.1144521490141</v>
      </c>
      <c r="K94" s="68">
        <v>6743.9147060249707</v>
      </c>
      <c r="L94" s="68">
        <v>5886.927925179024</v>
      </c>
      <c r="M94" s="68">
        <v>5596.6090787137655</v>
      </c>
      <c r="N94" s="68">
        <v>6918.1041801984975</v>
      </c>
      <c r="O94" s="68">
        <v>7639.712453571442</v>
      </c>
      <c r="P94" s="68">
        <v>7600.7540452381099</v>
      </c>
      <c r="Q94" s="68">
        <v>2106.9697843193121</v>
      </c>
      <c r="R94" s="16"/>
      <c r="S94" s="31">
        <v>0</v>
      </c>
      <c r="T94" s="31">
        <v>0</v>
      </c>
      <c r="U94" s="31">
        <v>0</v>
      </c>
      <c r="V94" s="31">
        <v>0</v>
      </c>
      <c r="W94" s="36">
        <f>P94/Trans_deb!P94</f>
        <v>0.29130962131182514</v>
      </c>
      <c r="X94" s="37">
        <f>P94/GDP!S90/10</f>
        <v>0.37906350904366326</v>
      </c>
      <c r="Y94" s="37">
        <f>Q94/GDP!T90/10</f>
        <v>0.11177914333184676</v>
      </c>
      <c r="Z94" s="37">
        <f>Trans_deb!P94/GDP!S90/10</f>
        <v>1.3012392358915745</v>
      </c>
      <c r="AA94" s="37">
        <f>(Trans_cr_A!P94-Trans_deb!P94)/GDP!S90/10</f>
        <v>-0.5469414270557359</v>
      </c>
      <c r="AB94" s="42">
        <f t="shared" si="1"/>
        <v>1</v>
      </c>
      <c r="AC94" s="40">
        <f>Pass_Cr_A!V94-Pass_D_A!Y94-(Pass_Cr_A!U94-Pass_D_A!X94)</f>
        <v>0.17058974432625021</v>
      </c>
      <c r="AD94" s="16"/>
      <c r="AE94" s="16"/>
      <c r="AF94" s="16"/>
    </row>
    <row r="95" spans="1:32" ht="14.25" customHeight="1" x14ac:dyDescent="0.25">
      <c r="A95" s="22" t="s">
        <v>115</v>
      </c>
      <c r="B95" s="67">
        <v>40.820392715654997</v>
      </c>
      <c r="C95" s="67">
        <v>41.531820208851201</v>
      </c>
      <c r="D95" s="67">
        <v>41.678280039999997</v>
      </c>
      <c r="E95" s="67">
        <v>43.93456183</v>
      </c>
      <c r="F95" s="67">
        <v>43.019520829999998</v>
      </c>
      <c r="G95" s="67">
        <v>42.165870829999996</v>
      </c>
      <c r="H95" s="67">
        <v>53.5</v>
      </c>
      <c r="I95" s="67">
        <v>233.8365335270932</v>
      </c>
      <c r="J95" s="67">
        <v>214.19672963823999</v>
      </c>
      <c r="K95" s="67">
        <v>258.73417587140449</v>
      </c>
      <c r="L95" s="67">
        <v>177.90210869673996</v>
      </c>
      <c r="M95" s="67">
        <v>157.02943398399859</v>
      </c>
      <c r="N95" s="67">
        <v>184.14508494454552</v>
      </c>
      <c r="O95" s="67">
        <v>218.51044270963899</v>
      </c>
      <c r="P95" s="67">
        <v>223.22599776106679</v>
      </c>
      <c r="Q95" s="67">
        <v>158.66234867171232</v>
      </c>
      <c r="R95" s="16"/>
      <c r="S95" s="31">
        <v>0</v>
      </c>
      <c r="T95" s="31">
        <v>0</v>
      </c>
      <c r="U95" s="31">
        <v>0</v>
      </c>
      <c r="V95" s="31">
        <v>0</v>
      </c>
      <c r="W95" s="36">
        <f>P95/Trans_deb!P95</f>
        <v>0.23906907766391777</v>
      </c>
      <c r="X95" s="37">
        <f>P95/GDP!S91/10</f>
        <v>1.4121077793589751</v>
      </c>
      <c r="Y95" s="37">
        <f>Q95/GDP!T91/10</f>
        <v>1.1375275930005184</v>
      </c>
      <c r="Z95" s="37">
        <f>Trans_deb!P95/GDP!S91/10</f>
        <v>5.9066935513262404</v>
      </c>
      <c r="AA95" s="37">
        <f>(Trans_cr_A!P95-Trans_deb!P95)/GDP!S91/10</f>
        <v>-4.4465384021976746</v>
      </c>
      <c r="AB95" s="42">
        <f t="shared" si="1"/>
        <v>1</v>
      </c>
      <c r="AC95" s="40">
        <f>Pass_Cr_A!V95-Pass_D_A!Y95-(Pass_Cr_A!U95-Pass_D_A!X95)</f>
        <v>0.27458018635845671</v>
      </c>
      <c r="AD95" s="16"/>
      <c r="AE95" s="16"/>
      <c r="AF95" s="16"/>
    </row>
    <row r="96" spans="1:32" ht="14.25" customHeight="1" x14ac:dyDescent="0.25">
      <c r="A96" s="22" t="s">
        <v>116</v>
      </c>
      <c r="B96" s="68">
        <v>10531.005231558769</v>
      </c>
      <c r="C96" s="68">
        <v>10778.933696837905</v>
      </c>
      <c r="D96" s="68">
        <v>10747.048817086152</v>
      </c>
      <c r="E96" s="68">
        <v>11070.098208406673</v>
      </c>
      <c r="F96" s="68">
        <v>9587.5818056000116</v>
      </c>
      <c r="G96" s="68">
        <v>11355.606736800231</v>
      </c>
      <c r="H96" s="68">
        <v>12497.697067019526</v>
      </c>
      <c r="I96" s="68">
        <v>13060.639304725533</v>
      </c>
      <c r="J96" s="68">
        <v>10382.634291815955</v>
      </c>
      <c r="K96" s="68">
        <v>9294.9978843962253</v>
      </c>
      <c r="L96" s="68"/>
      <c r="M96" s="68">
        <v>7405.7227048427367</v>
      </c>
      <c r="N96" s="68">
        <v>7585.9841323785913</v>
      </c>
      <c r="O96" s="68">
        <v>7899.1156806818053</v>
      </c>
      <c r="P96" s="68">
        <v>7868.7859039845825</v>
      </c>
      <c r="Q96" s="68">
        <v>1293.0661267173616</v>
      </c>
      <c r="R96" s="16"/>
      <c r="S96" s="31">
        <v>0</v>
      </c>
      <c r="T96" s="31">
        <v>0</v>
      </c>
      <c r="U96" s="31">
        <v>0</v>
      </c>
      <c r="V96" s="31">
        <v>0</v>
      </c>
      <c r="W96" s="36">
        <f>P96/Trans_deb!P96</f>
        <v>0.22989775412467828</v>
      </c>
      <c r="X96" s="37">
        <f>P96/GDP!S92/10</f>
        <v>0.15282816325390836</v>
      </c>
      <c r="Y96" s="37">
        <f>Q96/GDP!T92/10</f>
        <v>2.5611913718555934E-2</v>
      </c>
      <c r="Z96" s="37">
        <f>Trans_deb!P96/GDP!S92/10</f>
        <v>0.66476579484559262</v>
      </c>
      <c r="AA96" s="37">
        <f>(Trans_cr_A!P96-Trans_deb!P96)/GDP!S92/10</f>
        <v>-0.15585419403277187</v>
      </c>
      <c r="AB96" s="42">
        <f t="shared" si="1"/>
        <v>1</v>
      </c>
      <c r="AC96" s="40">
        <f>Pass_Cr_A!V96-Pass_D_A!Y96-(Pass_Cr_A!U96-Pass_D_A!X96)</f>
        <v>8.1746984259288696E-2</v>
      </c>
      <c r="AD96" s="16"/>
      <c r="AE96" s="16"/>
      <c r="AF96" s="16"/>
    </row>
    <row r="97" spans="1:32" ht="14.25" customHeight="1" x14ac:dyDescent="0.25">
      <c r="A97" s="22" t="s">
        <v>117</v>
      </c>
      <c r="B97" s="67">
        <v>67.983074753173483</v>
      </c>
      <c r="C97" s="67">
        <v>119.18194640338506</v>
      </c>
      <c r="D97" s="67">
        <v>141.32584943537836</v>
      </c>
      <c r="E97" s="67">
        <v>136.38299051315141</v>
      </c>
      <c r="F97" s="67">
        <v>138.4507042253521</v>
      </c>
      <c r="G97" s="67">
        <v>163.9</v>
      </c>
      <c r="H97" s="67">
        <v>119.01408450704226</v>
      </c>
      <c r="I97" s="67">
        <v>112.95774647887323</v>
      </c>
      <c r="J97" s="67">
        <v>109.85915492957747</v>
      </c>
      <c r="K97" s="67">
        <v>108.73239436619718</v>
      </c>
      <c r="L97" s="67">
        <v>107.04225352112677</v>
      </c>
      <c r="M97" s="67">
        <v>109.15492957746478</v>
      </c>
      <c r="N97" s="67">
        <v>109.5774647887324</v>
      </c>
      <c r="O97" s="67">
        <v>105.77464788732395</v>
      </c>
      <c r="P97" s="67">
        <v>107.74647887323944</v>
      </c>
      <c r="Q97" s="67"/>
      <c r="R97" s="16"/>
      <c r="S97" s="31">
        <v>0</v>
      </c>
      <c r="T97" s="31">
        <v>0</v>
      </c>
      <c r="U97" s="31">
        <v>0</v>
      </c>
      <c r="V97" s="31">
        <v>0</v>
      </c>
      <c r="W97" s="36">
        <f>P97/Trans_deb!P97</f>
        <v>4.1387145639471976E-2</v>
      </c>
      <c r="X97" s="37">
        <f>P97/GDP!S93/10</f>
        <v>0.24176834105201145</v>
      </c>
      <c r="Y97" s="37">
        <f>Q97/GDP!T93/10</f>
        <v>0</v>
      </c>
      <c r="Z97" s="37">
        <f>Trans_deb!P97/GDP!S93/10</f>
        <v>5.8416287790920007</v>
      </c>
      <c r="AA97" s="37">
        <f>(Trans_cr_A!P97-Trans_deb!P97)/GDP!S93/10</f>
        <v>-2.5361973031926697</v>
      </c>
      <c r="AB97" s="42">
        <f t="shared" si="1"/>
        <v>0</v>
      </c>
      <c r="AC97" s="40" t="e">
        <f>Pass_Cr_A!V97-Pass_D_A!Y97-(Pass_Cr_A!U97-Pass_D_A!X97)</f>
        <v>#VALUE!</v>
      </c>
      <c r="AD97" s="16"/>
      <c r="AE97" s="16"/>
      <c r="AF97" s="16"/>
    </row>
    <row r="98" spans="1:32" ht="14.25" customHeight="1" x14ac:dyDescent="0.25">
      <c r="A98" s="22" t="s">
        <v>118</v>
      </c>
      <c r="B98" s="68">
        <v>186.59690693110133</v>
      </c>
      <c r="C98" s="68">
        <v>238.88538293836601</v>
      </c>
      <c r="D98" s="68">
        <v>313.95208882509598</v>
      </c>
      <c r="E98" s="68">
        <v>283.24509</v>
      </c>
      <c r="F98" s="68">
        <v>187.41188</v>
      </c>
      <c r="G98" s="68">
        <v>215.98884000000001</v>
      </c>
      <c r="H98" s="68">
        <v>219.80748773470302</v>
      </c>
      <c r="I98" s="68">
        <v>337.21413859388201</v>
      </c>
      <c r="J98" s="68">
        <v>303.73022891558497</v>
      </c>
      <c r="K98" s="68">
        <v>256.4505503517388</v>
      </c>
      <c r="L98" s="68">
        <v>178.87826383478941</v>
      </c>
      <c r="M98" s="68">
        <v>133.42162793539271</v>
      </c>
      <c r="N98" s="68">
        <v>134.82460615646869</v>
      </c>
      <c r="O98" s="68">
        <v>165.32967157278401</v>
      </c>
      <c r="P98" s="68">
        <v>192.2284402179753</v>
      </c>
      <c r="Q98" s="68">
        <v>35.3866318159385</v>
      </c>
      <c r="R98" s="16"/>
      <c r="S98" s="31">
        <v>0</v>
      </c>
      <c r="T98" s="31">
        <v>0</v>
      </c>
      <c r="U98" s="31">
        <v>0</v>
      </c>
      <c r="V98" s="31">
        <v>0</v>
      </c>
      <c r="W98" s="36">
        <f>P98/Trans_deb!P98</f>
        <v>7.6830088598911481E-2</v>
      </c>
      <c r="X98" s="37">
        <f>P98/GDP!S94/10</f>
        <v>0.10581362615003016</v>
      </c>
      <c r="Y98" s="37">
        <f>Q98/GDP!T94/10</f>
        <v>2.1473513165650333E-2</v>
      </c>
      <c r="Z98" s="37">
        <f>Trans_deb!P98/GDP!S94/10</f>
        <v>1.3772420165024948</v>
      </c>
      <c r="AA98" s="37">
        <f>(Trans_cr_A!P98-Trans_deb!P98)/GDP!S94/10</f>
        <v>0.81016018718088212</v>
      </c>
      <c r="AB98" s="42">
        <f t="shared" si="1"/>
        <v>1</v>
      </c>
      <c r="AC98" s="40">
        <f>Pass_Cr_A!V98-Pass_D_A!Y98-(Pass_Cr_A!U98-Pass_D_A!X98)</f>
        <v>-8.9768347713768154E-2</v>
      </c>
      <c r="AD98" s="16"/>
      <c r="AE98" s="16"/>
      <c r="AF98" s="16"/>
    </row>
    <row r="99" spans="1:32" ht="14.25" customHeight="1" x14ac:dyDescent="0.25">
      <c r="A99" s="22" t="s">
        <v>119</v>
      </c>
      <c r="B99" s="67">
        <v>0</v>
      </c>
      <c r="C99" s="67">
        <v>0</v>
      </c>
      <c r="D99" s="67">
        <v>0</v>
      </c>
      <c r="E99" s="67">
        <v>0</v>
      </c>
      <c r="F99" s="67">
        <v>0</v>
      </c>
      <c r="G99" s="67">
        <v>0</v>
      </c>
      <c r="H99" s="67"/>
      <c r="I99" s="67"/>
      <c r="J99" s="67"/>
      <c r="K99" s="67"/>
      <c r="L99" s="67">
        <v>0</v>
      </c>
      <c r="M99" s="67">
        <v>0</v>
      </c>
      <c r="N99" s="67">
        <v>0</v>
      </c>
      <c r="O99" s="67">
        <v>0</v>
      </c>
      <c r="P99" s="67">
        <v>0</v>
      </c>
      <c r="Q99" s="67"/>
      <c r="R99" s="16"/>
      <c r="S99" s="31">
        <v>0</v>
      </c>
      <c r="T99" s="31">
        <v>0</v>
      </c>
      <c r="U99" s="31">
        <v>0</v>
      </c>
      <c r="V99" s="31">
        <v>0</v>
      </c>
      <c r="W99" s="36">
        <f>P99/Trans_deb!P99</f>
        <v>0</v>
      </c>
      <c r="X99" s="37">
        <f>P99/GDP!S95/10</f>
        <v>0</v>
      </c>
      <c r="Y99" s="37">
        <f>Q99/GDP!T95/10</f>
        <v>0</v>
      </c>
      <c r="Z99" s="37">
        <f>Trans_deb!P99/GDP!S95/10</f>
        <v>1.5183823842655941</v>
      </c>
      <c r="AA99" s="37">
        <f>(Trans_cr_A!P99-Trans_deb!P99)/GDP!S95/10</f>
        <v>0.78747692504631073</v>
      </c>
      <c r="AB99" s="42">
        <f t="shared" si="1"/>
        <v>0</v>
      </c>
      <c r="AC99" s="40" t="e">
        <f>Pass_Cr_A!V99-Pass_D_A!Y99-(Pass_Cr_A!U99-Pass_D_A!X99)</f>
        <v>#VALUE!</v>
      </c>
      <c r="AD99" s="16"/>
      <c r="AE99" s="16"/>
      <c r="AF99" s="16"/>
    </row>
    <row r="100" spans="1:32" ht="14.25" customHeight="1" x14ac:dyDescent="0.25">
      <c r="A100" s="22" t="s">
        <v>120</v>
      </c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>
        <v>10.671918336615462</v>
      </c>
      <c r="O100" s="68"/>
      <c r="P100" s="68"/>
      <c r="Q100" s="68"/>
      <c r="R100" s="16"/>
      <c r="S100" s="31">
        <v>0</v>
      </c>
      <c r="T100" s="31">
        <v>0</v>
      </c>
      <c r="U100" s="31">
        <v>0</v>
      </c>
      <c r="V100" s="31">
        <v>0</v>
      </c>
      <c r="W100" s="36">
        <f>P100/Trans_deb!P100</f>
        <v>0</v>
      </c>
      <c r="X100" s="37">
        <f>P100/GDP!S96/10</f>
        <v>0</v>
      </c>
      <c r="Y100" s="37">
        <f>Q100/GDP!T96/10</f>
        <v>0</v>
      </c>
      <c r="Z100" s="37">
        <f>Trans_deb!P100/GDP!S96/10</f>
        <v>14.96911736113241</v>
      </c>
      <c r="AA100" s="37">
        <f>(Trans_cr_A!P100-Trans_deb!P100)/GDP!S96/10</f>
        <v>-13.818549854522221</v>
      </c>
      <c r="AB100" s="42">
        <f t="shared" si="1"/>
        <v>0</v>
      </c>
      <c r="AC100" s="40" t="e">
        <f>Pass_Cr_A!V100-Pass_D_A!Y100-(Pass_Cr_A!U100-Pass_D_A!X100)</f>
        <v>#VALUE!</v>
      </c>
      <c r="AD100" s="16"/>
      <c r="AE100" s="16"/>
      <c r="AF100" s="16"/>
    </row>
    <row r="101" spans="1:32" ht="14.25" customHeight="1" x14ac:dyDescent="0.25">
      <c r="A101" s="22" t="s">
        <v>121</v>
      </c>
      <c r="B101" s="67">
        <v>1518</v>
      </c>
      <c r="C101" s="67">
        <v>2138</v>
      </c>
      <c r="D101" s="67">
        <v>2473.6</v>
      </c>
      <c r="E101" s="67">
        <v>2390.8000000000002</v>
      </c>
      <c r="F101" s="67">
        <v>1319.5</v>
      </c>
      <c r="G101" s="67">
        <v>2021.5</v>
      </c>
      <c r="H101" s="67">
        <v>2275</v>
      </c>
      <c r="I101" s="67">
        <v>2289.3000000000002</v>
      </c>
      <c r="J101" s="67">
        <v>2810.8</v>
      </c>
      <c r="K101" s="67">
        <v>2943.6</v>
      </c>
      <c r="L101" s="67">
        <v>2687.4</v>
      </c>
      <c r="M101" s="67">
        <v>2574.1</v>
      </c>
      <c r="N101" s="67">
        <v>2761.7</v>
      </c>
      <c r="O101" s="67">
        <v>2888.6</v>
      </c>
      <c r="P101" s="67">
        <v>2600.1</v>
      </c>
      <c r="Q101" s="67">
        <v>547.70000000000005</v>
      </c>
      <c r="R101" s="16"/>
      <c r="S101" s="31">
        <v>0</v>
      </c>
      <c r="T101" s="31">
        <v>0</v>
      </c>
      <c r="U101" s="31">
        <v>0</v>
      </c>
      <c r="V101" s="31">
        <v>0</v>
      </c>
      <c r="W101" s="36">
        <f>P101/Trans_deb!P101</f>
        <v>9.0282503923665602E-2</v>
      </c>
      <c r="X101" s="37">
        <f>P101/GDP!S97/10</f>
        <v>0.15789377800988619</v>
      </c>
      <c r="Y101" s="37">
        <f>Q101/GDP!T97/10</f>
        <v>3.3583302163875728E-2</v>
      </c>
      <c r="Z101" s="37">
        <f>Trans_deb!P101/GDP!S97/10</f>
        <v>1.7488856771560779</v>
      </c>
      <c r="AA101" s="37">
        <f>(Trans_cr_A!P101-Trans_deb!P101)/GDP!S97/10</f>
        <v>-0.10531717210974405</v>
      </c>
      <c r="AB101" s="42">
        <f t="shared" si="1"/>
        <v>1</v>
      </c>
      <c r="AC101" s="40">
        <f>Pass_Cr_A!V101-Pass_D_A!Y101-(Pass_Cr_A!U101-Pass_D_A!X101)</f>
        <v>-7.7880495486263523E-2</v>
      </c>
      <c r="AD101" s="16"/>
      <c r="AE101" s="16"/>
      <c r="AF101" s="16"/>
    </row>
    <row r="102" spans="1:32" ht="14.25" customHeight="1" x14ac:dyDescent="0.25">
      <c r="A102" s="22" t="s">
        <v>122</v>
      </c>
      <c r="B102" s="68">
        <v>15.565859147187316</v>
      </c>
      <c r="C102" s="68">
        <v>10.071610142693503</v>
      </c>
      <c r="D102" s="68">
        <v>15.245596243249148</v>
      </c>
      <c r="E102" s="68">
        <v>27.047003269319251</v>
      </c>
      <c r="F102" s="68">
        <v>0</v>
      </c>
      <c r="G102" s="68">
        <v>0</v>
      </c>
      <c r="H102" s="68">
        <v>0</v>
      </c>
      <c r="I102" s="68"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68">
        <v>0</v>
      </c>
      <c r="P102" s="68">
        <v>0</v>
      </c>
      <c r="Q102" s="68">
        <v>18.402930035861036</v>
      </c>
      <c r="R102" s="16"/>
      <c r="S102" s="31">
        <v>0</v>
      </c>
      <c r="T102" s="31">
        <v>0</v>
      </c>
      <c r="U102" s="31">
        <v>0</v>
      </c>
      <c r="V102" s="31">
        <v>0</v>
      </c>
      <c r="W102" s="36">
        <f>P102/Trans_deb!P102</f>
        <v>0</v>
      </c>
      <c r="X102" s="37">
        <f>P102/GDP!S98/10</f>
        <v>0</v>
      </c>
      <c r="Y102" s="37">
        <f>Q102/GDP!T98/10</f>
        <v>0.23626819920222158</v>
      </c>
      <c r="Z102" s="37">
        <f>Trans_deb!P102/GDP!S98/10</f>
        <v>2.0670722825483843</v>
      </c>
      <c r="AA102" s="37">
        <f>(Trans_cr_A!P102-Trans_deb!P102)/GDP!S98/10</f>
        <v>-1.1226855397986513</v>
      </c>
      <c r="AB102" s="42">
        <f t="shared" si="1"/>
        <v>1</v>
      </c>
      <c r="AC102" s="40">
        <f>Pass_Cr_A!V102-Pass_D_A!Y102-(Pass_Cr_A!U102-Pass_D_A!X102)</f>
        <v>-0.23559243860944507</v>
      </c>
      <c r="AD102" s="16"/>
      <c r="AE102" s="16"/>
      <c r="AF102" s="16"/>
    </row>
    <row r="103" spans="1:32" ht="14.25" customHeight="1" x14ac:dyDescent="0.25">
      <c r="A103" s="22" t="s">
        <v>123</v>
      </c>
      <c r="B103" s="67">
        <v>465.06849315068496</v>
      </c>
      <c r="C103" s="67">
        <v>501.07482099886022</v>
      </c>
      <c r="D103" s="67">
        <v>631.21459991629024</v>
      </c>
      <c r="E103" s="67">
        <v>771.12397984785991</v>
      </c>
      <c r="F103" s="67">
        <v>610.4</v>
      </c>
      <c r="G103" s="67">
        <v>672.12317922206341</v>
      </c>
      <c r="H103" s="67">
        <v>814.70053261712337</v>
      </c>
      <c r="I103" s="67">
        <v>824.41996803490611</v>
      </c>
      <c r="J103" s="67">
        <v>913.89671800486826</v>
      </c>
      <c r="K103" s="67">
        <v>1012.0471088589303</v>
      </c>
      <c r="L103" s="67">
        <v>766.77804427753949</v>
      </c>
      <c r="M103" s="67">
        <v>894.62376803972938</v>
      </c>
      <c r="N103" s="67">
        <v>1174.0593359802449</v>
      </c>
      <c r="O103" s="67">
        <v>0</v>
      </c>
      <c r="P103" s="67">
        <v>0</v>
      </c>
      <c r="Q103" s="67">
        <v>0</v>
      </c>
      <c r="R103" s="16"/>
      <c r="S103" s="31">
        <v>0</v>
      </c>
      <c r="T103" s="31">
        <v>0</v>
      </c>
      <c r="U103" s="31">
        <v>0</v>
      </c>
      <c r="V103" s="31">
        <v>0</v>
      </c>
      <c r="W103" s="36">
        <f>P103/Trans_deb!P103</f>
        <v>0</v>
      </c>
      <c r="X103" s="37">
        <f>P103/GDP!S99/10</f>
        <v>0</v>
      </c>
      <c r="Y103" s="37">
        <f>Q103/GDP!T99/10</f>
        <v>0</v>
      </c>
      <c r="Z103" s="37">
        <f>Trans_deb!P103/GDP!S99/10</f>
        <v>3.0390686558544293</v>
      </c>
      <c r="AA103" s="37">
        <f>(Trans_cr_A!P103-Trans_deb!P103)/GDP!S99/10</f>
        <v>-2.1659138598304173</v>
      </c>
      <c r="AB103" s="42">
        <f t="shared" si="1"/>
        <v>1</v>
      </c>
      <c r="AC103" s="40">
        <f>Pass_Cr_A!V103-Pass_D_A!Y103-(Pass_Cr_A!U103-Pass_D_A!X103)</f>
        <v>-0.25167359835479713</v>
      </c>
      <c r="AD103" s="16"/>
      <c r="AE103" s="16"/>
      <c r="AF103" s="16"/>
    </row>
    <row r="104" spans="1:32" ht="14.25" customHeight="1" x14ac:dyDescent="0.25">
      <c r="A104" s="22" t="s">
        <v>124</v>
      </c>
      <c r="B104" s="68">
        <v>36.124995130400002</v>
      </c>
      <c r="C104" s="68">
        <v>50.2190440352</v>
      </c>
      <c r="D104" s="68">
        <v>103.2657678036</v>
      </c>
      <c r="E104" s="68">
        <v>145.69832797379999</v>
      </c>
      <c r="F104" s="68">
        <v>126.0014365186</v>
      </c>
      <c r="G104" s="68">
        <v>127.3</v>
      </c>
      <c r="H104" s="68">
        <v>144.87851700799999</v>
      </c>
      <c r="I104" s="68">
        <v>178.51263779319999</v>
      </c>
      <c r="J104" s="68">
        <v>154.87659360719999</v>
      </c>
      <c r="K104" s="68">
        <v>177.74392929800001</v>
      </c>
      <c r="L104" s="68">
        <v>135.66639750319999</v>
      </c>
      <c r="M104" s="68">
        <v>120.6913972888</v>
      </c>
      <c r="N104" s="68">
        <v>129.58481346760001</v>
      </c>
      <c r="O104" s="68">
        <v>136.72783457879999</v>
      </c>
      <c r="P104" s="68">
        <v>127.5521785764</v>
      </c>
      <c r="Q104" s="68"/>
      <c r="R104" s="16"/>
      <c r="S104" s="31">
        <v>0</v>
      </c>
      <c r="T104" s="31">
        <v>0</v>
      </c>
      <c r="U104" s="31">
        <v>0</v>
      </c>
      <c r="V104" s="31">
        <v>0</v>
      </c>
      <c r="W104" s="36">
        <f>P104/Trans_deb!P104</f>
        <v>0.28087651984473005</v>
      </c>
      <c r="X104" s="37">
        <f>P104/GDP!S100/10</f>
        <v>1.5086005745286812</v>
      </c>
      <c r="Y104" s="37">
        <f>Q104/GDP!T100/10</f>
        <v>0</v>
      </c>
      <c r="Z104" s="37">
        <f>Trans_deb!P104/GDP!S100/10</f>
        <v>5.3710455233589594</v>
      </c>
      <c r="AA104" s="37">
        <f>(Trans_cr_A!P104-Trans_deb!P104)/GDP!S100/10</f>
        <v>-2.1804722294500296</v>
      </c>
      <c r="AB104" s="42">
        <f t="shared" si="1"/>
        <v>0</v>
      </c>
      <c r="AC104" s="40" t="e">
        <f>Pass_Cr_A!V104-Pass_D_A!Y104-(Pass_Cr_A!U104-Pass_D_A!X104)</f>
        <v>#VALUE!</v>
      </c>
      <c r="AD104" s="16"/>
      <c r="AE104" s="16"/>
      <c r="AF104" s="16"/>
    </row>
    <row r="105" spans="1:32" ht="14.25" customHeight="1" x14ac:dyDescent="0.25">
      <c r="A105" s="22" t="s">
        <v>125</v>
      </c>
      <c r="B105" s="67">
        <v>5.1166299040784606</v>
      </c>
      <c r="C105" s="67">
        <v>5.6282928944862993</v>
      </c>
      <c r="D105" s="67">
        <v>5.7089970556420306</v>
      </c>
      <c r="E105" s="67">
        <v>10.13690475894942</v>
      </c>
      <c r="F105" s="67">
        <v>7.5203034100000004</v>
      </c>
      <c r="G105" s="67">
        <v>12</v>
      </c>
      <c r="H105" s="67">
        <v>10.72714901</v>
      </c>
      <c r="I105" s="67">
        <v>9</v>
      </c>
      <c r="J105" s="67">
        <v>2.8528775659999996</v>
      </c>
      <c r="K105" s="67">
        <v>3.0291447999999996</v>
      </c>
      <c r="L105" s="67">
        <v>4.0222068450000004</v>
      </c>
      <c r="M105" s="67">
        <v>0.11128792</v>
      </c>
      <c r="N105" s="67">
        <v>8.1869926599999996</v>
      </c>
      <c r="O105" s="67">
        <v>12.566802664775089</v>
      </c>
      <c r="P105" s="67">
        <v>18.06331591</v>
      </c>
      <c r="Q105" s="67"/>
      <c r="R105" s="16"/>
      <c r="S105" s="31">
        <v>0</v>
      </c>
      <c r="T105" s="31">
        <v>0</v>
      </c>
      <c r="U105" s="31">
        <v>0</v>
      </c>
      <c r="V105" s="31">
        <v>0</v>
      </c>
      <c r="W105" s="36">
        <f>P105/Trans_deb!P105</f>
        <v>0.12429375052855338</v>
      </c>
      <c r="X105" s="37">
        <f>P105/GDP!S101/10</f>
        <v>9.604570590737492E-2</v>
      </c>
      <c r="Y105" s="37">
        <f>Q105/GDP!T101/10</f>
        <v>0</v>
      </c>
      <c r="Z105" s="37">
        <f>Trans_deb!P105/GDP!S101/10</f>
        <v>0.77273157740389231</v>
      </c>
      <c r="AA105" s="37">
        <f>(Trans_cr_A!P105-Trans_deb!P105)/GDP!S101/10</f>
        <v>0.11544158933189763</v>
      </c>
      <c r="AB105" s="42">
        <f t="shared" si="1"/>
        <v>0</v>
      </c>
      <c r="AC105" s="40" t="e">
        <f>Pass_Cr_A!V105-Pass_D_A!Y105-(Pass_Cr_A!U105-Pass_D_A!X105)</f>
        <v>#VALUE!</v>
      </c>
      <c r="AD105" s="16"/>
      <c r="AE105" s="16"/>
      <c r="AF105" s="16"/>
    </row>
    <row r="106" spans="1:32" ht="14.25" customHeight="1" x14ac:dyDescent="0.25">
      <c r="A106" s="22" t="s">
        <v>126</v>
      </c>
      <c r="B106" s="54">
        <v>70.913145525291796</v>
      </c>
      <c r="C106" s="54">
        <v>85.380719999999883</v>
      </c>
      <c r="D106" s="54">
        <v>93.192506666666958</v>
      </c>
      <c r="E106" s="54">
        <v>105.89439374999998</v>
      </c>
      <c r="F106" s="54">
        <v>107.39824648437492</v>
      </c>
      <c r="G106" s="54">
        <v>124.61736666666691</v>
      </c>
      <c r="H106" s="54">
        <v>154.50703307393027</v>
      </c>
      <c r="I106" s="54">
        <v>186.29435742187505</v>
      </c>
      <c r="J106" s="54">
        <v>183.28028941176521</v>
      </c>
      <c r="K106" s="54">
        <v>172.70510196078371</v>
      </c>
      <c r="L106" s="54">
        <v>185.28865273437489</v>
      </c>
      <c r="M106" s="54">
        <v>184.85281984435844</v>
      </c>
      <c r="N106" s="54">
        <v>195.43484352941209</v>
      </c>
      <c r="O106" s="54">
        <v>233.8289929411763</v>
      </c>
      <c r="P106" s="54">
        <v>229.49227450980356</v>
      </c>
      <c r="Q106" s="54">
        <v>60.536393774319237</v>
      </c>
      <c r="R106" s="16"/>
      <c r="S106" s="31">
        <v>0</v>
      </c>
      <c r="T106" s="31">
        <v>0</v>
      </c>
      <c r="U106" s="31">
        <v>0</v>
      </c>
      <c r="V106" s="31">
        <v>0</v>
      </c>
      <c r="W106" s="36">
        <f>P106/Trans_deb!P106</f>
        <v>0.21472125077594148</v>
      </c>
      <c r="X106" s="37">
        <f>P106/GDP!S102/10</f>
        <v>0.67380802287149821</v>
      </c>
      <c r="Y106" s="37">
        <f>Q106/GDP!T102/10</f>
        <v>0.18082440341214898</v>
      </c>
      <c r="Z106" s="37">
        <f>Trans_deb!P106/GDP!S102/10</f>
        <v>3.138059323129629</v>
      </c>
      <c r="AA106" s="37">
        <f>(Trans_cr_A!P106-Trans_deb!P106)/GDP!S102/10</f>
        <v>3.8653153321350127</v>
      </c>
      <c r="AB106" s="42">
        <f t="shared" si="1"/>
        <v>1</v>
      </c>
      <c r="AC106" s="40">
        <f>Pass_Cr_A!V106-Pass_D_A!Y106-(Pass_Cr_A!U106-Pass_D_A!X106)</f>
        <v>-0.77627886618597541</v>
      </c>
      <c r="AD106" s="16"/>
      <c r="AE106" s="16"/>
      <c r="AF106" s="16"/>
    </row>
    <row r="107" spans="1:32" ht="14.25" customHeight="1" x14ac:dyDescent="0.25">
      <c r="A107" s="22" t="s">
        <v>127</v>
      </c>
      <c r="B107" s="67">
        <v>656.65807037000002</v>
      </c>
      <c r="C107" s="67">
        <v>776.85567018000006</v>
      </c>
      <c r="D107" s="67">
        <v>800.09</v>
      </c>
      <c r="E107" s="67">
        <v>732.63</v>
      </c>
      <c r="F107" s="67">
        <v>915.85569399999997</v>
      </c>
      <c r="G107" s="67">
        <v>353.01550273753475</v>
      </c>
      <c r="H107" s="67">
        <v>689.47335908000002</v>
      </c>
      <c r="I107" s="67">
        <v>311.74358475000002</v>
      </c>
      <c r="J107" s="67">
        <v>304.28248791000004</v>
      </c>
      <c r="K107" s="67">
        <v>203.47149161000002</v>
      </c>
      <c r="L107" s="67">
        <v>445.95691194000005</v>
      </c>
      <c r="M107" s="67">
        <v>211.68063505000001</v>
      </c>
      <c r="N107" s="67">
        <v>116.91002743000001</v>
      </c>
      <c r="O107" s="67">
        <v>140.72518633874805</v>
      </c>
      <c r="P107" s="67">
        <v>154.53426428054158</v>
      </c>
      <c r="Q107" s="67"/>
      <c r="R107" s="16"/>
      <c r="S107" s="31">
        <v>0</v>
      </c>
      <c r="T107" s="31">
        <v>0</v>
      </c>
      <c r="U107" s="31">
        <v>0</v>
      </c>
      <c r="V107" s="31">
        <v>0</v>
      </c>
      <c r="W107" s="36">
        <f>P107/Trans_deb!P107</f>
        <v>8.2967402944535681E-2</v>
      </c>
      <c r="X107" s="37">
        <f>P107/GDP!S103/10</f>
        <v>0.29394785110047472</v>
      </c>
      <c r="Y107" s="37">
        <f>Q107/GDP!T103/10</f>
        <v>0</v>
      </c>
      <c r="Z107" s="37">
        <f>Trans_deb!P107/GDP!S103/10</f>
        <v>3.5429318101831031</v>
      </c>
      <c r="AA107" s="37">
        <f>(Trans_cr_A!P107-Trans_deb!P107)/GDP!S103/10</f>
        <v>-2.1453167526639554</v>
      </c>
      <c r="AB107" s="42">
        <f t="shared" si="1"/>
        <v>0</v>
      </c>
      <c r="AC107" s="40" t="e">
        <f>Pass_Cr_A!V107-Pass_D_A!Y107-(Pass_Cr_A!U107-Pass_D_A!X107)</f>
        <v>#VALUE!</v>
      </c>
      <c r="AD107" s="16"/>
      <c r="AE107" s="16"/>
      <c r="AF107" s="16"/>
    </row>
    <row r="108" spans="1:32" ht="14.25" customHeight="1" x14ac:dyDescent="0.25">
      <c r="A108" s="22" t="s">
        <v>128</v>
      </c>
      <c r="B108" s="68">
        <v>8.9</v>
      </c>
      <c r="C108" s="68">
        <v>2.9999074089122422</v>
      </c>
      <c r="D108" s="68">
        <v>7.6957832301249018</v>
      </c>
      <c r="E108" s="68">
        <v>5.3657568675732472</v>
      </c>
      <c r="F108" s="68">
        <v>7.6501027087775055</v>
      </c>
      <c r="G108" s="68">
        <v>8.3641477587779338</v>
      </c>
      <c r="H108" s="68">
        <v>9.6295569135103936</v>
      </c>
      <c r="I108" s="68">
        <v>7.3228655048653275</v>
      </c>
      <c r="J108" s="68">
        <v>6.0743436992462652</v>
      </c>
      <c r="K108" s="68">
        <v>7.4251190313625806</v>
      </c>
      <c r="L108" s="68">
        <v>6.1775504794719254</v>
      </c>
      <c r="M108" s="68">
        <v>4.2967757352923339</v>
      </c>
      <c r="N108" s="68">
        <v>4.4123780956660985</v>
      </c>
      <c r="O108" s="68">
        <v>5.2622773226203527</v>
      </c>
      <c r="P108" s="68">
        <v>3.8395541999073344</v>
      </c>
      <c r="Q108" s="68">
        <v>0.98557997512526541</v>
      </c>
      <c r="R108" s="16"/>
      <c r="S108" s="31">
        <v>0</v>
      </c>
      <c r="T108" s="31">
        <v>0</v>
      </c>
      <c r="U108" s="31">
        <v>0</v>
      </c>
      <c r="V108" s="31">
        <v>0</v>
      </c>
      <c r="W108" s="36">
        <f>P108/Trans_deb!P108</f>
        <v>6.9133518927336518E-2</v>
      </c>
      <c r="X108" s="37">
        <f>P108/GDP!S104/10</f>
        <v>0.16773937090027674</v>
      </c>
      <c r="Y108" s="37">
        <f>Q108/GDP!T104/10</f>
        <v>4.7658606147256546E-2</v>
      </c>
      <c r="Z108" s="37">
        <f>Trans_deb!P108/GDP!S104/10</f>
        <v>2.4263103267834651</v>
      </c>
      <c r="AA108" s="37">
        <f>(Trans_cr_A!P108-Trans_deb!P108)/GDP!S104/10</f>
        <v>-2.4003933027974504</v>
      </c>
      <c r="AB108" s="42">
        <f t="shared" si="1"/>
        <v>1</v>
      </c>
      <c r="AC108" s="40" t="e">
        <f>Pass_Cr_A!V108-Pass_D_A!Y108-(Pass_Cr_A!U108-Pass_D_A!X108)</f>
        <v>#VALUE!</v>
      </c>
      <c r="AD108" s="16"/>
      <c r="AE108" s="16"/>
      <c r="AF108" s="16"/>
    </row>
    <row r="109" spans="1:32" ht="14.25" customHeight="1" x14ac:dyDescent="0.25">
      <c r="A109" s="22" t="s">
        <v>129</v>
      </c>
      <c r="B109" s="67">
        <v>17.429407855253881</v>
      </c>
      <c r="C109" s="67">
        <v>23.714908203259952</v>
      </c>
      <c r="D109" s="67">
        <v>27.324990089763361</v>
      </c>
      <c r="E109" s="67">
        <v>28.3779</v>
      </c>
      <c r="F109" s="67">
        <v>22.41605610296865</v>
      </c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16"/>
      <c r="S109" s="31">
        <v>0</v>
      </c>
      <c r="T109" s="31">
        <v>0</v>
      </c>
      <c r="U109" s="31">
        <v>0</v>
      </c>
      <c r="V109" s="31">
        <v>0</v>
      </c>
      <c r="W109" s="36">
        <f>P109/Trans_deb!P109</f>
        <v>0</v>
      </c>
      <c r="X109" s="37">
        <f>P109/GDP!S105/10</f>
        <v>0</v>
      </c>
      <c r="Y109" s="37">
        <f>Q109/GDP!T105/10</f>
        <v>0</v>
      </c>
      <c r="Z109" s="37">
        <f>Trans_deb!P109/GDP!S105/10</f>
        <v>3.0191355094647521</v>
      </c>
      <c r="AA109" s="37">
        <f>(Trans_cr_A!P109-Trans_deb!P109)/GDP!S105/10</f>
        <v>-3.0191355094647521</v>
      </c>
      <c r="AB109" s="42">
        <f t="shared" si="1"/>
        <v>0</v>
      </c>
      <c r="AC109" s="40" t="e">
        <f>Pass_Cr_A!V109-Pass_D_A!Y109-(Pass_Cr_A!U109-Pass_D_A!X109)</f>
        <v>#VALUE!</v>
      </c>
      <c r="AD109" s="16"/>
      <c r="AE109" s="16"/>
      <c r="AF109" s="16"/>
    </row>
    <row r="110" spans="1:32" ht="14.25" customHeight="1" x14ac:dyDescent="0.25">
      <c r="A110" s="22" t="s">
        <v>130</v>
      </c>
      <c r="B110" s="68">
        <v>240</v>
      </c>
      <c r="C110" s="68">
        <v>247</v>
      </c>
      <c r="D110" s="68">
        <v>121.3</v>
      </c>
      <c r="E110" s="68">
        <v>62.1</v>
      </c>
      <c r="F110" s="68">
        <v>96.3</v>
      </c>
      <c r="G110" s="68">
        <v>137.19999999999999</v>
      </c>
      <c r="H110" s="68">
        <v>0</v>
      </c>
      <c r="I110" s="68">
        <v>96.9</v>
      </c>
      <c r="J110" s="68">
        <v>173.2</v>
      </c>
      <c r="K110" s="68">
        <v>182</v>
      </c>
      <c r="L110" s="68">
        <v>99.2</v>
      </c>
      <c r="M110" s="68">
        <v>99.2</v>
      </c>
      <c r="N110" s="68">
        <v>0</v>
      </c>
      <c r="O110" s="68">
        <v>0</v>
      </c>
      <c r="P110" s="68"/>
      <c r="Q110" s="68"/>
      <c r="R110" s="16"/>
      <c r="S110" s="31">
        <v>0</v>
      </c>
      <c r="T110" s="31">
        <v>0</v>
      </c>
      <c r="U110" s="31">
        <v>0</v>
      </c>
      <c r="V110" s="31">
        <v>0</v>
      </c>
      <c r="W110" s="36" t="e">
        <f>P110/Trans_deb!P110</f>
        <v>#DIV/0!</v>
      </c>
      <c r="X110" s="37">
        <f>P110/GDP!S106/10</f>
        <v>0</v>
      </c>
      <c r="Y110" s="37">
        <f>Q110/GDP!T106/10</f>
        <v>0</v>
      </c>
      <c r="Z110" s="37">
        <f>Trans_deb!P110/GDP!S106/10</f>
        <v>0</v>
      </c>
      <c r="AA110" s="37">
        <f>(Trans_cr_A!P110-Trans_deb!P110)/GDP!S106/10</f>
        <v>0</v>
      </c>
      <c r="AB110" s="42">
        <f t="shared" si="1"/>
        <v>0</v>
      </c>
      <c r="AC110" s="40" t="e">
        <f>Pass_Cr_A!V110-Pass_D_A!Y110-(Pass_Cr_A!U110-Pass_D_A!X110)</f>
        <v>#VALUE!</v>
      </c>
      <c r="AD110" s="16"/>
      <c r="AE110" s="16"/>
      <c r="AF110" s="16"/>
    </row>
    <row r="111" spans="1:32" ht="14.25" customHeight="1" x14ac:dyDescent="0.25">
      <c r="A111" s="22" t="s">
        <v>131</v>
      </c>
      <c r="B111" s="67"/>
      <c r="C111" s="67"/>
      <c r="D111" s="67"/>
      <c r="E111" s="67"/>
      <c r="F111" s="67"/>
      <c r="G111" s="67"/>
      <c r="H111" s="67"/>
      <c r="I111" s="67"/>
      <c r="J111" s="67"/>
      <c r="K111" s="54">
        <v>188.03600101176403</v>
      </c>
      <c r="L111" s="54">
        <v>180.72855475390617</v>
      </c>
      <c r="M111" s="54">
        <v>206.39315442023394</v>
      </c>
      <c r="N111" s="54">
        <v>202.15644652941211</v>
      </c>
      <c r="O111" s="54">
        <v>214.61486306666654</v>
      </c>
      <c r="P111" s="54">
        <v>201.00164823529377</v>
      </c>
      <c r="Q111" s="54">
        <v>58.651770194552682</v>
      </c>
      <c r="R111" s="16"/>
      <c r="S111" s="31">
        <v>0</v>
      </c>
      <c r="T111" s="31">
        <v>0</v>
      </c>
      <c r="U111" s="31">
        <v>0</v>
      </c>
      <c r="V111" s="31">
        <v>0</v>
      </c>
      <c r="W111" s="36">
        <f>P111/Trans_deb!P111</f>
        <v>5.2660177596714063E-2</v>
      </c>
      <c r="X111" s="37">
        <f>P111/GDP!S107/10</f>
        <v>0.36791252216662779</v>
      </c>
      <c r="Y111" s="37">
        <f>Q111/GDP!T107/10</f>
        <v>0.10532209846744842</v>
      </c>
      <c r="Z111" s="37">
        <f>Trans_deb!P111/GDP!S107/10</f>
        <v>6.9865416137446745</v>
      </c>
      <c r="AA111" s="37">
        <f>(Trans_cr_A!P111-Trans_deb!P111)/GDP!S107/10</f>
        <v>7.3628640705170296</v>
      </c>
      <c r="AB111" s="42">
        <f t="shared" si="1"/>
        <v>1</v>
      </c>
      <c r="AC111" s="40">
        <f>Pass_Cr_A!V111-Pass_D_A!Y111-(Pass_Cr_A!U111-Pass_D_A!X111)</f>
        <v>0.10964460095532458</v>
      </c>
      <c r="AD111" s="16"/>
      <c r="AE111" s="16"/>
      <c r="AF111" s="16"/>
    </row>
    <row r="112" spans="1:32" ht="14.25" customHeight="1" x14ac:dyDescent="0.25">
      <c r="A112" s="22" t="s">
        <v>132</v>
      </c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16"/>
      <c r="S112" s="31">
        <v>0</v>
      </c>
      <c r="T112" s="31">
        <v>0</v>
      </c>
      <c r="U112" s="31">
        <v>0</v>
      </c>
      <c r="V112" s="31">
        <v>0</v>
      </c>
      <c r="W112" s="36">
        <f>P112/Trans_deb!P112</f>
        <v>0</v>
      </c>
      <c r="X112" s="37">
        <f>P112/GDP!S108/10</f>
        <v>0</v>
      </c>
      <c r="Y112" s="37">
        <f>Q112/GDP!T108/10</f>
        <v>0</v>
      </c>
      <c r="Z112" s="37">
        <f>Trans_deb!P112/GDP!S108/10</f>
        <v>5.5867378438620587</v>
      </c>
      <c r="AA112" s="37">
        <f>(Trans_cr_A!P112-Trans_deb!P112)/GDP!S108/10</f>
        <v>1.7603689735605932</v>
      </c>
      <c r="AB112" s="42">
        <f t="shared" si="1"/>
        <v>0</v>
      </c>
      <c r="AC112" s="40" t="e">
        <f>Pass_Cr_A!V112-Pass_D_A!Y112-(Pass_Cr_A!U112-Pass_D_A!X112)</f>
        <v>#VALUE!</v>
      </c>
      <c r="AD112" s="16"/>
      <c r="AE112" s="16"/>
      <c r="AF112" s="16"/>
    </row>
    <row r="113" spans="1:32" ht="14.25" customHeight="1" x14ac:dyDescent="0.25">
      <c r="A113" s="22" t="s">
        <v>133</v>
      </c>
      <c r="B113" s="67">
        <v>41.9</v>
      </c>
      <c r="C113" s="67">
        <v>64.425028323139557</v>
      </c>
      <c r="D113" s="67">
        <v>91.134551881341466</v>
      </c>
      <c r="E113" s="67">
        <v>123.25254286312396</v>
      </c>
      <c r="F113" s="67">
        <v>113.61195513353628</v>
      </c>
      <c r="G113" s="67">
        <v>112.13388270816189</v>
      </c>
      <c r="H113" s="67">
        <v>135.47993163733273</v>
      </c>
      <c r="I113" s="67">
        <v>126.05941431787062</v>
      </c>
      <c r="J113" s="67">
        <v>123.17567077608918</v>
      </c>
      <c r="K113" s="67">
        <v>160.85289151216469</v>
      </c>
      <c r="L113" s="67">
        <v>99.262161812563988</v>
      </c>
      <c r="M113" s="67">
        <v>159.04824125923582</v>
      </c>
      <c r="N113" s="67">
        <v>155.29037960544676</v>
      </c>
      <c r="O113" s="67">
        <v>125.65916860767111</v>
      </c>
      <c r="P113" s="67">
        <v>142.37098915391826</v>
      </c>
      <c r="Q113" s="67"/>
      <c r="R113" s="16"/>
      <c r="S113" s="31">
        <v>0</v>
      </c>
      <c r="T113" s="31">
        <v>0</v>
      </c>
      <c r="U113" s="31">
        <v>0</v>
      </c>
      <c r="V113" s="31">
        <v>0</v>
      </c>
      <c r="W113" s="36">
        <f>P113/Trans_deb!P113</f>
        <v>0.27918986067853968</v>
      </c>
      <c r="X113" s="37">
        <f>P113/GDP!S109/10</f>
        <v>0.98058398756056386</v>
      </c>
      <c r="Y113" s="37">
        <f>Q113/GDP!T109/10</f>
        <v>0</v>
      </c>
      <c r="Z113" s="37">
        <f>Trans_deb!P113/GDP!S109/10</f>
        <v>3.5122478487483901</v>
      </c>
      <c r="AA113" s="37">
        <f>(Trans_cr_A!P113-Trans_deb!P113)/GDP!S109/10</f>
        <v>-0.59097939172917147</v>
      </c>
      <c r="AB113" s="42">
        <f t="shared" si="1"/>
        <v>0</v>
      </c>
      <c r="AC113" s="40" t="e">
        <f>Pass_Cr_A!V113-Pass_D_A!Y113-(Pass_Cr_A!U113-Pass_D_A!X113)</f>
        <v>#VALUE!</v>
      </c>
      <c r="AD113" s="16"/>
      <c r="AE113" s="16"/>
      <c r="AF113" s="16"/>
    </row>
    <row r="114" spans="1:32" ht="14.25" customHeight="1" x14ac:dyDescent="0.25">
      <c r="A114" s="22" t="s">
        <v>134</v>
      </c>
      <c r="B114" s="68">
        <v>29.894505761760598</v>
      </c>
      <c r="C114" s="68">
        <v>29.901072332684425</v>
      </c>
      <c r="D114" s="68">
        <v>21.754461175714052</v>
      </c>
      <c r="E114" s="68">
        <v>25.294035320768984</v>
      </c>
      <c r="F114" s="68">
        <v>27.625147282794838</v>
      </c>
      <c r="G114" s="68">
        <v>28.679348111394823</v>
      </c>
      <c r="H114" s="68">
        <v>30.531678861031164</v>
      </c>
      <c r="I114" s="68">
        <v>30.693300818926257</v>
      </c>
      <c r="J114" s="68">
        <v>28.38113476426825</v>
      </c>
      <c r="K114" s="68">
        <v>32.002203868757555</v>
      </c>
      <c r="L114" s="68">
        <v>34.502120327551204</v>
      </c>
      <c r="M114" s="68">
        <v>28.485885942401101</v>
      </c>
      <c r="N114" s="68">
        <v>34.053034806271</v>
      </c>
      <c r="O114" s="68">
        <v>38.305595173100102</v>
      </c>
      <c r="P114" s="68">
        <v>43.2295154569129</v>
      </c>
      <c r="Q114" s="68"/>
      <c r="R114" s="16"/>
      <c r="S114" s="31">
        <v>0</v>
      </c>
      <c r="T114" s="31">
        <v>0</v>
      </c>
      <c r="U114" s="31">
        <v>0</v>
      </c>
      <c r="V114" s="31">
        <v>0</v>
      </c>
      <c r="W114" s="36">
        <f>P114/Trans_deb!P114</f>
        <v>0.45790190134575037</v>
      </c>
      <c r="X114" s="37">
        <f>P114/GDP!S110/10</f>
        <v>0.56413304785218454</v>
      </c>
      <c r="Y114" s="37">
        <f>Q114/GDP!T110/10</f>
        <v>0</v>
      </c>
      <c r="Z114" s="37">
        <f>Trans_deb!P114/GDP!S110/10</f>
        <v>1.2319954256451573</v>
      </c>
      <c r="AA114" s="37">
        <f>(Trans_cr_A!P114-Trans_deb!P114)/GDP!S110/10</f>
        <v>-0.83626225015546252</v>
      </c>
      <c r="AB114" s="42">
        <f t="shared" si="1"/>
        <v>0</v>
      </c>
      <c r="AC114" s="40" t="e">
        <f>Pass_Cr_A!V114-Pass_D_A!Y114-(Pass_Cr_A!U114-Pass_D_A!X114)</f>
        <v>#VALUE!</v>
      </c>
      <c r="AD114" s="16"/>
      <c r="AE114" s="16"/>
      <c r="AF114" s="16"/>
    </row>
    <row r="115" spans="1:32" ht="14.25" customHeight="1" x14ac:dyDescent="0.25">
      <c r="A115" s="22" t="s">
        <v>135</v>
      </c>
      <c r="B115" s="67">
        <v>628.25929533811927</v>
      </c>
      <c r="C115" s="67">
        <v>827.58738462895155</v>
      </c>
      <c r="D115" s="67">
        <v>998.93715066671268</v>
      </c>
      <c r="E115" s="67">
        <v>1014.5896410991733</v>
      </c>
      <c r="F115" s="67">
        <v>688.12972881434246</v>
      </c>
      <c r="G115" s="67">
        <v>934.3</v>
      </c>
      <c r="H115" s="67">
        <v>956.0614398387296</v>
      </c>
      <c r="I115" s="67">
        <v>948.38701811205328</v>
      </c>
      <c r="J115" s="67">
        <v>1140.6513383062959</v>
      </c>
      <c r="K115" s="67">
        <v>1451.2608008581346</v>
      </c>
      <c r="L115" s="67">
        <v>890.59144004576899</v>
      </c>
      <c r="M115" s="67">
        <v>867.06719977614205</v>
      </c>
      <c r="N115" s="67">
        <v>1316.36063347152</v>
      </c>
      <c r="O115" s="67">
        <v>1080.1413502953319</v>
      </c>
      <c r="P115" s="67">
        <v>1308.554527813166</v>
      </c>
      <c r="Q115" s="67">
        <v>386.46086284235332</v>
      </c>
      <c r="R115" s="16"/>
      <c r="S115" s="31">
        <v>0</v>
      </c>
      <c r="T115" s="31">
        <v>0</v>
      </c>
      <c r="U115" s="31">
        <v>0</v>
      </c>
      <c r="V115" s="31">
        <v>0</v>
      </c>
      <c r="W115" s="36">
        <f>P115/Trans_deb!P115</f>
        <v>0.11382218654845522</v>
      </c>
      <c r="X115" s="37">
        <f>P115/GDP!S111/10</f>
        <v>0.35881873836339573</v>
      </c>
      <c r="Y115" s="37">
        <f>Q115/GDP!T111/10</f>
        <v>0.1142442451851013</v>
      </c>
      <c r="Z115" s="37">
        <f>Trans_deb!P115/GDP!S111/10</f>
        <v>3.1524498803284109</v>
      </c>
      <c r="AA115" s="37">
        <f>(Trans_cr_A!P115-Trans_deb!P115)/GDP!S111/10</f>
        <v>-1.7156001277593547</v>
      </c>
      <c r="AB115" s="42">
        <f t="shared" si="1"/>
        <v>1</v>
      </c>
      <c r="AC115" s="40">
        <f>Pass_Cr_A!V115-Pass_D_A!Y115-(Pass_Cr_A!U115-Pass_D_A!X115)</f>
        <v>-0.29284230515263421</v>
      </c>
      <c r="AD115" s="16"/>
      <c r="AE115" s="16"/>
      <c r="AF115" s="16"/>
    </row>
    <row r="116" spans="1:32" ht="14.25" customHeight="1" x14ac:dyDescent="0.25">
      <c r="A116" s="22" t="s">
        <v>136</v>
      </c>
      <c r="B116" s="68">
        <v>24.309398230327599</v>
      </c>
      <c r="C116" s="68">
        <v>28.2</v>
      </c>
      <c r="D116" s="68">
        <v>30.420066111839997</v>
      </c>
      <c r="E116" s="68">
        <v>43.6174474281</v>
      </c>
      <c r="F116" s="68">
        <v>37.609638830399994</v>
      </c>
      <c r="G116" s="68">
        <v>46.952967360000002</v>
      </c>
      <c r="H116" s="68">
        <v>47.2</v>
      </c>
      <c r="I116" s="68">
        <v>42.8157921749793</v>
      </c>
      <c r="J116" s="68">
        <v>47.867954353107201</v>
      </c>
      <c r="K116" s="68">
        <v>63.114503551598197</v>
      </c>
      <c r="L116" s="68">
        <v>56.118653194649397</v>
      </c>
      <c r="M116" s="68">
        <v>63.304849828337602</v>
      </c>
      <c r="N116" s="68">
        <v>61.455460869882302</v>
      </c>
      <c r="O116" s="68">
        <v>75.988745577827899</v>
      </c>
      <c r="P116" s="68">
        <v>81.681971443513007</v>
      </c>
      <c r="Q116" s="68">
        <v>13.799757968851599</v>
      </c>
      <c r="R116" s="16"/>
      <c r="S116" s="31">
        <v>0</v>
      </c>
      <c r="T116" s="31">
        <v>0</v>
      </c>
      <c r="U116" s="31">
        <v>0</v>
      </c>
      <c r="V116" s="31">
        <v>0</v>
      </c>
      <c r="W116" s="36">
        <f>P116/Trans_deb!P116</f>
        <v>0.21347355956994782</v>
      </c>
      <c r="X116" s="37">
        <f>P116/GDP!S112/10</f>
        <v>1.4503190952328304</v>
      </c>
      <c r="Y116" s="37">
        <f>Q116/GDP!T112/10</f>
        <v>0.36750354111455658</v>
      </c>
      <c r="Z116" s="37">
        <f>Trans_deb!P116/GDP!S112/10</f>
        <v>6.7939050538837886</v>
      </c>
      <c r="AA116" s="37">
        <f>(Trans_cr_A!P116-Trans_deb!P116)/GDP!S112/10</f>
        <v>-4.1285238133432527</v>
      </c>
      <c r="AB116" s="42">
        <f t="shared" si="1"/>
        <v>1</v>
      </c>
      <c r="AC116" s="40">
        <f>Pass_Cr_A!V116-Pass_D_A!Y116-(Pass_Cr_A!U116-Pass_D_A!X116)</f>
        <v>1.1311253672031347</v>
      </c>
      <c r="AD116" s="16"/>
      <c r="AE116" s="16"/>
      <c r="AF116" s="16"/>
    </row>
    <row r="117" spans="1:32" ht="14.25" customHeight="1" x14ac:dyDescent="0.25">
      <c r="A117" s="22" t="s">
        <v>137</v>
      </c>
      <c r="B117" s="67">
        <v>56.4</v>
      </c>
      <c r="C117" s="67">
        <v>75.656431959370934</v>
      </c>
      <c r="D117" s="67">
        <v>63.555416537633498</v>
      </c>
      <c r="E117" s="67">
        <v>80.838711807139987</v>
      </c>
      <c r="F117" s="67">
        <v>88.905588370398874</v>
      </c>
      <c r="G117" s="67">
        <v>56.190775642378583</v>
      </c>
      <c r="H117" s="67">
        <v>52.328402618038993</v>
      </c>
      <c r="I117" s="67">
        <v>62.474524382822189</v>
      </c>
      <c r="J117" s="67">
        <v>71.012058417966472</v>
      </c>
      <c r="K117" s="67">
        <v>87.084016675688673</v>
      </c>
      <c r="L117" s="67">
        <v>56.814824551907421</v>
      </c>
      <c r="M117" s="67">
        <v>55.880039521638757</v>
      </c>
      <c r="N117" s="67">
        <v>60.486238860935522</v>
      </c>
      <c r="O117" s="67">
        <v>76.093293545850827</v>
      </c>
      <c r="P117" s="67"/>
      <c r="Q117" s="67"/>
      <c r="R117" s="16"/>
      <c r="S117" s="31">
        <v>0</v>
      </c>
      <c r="T117" s="31">
        <v>0</v>
      </c>
      <c r="U117" s="31">
        <v>0</v>
      </c>
      <c r="V117" s="31">
        <v>0</v>
      </c>
      <c r="W117" s="36" t="e">
        <f>P117/Trans_deb!P117</f>
        <v>#DIV/0!</v>
      </c>
      <c r="X117" s="37">
        <f>P117/GDP!S113/10</f>
        <v>0</v>
      </c>
      <c r="Y117" s="37">
        <f>Q117/GDP!T113/10</f>
        <v>0</v>
      </c>
      <c r="Z117" s="37">
        <f>Trans_deb!P117/GDP!S113/10</f>
        <v>0</v>
      </c>
      <c r="AA117" s="37">
        <f>(Trans_cr_A!P117-Trans_deb!P117)/GDP!S113/10</f>
        <v>0</v>
      </c>
      <c r="AB117" s="42">
        <f t="shared" si="1"/>
        <v>0</v>
      </c>
      <c r="AC117" s="40" t="e">
        <f>Pass_Cr_A!V117-Pass_D_A!Y117-(Pass_Cr_A!U117-Pass_D_A!X117)</f>
        <v>#VALUE!</v>
      </c>
      <c r="AD117" s="16"/>
      <c r="AE117" s="16"/>
      <c r="AF117" s="16"/>
    </row>
    <row r="118" spans="1:32" ht="14.25" customHeight="1" x14ac:dyDescent="0.25">
      <c r="A118" s="22" t="s">
        <v>138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16"/>
      <c r="S118" s="31">
        <v>0</v>
      </c>
      <c r="T118" s="31">
        <v>0</v>
      </c>
      <c r="U118" s="31">
        <v>0</v>
      </c>
      <c r="V118" s="31">
        <v>0</v>
      </c>
      <c r="W118" s="36">
        <f>P118/Trans_deb!P118</f>
        <v>0</v>
      </c>
      <c r="X118" s="37">
        <f>P118/GDP!S114/10</f>
        <v>0</v>
      </c>
      <c r="Y118" s="37">
        <f>Q118/GDP!T114/10</f>
        <v>0</v>
      </c>
      <c r="Z118" s="37">
        <f>Trans_deb!P118/GDP!S114/10</f>
        <v>4.8825024575670444</v>
      </c>
      <c r="AA118" s="37">
        <f>(Trans_cr_A!P118-Trans_deb!P118)/GDP!S114/10</f>
        <v>3.0976421683370559</v>
      </c>
      <c r="AB118" s="42">
        <f t="shared" si="1"/>
        <v>0</v>
      </c>
      <c r="AC118" s="40" t="e">
        <f>Pass_Cr_A!V118-Pass_D_A!Y118-(Pass_Cr_A!U118-Pass_D_A!X118)</f>
        <v>#VALUE!</v>
      </c>
      <c r="AD118" s="16"/>
      <c r="AE118" s="16"/>
      <c r="AF118" s="16"/>
    </row>
    <row r="119" spans="1:32" ht="14.25" customHeight="1" x14ac:dyDescent="0.25">
      <c r="A119" s="22" t="s">
        <v>139</v>
      </c>
      <c r="B119" s="67">
        <v>11.1</v>
      </c>
      <c r="C119" s="67">
        <v>12.239637</v>
      </c>
      <c r="D119" s="67">
        <v>12.86683743</v>
      </c>
      <c r="E119" s="67">
        <v>12.92354613</v>
      </c>
      <c r="F119" s="67">
        <v>12.234104380000002</v>
      </c>
      <c r="G119" s="67">
        <v>10.930122000000001</v>
      </c>
      <c r="H119" s="67">
        <v>11.075798000000001</v>
      </c>
      <c r="I119" s="67">
        <v>12.618078000000001</v>
      </c>
      <c r="J119" s="67">
        <v>11.992717000000001</v>
      </c>
      <c r="K119" s="67">
        <v>11.452522</v>
      </c>
      <c r="L119" s="67">
        <v>11.452522</v>
      </c>
      <c r="M119" s="67">
        <v>11.452522</v>
      </c>
      <c r="N119" s="67">
        <v>11.452522</v>
      </c>
      <c r="O119" s="67">
        <v>11.452522</v>
      </c>
      <c r="P119" s="67"/>
      <c r="Q119" s="67"/>
      <c r="R119" s="16"/>
      <c r="S119" s="31">
        <v>0</v>
      </c>
      <c r="T119" s="31">
        <v>0</v>
      </c>
      <c r="U119" s="31">
        <v>0</v>
      </c>
      <c r="V119" s="31">
        <v>0</v>
      </c>
      <c r="W119" s="36" t="e">
        <f>P119/Trans_deb!P119</f>
        <v>#DIV/0!</v>
      </c>
      <c r="X119" s="37">
        <f>P119/GDP!S115/10</f>
        <v>0</v>
      </c>
      <c r="Y119" s="37">
        <f>Q119/GDP!T115/10</f>
        <v>0</v>
      </c>
      <c r="Z119" s="37">
        <f>Trans_deb!P119/GDP!S115/10</f>
        <v>0</v>
      </c>
      <c r="AA119" s="37">
        <f>(Trans_cr_A!P119-Trans_deb!P119)/GDP!S115/10</f>
        <v>0</v>
      </c>
      <c r="AB119" s="42">
        <f t="shared" si="1"/>
        <v>0</v>
      </c>
      <c r="AC119" s="40" t="e">
        <f>Pass_Cr_A!V119-Pass_D_A!Y119-(Pass_Cr_A!U119-Pass_D_A!X119)</f>
        <v>#VALUE!</v>
      </c>
      <c r="AD119" s="16"/>
      <c r="AE119" s="16"/>
      <c r="AF119" s="16"/>
    </row>
    <row r="120" spans="1:32" ht="14.25" customHeight="1" x14ac:dyDescent="0.25">
      <c r="A120" s="22" t="s">
        <v>140</v>
      </c>
      <c r="B120" s="68"/>
      <c r="C120" s="68"/>
      <c r="D120" s="68"/>
      <c r="E120" s="68"/>
      <c r="F120" s="68"/>
      <c r="G120" s="68"/>
      <c r="H120" s="68"/>
      <c r="I120" s="68">
        <v>42.104616273156225</v>
      </c>
      <c r="J120" s="68">
        <v>46.932216409292323</v>
      </c>
      <c r="K120" s="68">
        <v>50.484011882883671</v>
      </c>
      <c r="L120" s="68">
        <v>29.6338163977005</v>
      </c>
      <c r="M120" s="68">
        <v>32.657330860607452</v>
      </c>
      <c r="N120" s="68">
        <v>32.4</v>
      </c>
      <c r="O120" s="68">
        <v>24.963370115250402</v>
      </c>
      <c r="P120" s="68">
        <v>24.861282162435501</v>
      </c>
      <c r="Q120" s="68"/>
      <c r="R120" s="16"/>
      <c r="S120" s="31">
        <v>0</v>
      </c>
      <c r="T120" s="31">
        <v>0</v>
      </c>
      <c r="U120" s="31">
        <v>0</v>
      </c>
      <c r="V120" s="31">
        <v>0</v>
      </c>
      <c r="W120" s="36">
        <f>P120/Trans_deb!P120</f>
        <v>7.8969294012787392E-2</v>
      </c>
      <c r="X120" s="37">
        <f>P120/GDP!S116/10</f>
        <v>0.31350923281759779</v>
      </c>
      <c r="Y120" s="37">
        <f>Q120/GDP!T116/10</f>
        <v>0</v>
      </c>
      <c r="Z120" s="37">
        <f>Trans_deb!P120/GDP!S116/10</f>
        <v>3.9700143801061665</v>
      </c>
      <c r="AA120" s="37">
        <f>(Trans_cr_A!P120-Trans_deb!P120)/GDP!S116/10</f>
        <v>-3.0655699336989093</v>
      </c>
      <c r="AB120" s="42">
        <f t="shared" si="1"/>
        <v>0</v>
      </c>
      <c r="AC120" s="40" t="e">
        <f>Pass_Cr_A!V120-Pass_D_A!Y120-(Pass_Cr_A!U120-Pass_D_A!X120)</f>
        <v>#VALUE!</v>
      </c>
      <c r="AD120" s="16"/>
      <c r="AE120" s="16"/>
      <c r="AF120" s="16"/>
    </row>
    <row r="121" spans="1:32" ht="14.25" customHeight="1" x14ac:dyDescent="0.25">
      <c r="A121" s="22" t="s">
        <v>141</v>
      </c>
      <c r="B121" s="67">
        <v>20.427625058623427</v>
      </c>
      <c r="C121" s="67">
        <v>20.449125784295909</v>
      </c>
      <c r="D121" s="67">
        <v>27.24449938050493</v>
      </c>
      <c r="E121" s="67">
        <v>36.887037866714017</v>
      </c>
      <c r="F121" s="67">
        <v>29.63624065812958</v>
      </c>
      <c r="G121" s="67">
        <v>25.184004445912361</v>
      </c>
      <c r="H121" s="67">
        <v>27.357909461480929</v>
      </c>
      <c r="I121" s="67">
        <v>27.670655179958807</v>
      </c>
      <c r="J121" s="67">
        <v>19.7</v>
      </c>
      <c r="K121" s="67">
        <v>22.284608932449022</v>
      </c>
      <c r="L121" s="67">
        <v>68.924087216210893</v>
      </c>
      <c r="M121" s="67">
        <v>67.437008016071928</v>
      </c>
      <c r="N121" s="67">
        <v>68.816030674487436</v>
      </c>
      <c r="O121" s="67">
        <v>74.937798001657839</v>
      </c>
      <c r="P121" s="67">
        <v>79.230372757536529</v>
      </c>
      <c r="Q121" s="67"/>
      <c r="R121" s="16"/>
      <c r="S121" s="31">
        <v>0</v>
      </c>
      <c r="T121" s="31">
        <v>0</v>
      </c>
      <c r="U121" s="31">
        <v>0</v>
      </c>
      <c r="V121" s="31">
        <v>0</v>
      </c>
      <c r="W121" s="36">
        <f>P121/Trans_deb!P121</f>
        <v>0.12960077004206869</v>
      </c>
      <c r="X121" s="37">
        <f>P121/GDP!S117/10</f>
        <v>0.56399752817152993</v>
      </c>
      <c r="Y121" s="37">
        <f>Q121/GDP!T117/10</f>
        <v>0</v>
      </c>
      <c r="Z121" s="37">
        <f>Trans_deb!P121/GDP!S117/10</f>
        <v>4.3518069220457196</v>
      </c>
      <c r="AA121" s="37">
        <f>(Trans_cr_A!P121-Trans_deb!P121)/GDP!S117/10</f>
        <v>-1.5402499909895875</v>
      </c>
      <c r="AB121" s="42">
        <f t="shared" si="1"/>
        <v>0</v>
      </c>
      <c r="AC121" s="40" t="e">
        <f>Pass_Cr_A!V121-Pass_D_A!Y121-(Pass_Cr_A!U121-Pass_D_A!X121)</f>
        <v>#VALUE!</v>
      </c>
      <c r="AD121" s="16"/>
      <c r="AE121" s="16"/>
      <c r="AF121" s="16"/>
    </row>
    <row r="122" spans="1:32" ht="14.25" customHeight="1" x14ac:dyDescent="0.25">
      <c r="A122" s="22" t="s">
        <v>142</v>
      </c>
      <c r="B122" s="68">
        <v>1351.3716159999999</v>
      </c>
      <c r="C122" s="68">
        <v>1279.0999999999999</v>
      </c>
      <c r="D122" s="68">
        <v>1456.4324590000001</v>
      </c>
      <c r="E122" s="68">
        <v>1677.8445409999999</v>
      </c>
      <c r="F122" s="68">
        <v>1530.3444440000001</v>
      </c>
      <c r="G122" s="68">
        <v>1745.726803</v>
      </c>
      <c r="H122" s="68">
        <v>1872.287055</v>
      </c>
      <c r="I122" s="68">
        <v>2285.6958949999998</v>
      </c>
      <c r="J122" s="68">
        <v>2847.7793849999998</v>
      </c>
      <c r="K122" s="68">
        <v>2949.966093</v>
      </c>
      <c r="L122" s="68">
        <v>2569.9494300000001</v>
      </c>
      <c r="M122" s="68">
        <v>2520.2462110000001</v>
      </c>
      <c r="N122" s="68">
        <v>2807.4012579999999</v>
      </c>
      <c r="O122" s="68">
        <v>2844.4899519999999</v>
      </c>
      <c r="P122" s="68">
        <v>2418.921147</v>
      </c>
      <c r="Q122" s="68">
        <v>811.15443400000004</v>
      </c>
      <c r="R122" s="16"/>
      <c r="S122" s="31">
        <v>0</v>
      </c>
      <c r="T122" s="31">
        <v>0</v>
      </c>
      <c r="U122" s="31">
        <v>0</v>
      </c>
      <c r="V122" s="31">
        <v>0</v>
      </c>
      <c r="W122" s="36">
        <f>P122/Trans_deb!P122</f>
        <v>0.16371353965029531</v>
      </c>
      <c r="X122" s="37">
        <f>P122/GDP!S118/10</f>
        <v>0.19063585292425547</v>
      </c>
      <c r="Y122" s="37">
        <f>Q122/GDP!T118/10</f>
        <v>7.5374891651798989E-2</v>
      </c>
      <c r="Z122" s="37">
        <f>Trans_deb!P122/GDP!S118/10</f>
        <v>1.1644476891249695</v>
      </c>
      <c r="AA122" s="37">
        <f>(Trans_cr_A!P122-Trans_deb!P122)/GDP!S118/10</f>
        <v>-0.93302431903977556</v>
      </c>
      <c r="AB122" s="42">
        <f t="shared" si="1"/>
        <v>1</v>
      </c>
      <c r="AC122" s="40">
        <f>Pass_Cr_A!V122-Pass_D_A!Y122-(Pass_Cr_A!U122-Pass_D_A!X122)</f>
        <v>5.6895705301423467E-2</v>
      </c>
      <c r="AD122" s="16"/>
      <c r="AE122" s="16"/>
      <c r="AF122" s="16"/>
    </row>
    <row r="123" spans="1:32" ht="14.25" customHeight="1" x14ac:dyDescent="0.25">
      <c r="A123" s="22" t="s">
        <v>143</v>
      </c>
      <c r="B123" s="67"/>
      <c r="C123" s="67"/>
      <c r="D123" s="67"/>
      <c r="E123" s="67"/>
      <c r="F123" s="67">
        <v>15.7</v>
      </c>
      <c r="G123" s="67">
        <v>15.629899999999999</v>
      </c>
      <c r="H123" s="67">
        <v>15.3729</v>
      </c>
      <c r="I123" s="67">
        <v>17.220199999999998</v>
      </c>
      <c r="J123" s="67">
        <v>16.8247</v>
      </c>
      <c r="K123" s="67">
        <v>16.702999999999999</v>
      </c>
      <c r="L123" s="67"/>
      <c r="M123" s="67"/>
      <c r="N123" s="67"/>
      <c r="O123" s="67"/>
      <c r="P123" s="67"/>
      <c r="Q123" s="67"/>
      <c r="R123" s="16"/>
      <c r="S123" s="31">
        <v>0</v>
      </c>
      <c r="T123" s="31">
        <v>0</v>
      </c>
      <c r="U123" s="31">
        <v>0</v>
      </c>
      <c r="V123" s="31">
        <v>0</v>
      </c>
      <c r="W123" s="36" t="e">
        <f>P123/Trans_deb!P123</f>
        <v>#DIV/0!</v>
      </c>
      <c r="X123" s="37">
        <f>P123/GDP!S119/10</f>
        <v>0</v>
      </c>
      <c r="Y123" s="37">
        <f>Q123/GDP!T119/10</f>
        <v>0</v>
      </c>
      <c r="Z123" s="37">
        <f>Trans_deb!P123/GDP!S119/10</f>
        <v>0</v>
      </c>
      <c r="AA123" s="37">
        <f>(Trans_cr_A!P123-Trans_deb!P123)/GDP!S119/10</f>
        <v>0</v>
      </c>
      <c r="AB123" s="42">
        <f t="shared" si="1"/>
        <v>0</v>
      </c>
      <c r="AC123" s="40" t="e">
        <f>Pass_Cr_A!V123-Pass_D_A!Y123-(Pass_Cr_A!U123-Pass_D_A!X123)</f>
        <v>#VALUE!</v>
      </c>
      <c r="AD123" s="16"/>
      <c r="AE123" s="16"/>
      <c r="AF123" s="16"/>
    </row>
    <row r="124" spans="1:32" ht="14.25" customHeight="1" x14ac:dyDescent="0.25">
      <c r="A124" s="22" t="s">
        <v>144</v>
      </c>
      <c r="B124" s="68">
        <v>28.87</v>
      </c>
      <c r="C124" s="68">
        <v>33.93</v>
      </c>
      <c r="D124" s="68">
        <v>57.22</v>
      </c>
      <c r="E124" s="68">
        <v>71.37</v>
      </c>
      <c r="F124" s="68">
        <v>63.9</v>
      </c>
      <c r="G124" s="68">
        <v>56.52</v>
      </c>
      <c r="H124" s="68">
        <v>71.599999999999994</v>
      </c>
      <c r="I124" s="68">
        <v>87.72</v>
      </c>
      <c r="J124" s="68">
        <v>92.81</v>
      </c>
      <c r="K124" s="68">
        <v>97.1</v>
      </c>
      <c r="L124" s="68">
        <v>85.83</v>
      </c>
      <c r="M124" s="68">
        <v>76.92</v>
      </c>
      <c r="N124" s="68">
        <v>78.44</v>
      </c>
      <c r="O124" s="68">
        <v>85.57</v>
      </c>
      <c r="P124" s="68">
        <v>93.24</v>
      </c>
      <c r="Q124" s="68">
        <v>27.48</v>
      </c>
      <c r="R124" s="16"/>
      <c r="S124" s="31">
        <v>0</v>
      </c>
      <c r="T124" s="31">
        <v>0</v>
      </c>
      <c r="U124" s="31">
        <v>0</v>
      </c>
      <c r="V124" s="31">
        <v>0</v>
      </c>
      <c r="W124" s="36">
        <f>P124/Trans_deb!P124</f>
        <v>0.22344708588957055</v>
      </c>
      <c r="X124" s="37">
        <f>P124/GDP!S120/10</f>
        <v>0.77985948477751754</v>
      </c>
      <c r="Y124" s="37">
        <f>Q124/GDP!T120/10</f>
        <v>0.23895652173913043</v>
      </c>
      <c r="Z124" s="37">
        <f>Trans_deb!P124/GDP!S120/10</f>
        <v>3.490130478420876</v>
      </c>
      <c r="AA124" s="37">
        <f>(Trans_cr_A!P124-Trans_deb!P124)/GDP!S120/10</f>
        <v>-0.10404817664770824</v>
      </c>
      <c r="AB124" s="42">
        <f t="shared" si="1"/>
        <v>1</v>
      </c>
      <c r="AC124" s="40">
        <f>Pass_Cr_A!V124-Pass_D_A!Y124-(Pass_Cr_A!U124-Pass_D_A!X124)</f>
        <v>-0.22674400337469283</v>
      </c>
      <c r="AD124" s="16"/>
      <c r="AE124" s="16"/>
      <c r="AF124" s="16"/>
    </row>
    <row r="125" spans="1:32" ht="14.25" customHeight="1" x14ac:dyDescent="0.25">
      <c r="A125" s="22" t="s">
        <v>145</v>
      </c>
      <c r="B125" s="67">
        <v>16.32</v>
      </c>
      <c r="C125" s="67">
        <v>24.181080000000001</v>
      </c>
      <c r="D125" s="67">
        <v>21.9115</v>
      </c>
      <c r="E125" s="67">
        <v>32.013620000000003</v>
      </c>
      <c r="F125" s="67">
        <v>31.88674</v>
      </c>
      <c r="G125" s="67">
        <v>54.397953999999999</v>
      </c>
      <c r="H125" s="67">
        <v>63.747076219973394</v>
      </c>
      <c r="I125" s="67">
        <v>73.391887897515488</v>
      </c>
      <c r="J125" s="67">
        <v>62.909640006809099</v>
      </c>
      <c r="K125" s="67">
        <v>55.967324073698101</v>
      </c>
      <c r="L125" s="67">
        <v>51.462862861375903</v>
      </c>
      <c r="M125" s="67">
        <v>53.940910564083495</v>
      </c>
      <c r="N125" s="67">
        <v>84.885599781905398</v>
      </c>
      <c r="O125" s="67">
        <v>102.87259211926849</v>
      </c>
      <c r="P125" s="67">
        <v>110.7993507479443</v>
      </c>
      <c r="Q125" s="67">
        <v>22.55576428048326</v>
      </c>
      <c r="R125" s="16"/>
      <c r="S125" s="31">
        <v>0</v>
      </c>
      <c r="T125" s="31">
        <v>0</v>
      </c>
      <c r="U125" s="31">
        <v>0</v>
      </c>
      <c r="V125" s="31">
        <v>0</v>
      </c>
      <c r="W125" s="36">
        <f>P125/Trans_deb!P125</f>
        <v>0.11266447646740557</v>
      </c>
      <c r="X125" s="37">
        <f>P125/GDP!S121/10</f>
        <v>0.79159356110555334</v>
      </c>
      <c r="Y125" s="37">
        <f>Q125/GDP!T121/10</f>
        <v>0.17169646251414522</v>
      </c>
      <c r="Z125" s="37">
        <f>Trans_deb!P125/GDP!S121/10</f>
        <v>7.0261149381417098</v>
      </c>
      <c r="AA125" s="37">
        <f>(Trans_cr_A!P125-Trans_deb!P125)/GDP!S121/10</f>
        <v>-4.2463327341539854</v>
      </c>
      <c r="AB125" s="42">
        <f t="shared" si="1"/>
        <v>1</v>
      </c>
      <c r="AC125" s="40">
        <f>Pass_Cr_A!V125-Pass_D_A!Y125-(Pass_Cr_A!U125-Pass_D_A!X125)</f>
        <v>0.11647399962780702</v>
      </c>
      <c r="AD125" s="16"/>
      <c r="AE125" s="16"/>
      <c r="AF125" s="16"/>
    </row>
    <row r="126" spans="1:32" ht="14.25" customHeight="1" x14ac:dyDescent="0.25">
      <c r="A126" s="22" t="s">
        <v>146</v>
      </c>
      <c r="B126" s="68"/>
      <c r="C126" s="68"/>
      <c r="D126" s="68">
        <v>21.07028688662135</v>
      </c>
      <c r="E126" s="68">
        <v>37.495385241832111</v>
      </c>
      <c r="F126" s="68">
        <v>27.278010042376302</v>
      </c>
      <c r="G126" s="68">
        <v>26.4</v>
      </c>
      <c r="H126" s="68">
        <v>31.114664702678134</v>
      </c>
      <c r="I126" s="68">
        <v>28.33453649490783</v>
      </c>
      <c r="J126" s="68">
        <v>32.622437286629477</v>
      </c>
      <c r="K126" s="68">
        <v>31.89954473033891</v>
      </c>
      <c r="L126" s="68">
        <v>24.116576195317158</v>
      </c>
      <c r="M126" s="68">
        <v>24.520592319566816</v>
      </c>
      <c r="N126" s="68">
        <v>23.972218746878781</v>
      </c>
      <c r="O126" s="68">
        <v>5.4944452231450729</v>
      </c>
      <c r="P126" s="68">
        <v>14.250759203433295</v>
      </c>
      <c r="Q126" s="68">
        <v>7.9683080626833753</v>
      </c>
      <c r="R126" s="16"/>
      <c r="S126" s="31">
        <v>0</v>
      </c>
      <c r="T126" s="31">
        <v>0</v>
      </c>
      <c r="U126" s="31">
        <v>0</v>
      </c>
      <c r="V126" s="31">
        <v>0</v>
      </c>
      <c r="W126" s="36">
        <f>P126/Trans_deb!P126</f>
        <v>4.3095986758443262E-2</v>
      </c>
      <c r="X126" s="37">
        <f>P126/GDP!S122/10</f>
        <v>0.25709469968308307</v>
      </c>
      <c r="Y126" s="37">
        <f>Q126/GDP!T122/10</f>
        <v>0.16635298669485127</v>
      </c>
      <c r="Z126" s="37">
        <f>Trans_deb!P126/GDP!S122/10</f>
        <v>5.9656297261302118</v>
      </c>
      <c r="AA126" s="37">
        <f>(Trans_cr_A!P126-Trans_deb!P126)/GDP!S122/10</f>
        <v>1.1552105664466796</v>
      </c>
      <c r="AB126" s="42">
        <f t="shared" si="1"/>
        <v>1</v>
      </c>
      <c r="AC126" s="40">
        <f>Pass_Cr_A!V126-Pass_D_A!Y126-(Pass_Cr_A!U126-Pass_D_A!X126)</f>
        <v>-0.54908539736093653</v>
      </c>
      <c r="AD126" s="16"/>
      <c r="AE126" s="16"/>
      <c r="AF126" s="16"/>
    </row>
    <row r="127" spans="1:32" ht="14.25" customHeight="1" x14ac:dyDescent="0.25">
      <c r="A127" s="22" t="s">
        <v>147</v>
      </c>
      <c r="B127" s="67"/>
      <c r="C127" s="67"/>
      <c r="D127" s="67"/>
      <c r="E127" s="67"/>
      <c r="F127" s="67"/>
      <c r="G127" s="67"/>
      <c r="H127" s="67"/>
      <c r="I127" s="67"/>
      <c r="J127" s="67"/>
      <c r="K127" s="67">
        <v>0.5</v>
      </c>
      <c r="L127" s="67">
        <v>0.39074074074074072</v>
      </c>
      <c r="M127" s="67">
        <v>0.3110296296296296</v>
      </c>
      <c r="N127" s="67">
        <v>0.52119061111111109</v>
      </c>
      <c r="O127" s="67">
        <v>0.54077747222139627</v>
      </c>
      <c r="P127" s="67"/>
      <c r="Q127" s="67"/>
      <c r="R127" s="16"/>
      <c r="S127" s="31">
        <v>0</v>
      </c>
      <c r="T127" s="31">
        <v>0</v>
      </c>
      <c r="U127" s="31">
        <v>0</v>
      </c>
      <c r="V127" s="31">
        <v>0</v>
      </c>
      <c r="W127" s="36">
        <f>P127/Trans_deb!P127</f>
        <v>0</v>
      </c>
      <c r="X127" s="37">
        <f>P127/GDP!S123/10</f>
        <v>0</v>
      </c>
      <c r="Y127" s="37">
        <f>Q127/GDP!T123/10</f>
        <v>0</v>
      </c>
      <c r="Z127" s="37">
        <f>Trans_deb!P127/GDP!S123/10</f>
        <v>5.9831056661047777</v>
      </c>
      <c r="AA127" s="37">
        <f>(Trans_cr_A!P127-Trans_deb!P127)/GDP!S123/10</f>
        <v>-3.6472350991733071</v>
      </c>
      <c r="AB127" s="42">
        <f t="shared" si="1"/>
        <v>0</v>
      </c>
      <c r="AC127" s="40" t="e">
        <f>Pass_Cr_A!V127-Pass_D_A!Y127-(Pass_Cr_A!U127-Pass_D_A!X127)</f>
        <v>#VALUE!</v>
      </c>
      <c r="AD127" s="16"/>
      <c r="AE127" s="16"/>
      <c r="AF127" s="16"/>
    </row>
    <row r="128" spans="1:32" ht="14.25" customHeight="1" x14ac:dyDescent="0.25">
      <c r="A128" s="22" t="s">
        <v>148</v>
      </c>
      <c r="B128" s="68">
        <v>386.57024092902566</v>
      </c>
      <c r="C128" s="68">
        <v>420.31858527704622</v>
      </c>
      <c r="D128" s="68">
        <v>538.06647413282894</v>
      </c>
      <c r="E128" s="68">
        <v>820.08317609362291</v>
      </c>
      <c r="F128" s="68">
        <v>607.42154023279215</v>
      </c>
      <c r="G128" s="68">
        <v>676.22430563556884</v>
      </c>
      <c r="H128" s="68">
        <v>896.65422921446111</v>
      </c>
      <c r="I128" s="68">
        <v>841.67449918460375</v>
      </c>
      <c r="J128" s="68">
        <v>684.27098249658252</v>
      </c>
      <c r="K128" s="68">
        <v>817.1</v>
      </c>
      <c r="L128" s="68">
        <v>752.89055952551985</v>
      </c>
      <c r="M128" s="68">
        <v>851.72496684251723</v>
      </c>
      <c r="N128" s="68">
        <v>1035.9106210246844</v>
      </c>
      <c r="O128" s="68">
        <v>1011.2815538789998</v>
      </c>
      <c r="P128" s="68">
        <v>926.27749311127604</v>
      </c>
      <c r="Q128" s="68">
        <v>395.86863973652726</v>
      </c>
      <c r="R128" s="16"/>
      <c r="S128" s="31">
        <v>0</v>
      </c>
      <c r="T128" s="31">
        <v>0</v>
      </c>
      <c r="U128" s="31">
        <v>0</v>
      </c>
      <c r="V128" s="31">
        <v>0</v>
      </c>
      <c r="W128" s="36">
        <f>P128/Trans_deb!P128</f>
        <v>0.24209214587780306</v>
      </c>
      <c r="X128" s="37">
        <f>P128/GDP!S124/10</f>
        <v>0.77382602744444584</v>
      </c>
      <c r="Y128" s="37">
        <f>Q128/GDP!T124/10</f>
        <v>0.3486355019344482</v>
      </c>
      <c r="Z128" s="37">
        <f>Trans_deb!P128/GDP!S124/10</f>
        <v>3.1964111212225674</v>
      </c>
      <c r="AA128" s="37">
        <f>(Trans_cr_A!P128-Trans_deb!P128)/GDP!S124/10</f>
        <v>-0.199978533688908</v>
      </c>
      <c r="AB128" s="42">
        <f t="shared" si="1"/>
        <v>1</v>
      </c>
      <c r="AC128" s="40">
        <f>Pass_Cr_A!V128-Pass_D_A!Y128-(Pass_Cr_A!U128-Pass_D_A!X128)</f>
        <v>-0.4606592767632704</v>
      </c>
      <c r="AD128" s="16"/>
      <c r="AE128" s="16"/>
      <c r="AF128" s="16"/>
    </row>
    <row r="129" spans="1:32" ht="14.25" customHeight="1" x14ac:dyDescent="0.25">
      <c r="A129" s="22" t="s">
        <v>149</v>
      </c>
      <c r="B129" s="67">
        <v>11.323813400000001</v>
      </c>
      <c r="C129" s="67">
        <v>17.093115050000002</v>
      </c>
      <c r="D129" s="67">
        <v>29.2605294954</v>
      </c>
      <c r="E129" s="67">
        <v>33.429310708949998</v>
      </c>
      <c r="F129" s="67">
        <v>35.083721166500005</v>
      </c>
      <c r="G129" s="67">
        <v>31.027806296799998</v>
      </c>
      <c r="H129" s="67">
        <v>33.728468259435999</v>
      </c>
      <c r="I129" s="67">
        <v>61.389420151515999</v>
      </c>
      <c r="J129" s="67">
        <v>72.345599756703493</v>
      </c>
      <c r="K129" s="67">
        <v>78.327247150000005</v>
      </c>
      <c r="L129" s="67">
        <v>98.7254154463552</v>
      </c>
      <c r="M129" s="67">
        <v>45.400916928437553</v>
      </c>
      <c r="N129" s="67">
        <v>45.5184830401775</v>
      </c>
      <c r="O129" s="67">
        <v>3.4169554044553103</v>
      </c>
      <c r="P129" s="67">
        <v>4.2859990449255898</v>
      </c>
      <c r="Q129" s="67">
        <v>4.9536292468077674</v>
      </c>
      <c r="R129" s="16"/>
      <c r="S129" s="31">
        <v>0</v>
      </c>
      <c r="T129" s="31">
        <v>0</v>
      </c>
      <c r="U129" s="31">
        <v>0</v>
      </c>
      <c r="V129" s="31">
        <v>0</v>
      </c>
      <c r="W129" s="36">
        <f>P129/Trans_deb!P129</f>
        <v>6.8492290915195507E-3</v>
      </c>
      <c r="X129" s="37">
        <f>P129/GDP!S125/10</f>
        <v>2.8206640637878182E-2</v>
      </c>
      <c r="Y129" s="37">
        <f>Q129/GDP!T125/10</f>
        <v>3.4436074013262201E-2</v>
      </c>
      <c r="Z129" s="37">
        <f>Trans_deb!P129/GDP!S125/10</f>
        <v>4.1182212276710883</v>
      </c>
      <c r="AA129" s="37">
        <f>(Trans_cr_A!P129-Trans_deb!P129)/GDP!S125/10</f>
        <v>-0.16182591002040098</v>
      </c>
      <c r="AB129" s="42">
        <f t="shared" si="1"/>
        <v>1</v>
      </c>
      <c r="AC129" s="40">
        <f>Pass_Cr_A!V129-Pass_D_A!Y129-(Pass_Cr_A!U129-Pass_D_A!X129)</f>
        <v>-0.32165412859733983</v>
      </c>
      <c r="AD129" s="16"/>
      <c r="AE129" s="16"/>
      <c r="AF129" s="16"/>
    </row>
    <row r="130" spans="1:32" ht="14.25" customHeight="1" x14ac:dyDescent="0.25">
      <c r="A130" s="22" t="s">
        <v>150</v>
      </c>
      <c r="B130" s="68">
        <v>2.5783127093862603</v>
      </c>
      <c r="C130" s="68">
        <v>2.8441443778862237</v>
      </c>
      <c r="D130" s="68">
        <v>2.9738590359680361</v>
      </c>
      <c r="E130" s="68">
        <v>0.6512233696157782</v>
      </c>
      <c r="F130" s="68">
        <v>0</v>
      </c>
      <c r="G130" s="68">
        <v>0</v>
      </c>
      <c r="H130" s="68">
        <v>9.371153760024697</v>
      </c>
      <c r="I130" s="68">
        <v>7.8999779728546686</v>
      </c>
      <c r="J130" s="68">
        <v>15.6</v>
      </c>
      <c r="K130" s="68">
        <v>81.956885642095585</v>
      </c>
      <c r="L130" s="68">
        <v>120.68364266871156</v>
      </c>
      <c r="M130" s="68">
        <v>163.83878501090174</v>
      </c>
      <c r="N130" s="68">
        <v>31.357606656371516</v>
      </c>
      <c r="O130" s="68">
        <v>28.813132759272527</v>
      </c>
      <c r="P130" s="68">
        <v>27.777351344704925</v>
      </c>
      <c r="Q130" s="68"/>
      <c r="R130" s="16"/>
      <c r="S130" s="31">
        <v>0</v>
      </c>
      <c r="T130" s="31">
        <v>0</v>
      </c>
      <c r="U130" s="31">
        <v>0</v>
      </c>
      <c r="V130" s="31">
        <v>0</v>
      </c>
      <c r="W130" s="36">
        <f>P130/Trans_deb!P130</f>
        <v>1.7288866568906731E-2</v>
      </c>
      <c r="X130" s="37">
        <f>P130/GDP!S126/10</f>
        <v>4.0372883556735156E-2</v>
      </c>
      <c r="Y130" s="37">
        <f>Q130/GDP!T126/10</f>
        <v>0</v>
      </c>
      <c r="Z130" s="37">
        <f>Trans_deb!P130/GDP!S126/10</f>
        <v>2.3351955083824882</v>
      </c>
      <c r="AA130" s="37">
        <f>(Trans_cr_A!P130-Trans_deb!P130)/GDP!S126/10</f>
        <v>-1.7819496855254755</v>
      </c>
      <c r="AB130" s="42">
        <f t="shared" si="1"/>
        <v>0</v>
      </c>
      <c r="AC130" s="40" t="e">
        <f>Pass_Cr_A!V130-Pass_D_A!Y130-(Pass_Cr_A!U130-Pass_D_A!X130)</f>
        <v>#VALUE!</v>
      </c>
      <c r="AD130" s="16"/>
      <c r="AE130" s="16"/>
      <c r="AF130" s="16"/>
    </row>
    <row r="131" spans="1:32" ht="14.25" customHeight="1" x14ac:dyDescent="0.25">
      <c r="A131" s="22" t="s">
        <v>151</v>
      </c>
      <c r="B131" s="67">
        <v>0</v>
      </c>
      <c r="C131" s="67">
        <v>0</v>
      </c>
      <c r="D131" s="67">
        <v>0</v>
      </c>
      <c r="E131" s="67">
        <v>0</v>
      </c>
      <c r="F131" s="67">
        <v>5.3</v>
      </c>
      <c r="G131" s="67">
        <v>7.205164083977337</v>
      </c>
      <c r="H131" s="67">
        <v>8.6863103885530961</v>
      </c>
      <c r="I131" s="67">
        <v>5.2987312245153442</v>
      </c>
      <c r="J131" s="67">
        <v>6.1360372797678897</v>
      </c>
      <c r="K131" s="67">
        <v>16.970593003159582</v>
      </c>
      <c r="L131" s="67">
        <v>7.9518804480637879</v>
      </c>
      <c r="M131" s="67">
        <v>9.797803399322337</v>
      </c>
      <c r="N131" s="67">
        <v>2.070963277813568</v>
      </c>
      <c r="O131" s="67">
        <v>12.926907937480301</v>
      </c>
      <c r="P131" s="67">
        <v>11.481644452618117</v>
      </c>
      <c r="Q131" s="67">
        <v>4.8737505930814997</v>
      </c>
      <c r="R131" s="16"/>
      <c r="S131" s="31">
        <v>0</v>
      </c>
      <c r="T131" s="31">
        <v>0</v>
      </c>
      <c r="U131" s="31">
        <v>0</v>
      </c>
      <c r="V131" s="31">
        <v>0</v>
      </c>
      <c r="W131" s="36">
        <f>P131/Trans_deb!P131</f>
        <v>8.4715428459199424E-2</v>
      </c>
      <c r="X131" s="37">
        <f>P131/GDP!S127/10</f>
        <v>9.1552862232821275E-2</v>
      </c>
      <c r="Y131" s="37">
        <f>Q131/GDP!T127/10</f>
        <v>4.6135465667185724E-2</v>
      </c>
      <c r="Z131" s="37">
        <f>Trans_deb!P131/GDP!S127/10</f>
        <v>1.0807106084214033</v>
      </c>
      <c r="AA131" s="37">
        <f>(Trans_cr_A!P131-Trans_deb!P131)/GDP!S127/10</f>
        <v>-0.21472798708855159</v>
      </c>
      <c r="AB131" s="42">
        <f t="shared" si="1"/>
        <v>1</v>
      </c>
      <c r="AC131" s="40">
        <f>Pass_Cr_A!V131-Pass_D_A!Y131-(Pass_Cr_A!U131-Pass_D_A!X131)</f>
        <v>-0.41399394513545829</v>
      </c>
      <c r="AD131" s="16"/>
      <c r="AE131" s="16"/>
      <c r="AF131" s="16"/>
    </row>
    <row r="132" spans="1:32" ht="14.25" customHeight="1" x14ac:dyDescent="0.25">
      <c r="A132" s="22" t="s">
        <v>152</v>
      </c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16"/>
      <c r="S132" s="31">
        <v>0</v>
      </c>
      <c r="T132" s="31">
        <v>0</v>
      </c>
      <c r="U132" s="31">
        <v>0</v>
      </c>
      <c r="V132" s="31">
        <v>0</v>
      </c>
      <c r="W132" s="36" t="e">
        <f>P132/Trans_deb!P132</f>
        <v>#DIV/0!</v>
      </c>
      <c r="X132" s="37">
        <f>P132/GDP!S128/10</f>
        <v>0</v>
      </c>
      <c r="Y132" s="37">
        <f>Q132/GDP!T128/10</f>
        <v>0</v>
      </c>
      <c r="Z132" s="37">
        <f>Trans_deb!P132/GDP!S128/10</f>
        <v>0</v>
      </c>
      <c r="AA132" s="37">
        <f>(Trans_cr_A!P132-Trans_deb!P132)/GDP!S128/10</f>
        <v>0</v>
      </c>
      <c r="AB132" s="42">
        <f t="shared" si="1"/>
        <v>0</v>
      </c>
      <c r="AC132" s="40" t="e">
        <f>Pass_Cr_A!V132-Pass_D_A!Y132-(Pass_Cr_A!U132-Pass_D_A!X132)</f>
        <v>#VALUE!</v>
      </c>
      <c r="AD132" s="16"/>
      <c r="AE132" s="16"/>
      <c r="AF132" s="16"/>
    </row>
    <row r="133" spans="1:32" ht="14.25" customHeight="1" x14ac:dyDescent="0.25">
      <c r="A133" s="22" t="s">
        <v>153</v>
      </c>
      <c r="B133" s="67">
        <v>57.717114148390195</v>
      </c>
      <c r="C133" s="67">
        <v>76.398699587598117</v>
      </c>
      <c r="D133" s="67">
        <v>127.50776589767337</v>
      </c>
      <c r="E133" s="67">
        <v>163.55267116791197</v>
      </c>
      <c r="F133" s="67">
        <v>138.15094863183776</v>
      </c>
      <c r="G133" s="67">
        <v>125.55617234879485</v>
      </c>
      <c r="H133" s="67">
        <v>100.20848491279156</v>
      </c>
      <c r="I133" s="67">
        <v>148.66313980993277</v>
      </c>
      <c r="J133" s="67">
        <v>175.5936685108739</v>
      </c>
      <c r="K133" s="67">
        <v>175.50789681698487</v>
      </c>
      <c r="L133" s="67">
        <v>142.22392418617963</v>
      </c>
      <c r="M133" s="67">
        <v>46.692186388491038</v>
      </c>
      <c r="N133" s="67">
        <v>103.2612886090952</v>
      </c>
      <c r="O133" s="67">
        <v>81.994195031965887</v>
      </c>
      <c r="P133" s="67">
        <v>10.802310895680119</v>
      </c>
      <c r="Q133" s="67">
        <v>3.7659641708335001</v>
      </c>
      <c r="R133" s="16"/>
      <c r="S133" s="31">
        <v>0</v>
      </c>
      <c r="T133" s="31">
        <v>0</v>
      </c>
      <c r="U133" s="31">
        <v>0</v>
      </c>
      <c r="V133" s="31">
        <v>0</v>
      </c>
      <c r="W133" s="36">
        <f>P133/Trans_deb!P133</f>
        <v>1.7210881142522762E-2</v>
      </c>
      <c r="X133" s="37">
        <f>P133/GDP!S129/10</f>
        <v>3.1597715200749173E-2</v>
      </c>
      <c r="Y133" s="37">
        <f>Q133/GDP!T129/10</f>
        <v>1.0926923460999565E-2</v>
      </c>
      <c r="Z133" s="37">
        <f>Trans_deb!P133/GDP!S129/10</f>
        <v>1.8359150202182846</v>
      </c>
      <c r="AA133" s="37">
        <f>(Trans_cr_A!P133-Trans_deb!P133)/GDP!S129/10</f>
        <v>-1.5099832107350661</v>
      </c>
      <c r="AB133" s="42">
        <f t="shared" si="1"/>
        <v>1</v>
      </c>
      <c r="AC133" s="40">
        <f>Pass_Cr_A!V133-Pass_D_A!Y133-(Pass_Cr_A!U133-Pass_D_A!X133)</f>
        <v>-0.17682305405632093</v>
      </c>
      <c r="AD133" s="16"/>
      <c r="AE133" s="16"/>
      <c r="AF133" s="16"/>
    </row>
    <row r="134" spans="1:32" ht="14.25" customHeight="1" x14ac:dyDescent="0.25">
      <c r="A134" s="22" t="s">
        <v>154</v>
      </c>
      <c r="B134" s="68">
        <v>30.804469273743013</v>
      </c>
      <c r="C134" s="68">
        <v>22.106145251396647</v>
      </c>
      <c r="D134" s="68">
        <v>20.162011173184357</v>
      </c>
      <c r="E134" s="68">
        <v>26.368715083798882</v>
      </c>
      <c r="F134" s="68">
        <v>71.458100558659225</v>
      </c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16"/>
      <c r="S134" s="31">
        <v>0</v>
      </c>
      <c r="T134" s="31">
        <v>0</v>
      </c>
      <c r="U134" s="31">
        <v>0</v>
      </c>
      <c r="V134" s="31">
        <v>0</v>
      </c>
      <c r="W134" s="36" t="e">
        <f>P134/Trans_deb!P134</f>
        <v>#DIV/0!</v>
      </c>
      <c r="X134" s="37" t="e">
        <f>P134/GDP!S130/10</f>
        <v>#DIV/0!</v>
      </c>
      <c r="Y134" s="37" t="e">
        <f>Q134/GDP!T130/10</f>
        <v>#DIV/0!</v>
      </c>
      <c r="Z134" s="37" t="e">
        <f>Trans_deb!P134/GDP!S130/10</f>
        <v>#DIV/0!</v>
      </c>
      <c r="AA134" s="37" t="e">
        <f>(Trans_cr_A!P134-Trans_deb!P134)/GDP!S130/10</f>
        <v>#DIV/0!</v>
      </c>
      <c r="AB134" s="42">
        <f t="shared" si="1"/>
        <v>0</v>
      </c>
      <c r="AC134" s="40" t="e">
        <f>Pass_Cr_A!V134-Pass_D_A!Y134-(Pass_Cr_A!U134-Pass_D_A!X134)</f>
        <v>#VALUE!</v>
      </c>
      <c r="AD134" s="16"/>
      <c r="AE134" s="16"/>
      <c r="AF134" s="16"/>
    </row>
    <row r="135" spans="1:32" ht="14.25" customHeight="1" x14ac:dyDescent="0.25">
      <c r="A135" s="22" t="s">
        <v>155</v>
      </c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16"/>
      <c r="S135" s="31">
        <v>0</v>
      </c>
      <c r="T135" s="31">
        <v>0</v>
      </c>
      <c r="U135" s="31">
        <v>0</v>
      </c>
      <c r="V135" s="31">
        <v>0</v>
      </c>
      <c r="W135" s="36">
        <f>P135/Trans_deb!P135</f>
        <v>0</v>
      </c>
      <c r="X135" s="37">
        <f>P135/GDP!S131/10</f>
        <v>0</v>
      </c>
      <c r="Y135" s="37">
        <f>Q135/GDP!T131/10</f>
        <v>0</v>
      </c>
      <c r="Z135" s="37">
        <f>Trans_deb!P135/GDP!S131/10</f>
        <v>3.2744460475876194</v>
      </c>
      <c r="AA135" s="37">
        <f>(Trans_cr_A!P135-Trans_deb!P135)/GDP!S131/10</f>
        <v>1.2397191852903264</v>
      </c>
      <c r="AB135" s="42">
        <f t="shared" ref="AB135:AB198" si="2">IF(Q135="",0, 1)</f>
        <v>0</v>
      </c>
      <c r="AC135" s="40" t="e">
        <f>Pass_Cr_A!V135-Pass_D_A!Y135-(Pass_Cr_A!U135-Pass_D_A!X135)</f>
        <v>#VALUE!</v>
      </c>
      <c r="AD135" s="16"/>
      <c r="AE135" s="16"/>
      <c r="AF135" s="16"/>
    </row>
    <row r="136" spans="1:32" ht="14.25" customHeight="1" x14ac:dyDescent="0.25">
      <c r="A136" s="22" t="s">
        <v>156</v>
      </c>
      <c r="B136" s="68">
        <v>0</v>
      </c>
      <c r="C136" s="68">
        <v>0</v>
      </c>
      <c r="D136" s="68">
        <v>0</v>
      </c>
      <c r="E136" s="68">
        <v>186.3</v>
      </c>
      <c r="F136" s="68">
        <v>160.13865863339049</v>
      </c>
      <c r="G136" s="68">
        <v>163.93793217695242</v>
      </c>
      <c r="H136" s="68">
        <v>179.49707867062133</v>
      </c>
      <c r="I136" s="68">
        <v>176.95859065107967</v>
      </c>
      <c r="J136" s="68">
        <v>169.42397059358382</v>
      </c>
      <c r="K136" s="68">
        <v>159.29811605325193</v>
      </c>
      <c r="L136" s="68">
        <v>107.57719084373818</v>
      </c>
      <c r="M136" s="68">
        <v>98.653903343733205</v>
      </c>
      <c r="N136" s="68"/>
      <c r="O136" s="68"/>
      <c r="P136" s="68"/>
      <c r="Q136" s="68"/>
      <c r="R136" s="16"/>
      <c r="S136" s="31">
        <v>0</v>
      </c>
      <c r="T136" s="31">
        <v>0</v>
      </c>
      <c r="U136" s="31">
        <v>0</v>
      </c>
      <c r="V136" s="31">
        <v>0</v>
      </c>
      <c r="W136" s="36" t="e">
        <f>P136/Trans_deb!P136</f>
        <v>#DIV/0!</v>
      </c>
      <c r="X136" s="37">
        <f>P136/GDP!S132/10</f>
        <v>0</v>
      </c>
      <c r="Y136" s="37" t="e">
        <f>Q136/GDP!T132/10</f>
        <v>#DIV/0!</v>
      </c>
      <c r="Z136" s="37">
        <f>Trans_deb!P136/GDP!S132/10</f>
        <v>0</v>
      </c>
      <c r="AA136" s="37">
        <f>(Trans_cr_A!P136-Trans_deb!P136)/GDP!S132/10</f>
        <v>0</v>
      </c>
      <c r="AB136" s="42">
        <f t="shared" si="2"/>
        <v>0</v>
      </c>
      <c r="AC136" s="40" t="e">
        <f>Pass_Cr_A!V136-Pass_D_A!Y136-(Pass_Cr_A!U136-Pass_D_A!X136)</f>
        <v>#VALUE!</v>
      </c>
      <c r="AD136" s="16"/>
      <c r="AE136" s="16"/>
      <c r="AF136" s="16"/>
    </row>
    <row r="137" spans="1:32" ht="14.25" customHeight="1" x14ac:dyDescent="0.25">
      <c r="A137" s="22" t="s">
        <v>157</v>
      </c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16"/>
      <c r="S137" s="31">
        <v>0</v>
      </c>
      <c r="T137" s="31">
        <v>0</v>
      </c>
      <c r="U137" s="31">
        <v>0</v>
      </c>
      <c r="V137" s="31">
        <v>0</v>
      </c>
      <c r="W137" s="36">
        <f>P137/Trans_deb!P137</f>
        <v>0</v>
      </c>
      <c r="X137" s="37">
        <f>P137/GDP!S133/10</f>
        <v>0</v>
      </c>
      <c r="Y137" s="37">
        <f>Q137/GDP!T133/10</f>
        <v>0</v>
      </c>
      <c r="Z137" s="37">
        <f>Trans_deb!P137/GDP!S133/10</f>
        <v>1.5771696335775744</v>
      </c>
      <c r="AA137" s="37">
        <f>(Trans_cr_A!P137-Trans_deb!P137)/GDP!S133/10</f>
        <v>-0.49175507836856774</v>
      </c>
      <c r="AB137" s="42">
        <f t="shared" si="2"/>
        <v>0</v>
      </c>
      <c r="AC137" s="40" t="e">
        <f>Pass_Cr_A!V137-Pass_D_A!Y137-(Pass_Cr_A!U137-Pass_D_A!X137)</f>
        <v>#VALUE!</v>
      </c>
      <c r="AD137" s="16"/>
      <c r="AE137" s="16"/>
      <c r="AF137" s="16"/>
    </row>
    <row r="138" spans="1:32" ht="14.25" customHeight="1" x14ac:dyDescent="0.25">
      <c r="A138" s="22" t="s">
        <v>158</v>
      </c>
      <c r="B138" s="68">
        <v>70.900000000000006</v>
      </c>
      <c r="C138" s="68">
        <v>88.2</v>
      </c>
      <c r="D138" s="68">
        <v>111.1</v>
      </c>
      <c r="E138" s="68">
        <v>121.4</v>
      </c>
      <c r="F138" s="68">
        <v>122</v>
      </c>
      <c r="G138" s="68">
        <v>103.7</v>
      </c>
      <c r="H138" s="68">
        <v>102.3</v>
      </c>
      <c r="I138" s="68">
        <v>105</v>
      </c>
      <c r="J138" s="68">
        <v>125.2</v>
      </c>
      <c r="K138" s="68">
        <v>117.7</v>
      </c>
      <c r="L138" s="68">
        <v>117.4</v>
      </c>
      <c r="M138" s="68">
        <v>129.4</v>
      </c>
      <c r="N138" s="68">
        <v>129.9</v>
      </c>
      <c r="O138" s="68">
        <v>130.4</v>
      </c>
      <c r="P138" s="68">
        <v>131.1</v>
      </c>
      <c r="Q138" s="68">
        <v>38.6</v>
      </c>
      <c r="R138" s="16"/>
      <c r="S138" s="31">
        <v>0</v>
      </c>
      <c r="T138" s="31">
        <v>0</v>
      </c>
      <c r="U138" s="31">
        <v>0</v>
      </c>
      <c r="V138" s="31">
        <v>0</v>
      </c>
      <c r="W138" s="36">
        <f>P138/Trans_deb!P138</f>
        <v>0.33265668612027399</v>
      </c>
      <c r="X138" s="37">
        <f>P138/GDP!S134/10</f>
        <v>1.0458715596330275</v>
      </c>
      <c r="Y138" s="37">
        <f>Q138/GDP!T134/10</f>
        <v>0.31780009879795817</v>
      </c>
      <c r="Z138" s="37">
        <f>Trans_deb!P138/GDP!S134/10</f>
        <v>3.1439968089349821</v>
      </c>
      <c r="AA138" s="37">
        <f>(Trans_cr_A!P138-Trans_deb!P138)/GDP!S134/10</f>
        <v>-2.6637415237335462</v>
      </c>
      <c r="AB138" s="42">
        <f t="shared" si="2"/>
        <v>1</v>
      </c>
      <c r="AC138" s="40">
        <f>Pass_Cr_A!V138-Pass_D_A!Y138-(Pass_Cr_A!U138-Pass_D_A!X138)</f>
        <v>0.72807146083506935</v>
      </c>
      <c r="AD138" s="16"/>
      <c r="AE138" s="16"/>
      <c r="AF138" s="16"/>
    </row>
    <row r="139" spans="1:32" ht="14.25" customHeight="1" x14ac:dyDescent="0.25">
      <c r="A139" s="22" t="s">
        <v>159</v>
      </c>
      <c r="B139" s="67">
        <v>11.724802180346007</v>
      </c>
      <c r="C139" s="67">
        <v>13.525370240821902</v>
      </c>
      <c r="D139" s="67">
        <v>18.983200826142184</v>
      </c>
      <c r="E139" s="67">
        <v>30.529145145947087</v>
      </c>
      <c r="F139" s="67">
        <v>30.57027652620047</v>
      </c>
      <c r="G139" s="67">
        <v>3.356950811308272</v>
      </c>
      <c r="H139" s="67">
        <v>16.600000000000001</v>
      </c>
      <c r="I139" s="67">
        <v>95.693650867049016</v>
      </c>
      <c r="J139" s="67">
        <v>33.624241036005365</v>
      </c>
      <c r="K139" s="67">
        <v>44.248457041675209</v>
      </c>
      <c r="L139" s="67">
        <v>69.928995216221281</v>
      </c>
      <c r="M139" s="67">
        <v>36.217560978927779</v>
      </c>
      <c r="N139" s="67">
        <v>40.26912632393681</v>
      </c>
      <c r="O139" s="67">
        <v>46.080012957161998</v>
      </c>
      <c r="P139" s="67">
        <v>42.301491937257921</v>
      </c>
      <c r="Q139" s="67"/>
      <c r="R139" s="16"/>
      <c r="S139" s="31">
        <v>0</v>
      </c>
      <c r="T139" s="31">
        <v>0</v>
      </c>
      <c r="U139" s="31">
        <v>0</v>
      </c>
      <c r="V139" s="31">
        <v>0</v>
      </c>
      <c r="W139" s="36">
        <f>P139/Trans_deb!P139</f>
        <v>6.4102395989960925E-2</v>
      </c>
      <c r="X139" s="37">
        <f>P139/GDP!S135/10</f>
        <v>0.32761378513985379</v>
      </c>
      <c r="Y139" s="37">
        <f>Q139/GDP!T135/10</f>
        <v>0</v>
      </c>
      <c r="Z139" s="37">
        <f>Trans_deb!P139/GDP!S135/10</f>
        <v>5.1107884515137521</v>
      </c>
      <c r="AA139" s="37">
        <f>(Trans_cr_A!P139-Trans_deb!P139)/GDP!S135/10</f>
        <v>-4.9853841540504584</v>
      </c>
      <c r="AB139" s="42">
        <f t="shared" si="2"/>
        <v>0</v>
      </c>
      <c r="AC139" s="40" t="e">
        <f>Pass_Cr_A!V139-Pass_D_A!Y139-(Pass_Cr_A!U139-Pass_D_A!X139)</f>
        <v>#VALUE!</v>
      </c>
      <c r="AD139" s="16"/>
      <c r="AE139" s="16"/>
      <c r="AF139" s="16"/>
    </row>
    <row r="140" spans="1:32" ht="14.25" customHeight="1" x14ac:dyDescent="0.25">
      <c r="A140" s="22" t="s">
        <v>160</v>
      </c>
      <c r="B140" s="68">
        <v>260.81930207225139</v>
      </c>
      <c r="C140" s="68">
        <v>257.28677813216501</v>
      </c>
      <c r="D140" s="68">
        <v>1074.8601325577015</v>
      </c>
      <c r="E140" s="68">
        <v>1229.4624424655574</v>
      </c>
      <c r="F140" s="68">
        <v>1224.1225238447073</v>
      </c>
      <c r="G140" s="68">
        <v>2781.5985389776943</v>
      </c>
      <c r="H140" s="68">
        <v>2934.9217169160775</v>
      </c>
      <c r="I140" s="68">
        <v>3098.6608603174604</v>
      </c>
      <c r="J140" s="68">
        <v>3288.4510207443755</v>
      </c>
      <c r="K140" s="68">
        <v>3393.2</v>
      </c>
      <c r="L140" s="68">
        <v>3411.6185</v>
      </c>
      <c r="M140" s="68">
        <v>3445.4805000000001</v>
      </c>
      <c r="N140" s="68">
        <v>2397.2643524655327</v>
      </c>
      <c r="O140" s="68">
        <v>3648.58075569524</v>
      </c>
      <c r="P140" s="68">
        <v>2896.9206468448056</v>
      </c>
      <c r="Q140" s="68">
        <v>1064.8734850413648</v>
      </c>
      <c r="R140" s="16"/>
      <c r="S140" s="31">
        <v>0</v>
      </c>
      <c r="T140" s="31">
        <v>0</v>
      </c>
      <c r="U140" s="31">
        <v>0</v>
      </c>
      <c r="V140" s="31">
        <v>0</v>
      </c>
      <c r="W140" s="36">
        <f>P140/Trans_deb!P140</f>
        <v>0.42284294221052526</v>
      </c>
      <c r="X140" s="37">
        <f>P140/GDP!S136/10</f>
        <v>0.646460913783095</v>
      </c>
      <c r="Y140" s="37">
        <f>Q140/GDP!T136/10</f>
        <v>0.2479777480575947</v>
      </c>
      <c r="Z140" s="37">
        <f>Trans_deb!P140/GDP!S136/10</f>
        <v>1.5288440440877331</v>
      </c>
      <c r="AA140" s="37">
        <f>(Trans_cr_A!P140-Trans_deb!P140)/GDP!S136/10</f>
        <v>-1.0896168725552966</v>
      </c>
      <c r="AB140" s="42">
        <f t="shared" si="2"/>
        <v>1</v>
      </c>
      <c r="AC140" s="40">
        <f>Pass_Cr_A!V140-Pass_D_A!Y140-(Pass_Cr_A!U140-Pass_D_A!X140)</f>
        <v>0.39535868274289893</v>
      </c>
      <c r="AD140" s="16"/>
      <c r="AE140" s="16"/>
      <c r="AF140" s="16"/>
    </row>
    <row r="141" spans="1:32" ht="14.25" customHeight="1" x14ac:dyDescent="0.25">
      <c r="A141" s="22" t="s">
        <v>161</v>
      </c>
      <c r="B141" s="67">
        <v>34.760891839800003</v>
      </c>
      <c r="C141" s="67">
        <v>38.563332674000002</v>
      </c>
      <c r="D141" s="67">
        <v>44.610463299999999</v>
      </c>
      <c r="E141" s="67">
        <v>54.340307188000004</v>
      </c>
      <c r="F141" s="67">
        <v>49.597786060999994</v>
      </c>
      <c r="G141" s="67">
        <v>38.88640753</v>
      </c>
      <c r="H141" s="67">
        <v>45.761907625399999</v>
      </c>
      <c r="I141" s="67">
        <v>41.720202336999996</v>
      </c>
      <c r="J141" s="67">
        <v>36.96511074</v>
      </c>
      <c r="K141" s="67">
        <v>36.691591380000006</v>
      </c>
      <c r="L141" s="67">
        <v>29.841349432000001</v>
      </c>
      <c r="M141" s="67">
        <v>23.748309120000002</v>
      </c>
      <c r="N141" s="67">
        <v>25.865439796999997</v>
      </c>
      <c r="O141" s="67">
        <v>22.83581972</v>
      </c>
      <c r="P141" s="67">
        <v>19.916495524999998</v>
      </c>
      <c r="Q141" s="67">
        <v>5.9772826732000004</v>
      </c>
      <c r="R141" s="16"/>
      <c r="S141" s="31">
        <v>0</v>
      </c>
      <c r="T141" s="31">
        <v>0</v>
      </c>
      <c r="U141" s="31">
        <v>0</v>
      </c>
      <c r="V141" s="31">
        <v>0</v>
      </c>
      <c r="W141" s="36">
        <f>P141/Trans_deb!P141</f>
        <v>4.9387049516658288E-2</v>
      </c>
      <c r="X141" s="37">
        <f>P141/GDP!S137/10</f>
        <v>0.15869717549800794</v>
      </c>
      <c r="Y141" s="37">
        <f>Q141/GDP!T137/10</f>
        <v>4.8643250921223964E-2</v>
      </c>
      <c r="Z141" s="37">
        <f>Trans_deb!P141/GDP!S137/10</f>
        <v>3.2133358249003976</v>
      </c>
      <c r="AA141" s="37">
        <f>(Trans_cr_A!P141-Trans_deb!P141)/GDP!S137/10</f>
        <v>0.419733621075698</v>
      </c>
      <c r="AB141" s="42">
        <f t="shared" si="2"/>
        <v>1</v>
      </c>
      <c r="AC141" s="40">
        <f>Pass_Cr_A!V141-Pass_D_A!Y141-(Pass_Cr_A!U141-Pass_D_A!X141)</f>
        <v>8.1584918059882827E-2</v>
      </c>
      <c r="AD141" s="16"/>
      <c r="AE141" s="16"/>
      <c r="AF141" s="16"/>
    </row>
    <row r="142" spans="1:32" ht="14.25" customHeight="1" x14ac:dyDescent="0.25">
      <c r="A142" s="22" t="s">
        <v>162</v>
      </c>
      <c r="B142" s="68">
        <v>722.34571603300947</v>
      </c>
      <c r="C142" s="68">
        <v>552.41299125473699</v>
      </c>
      <c r="D142" s="68">
        <v>1134.605261212283</v>
      </c>
      <c r="E142" s="68">
        <v>1017.8877478483386</v>
      </c>
      <c r="F142" s="68">
        <v>1119.5889217674774</v>
      </c>
      <c r="G142" s="68">
        <v>1185.7280520335858</v>
      </c>
      <c r="H142" s="68">
        <v>1134.6146226120829</v>
      </c>
      <c r="I142" s="68">
        <v>1528.3</v>
      </c>
      <c r="J142" s="68">
        <v>1651.0074588925829</v>
      </c>
      <c r="K142" s="68">
        <v>1627.1219751603489</v>
      </c>
      <c r="L142" s="68">
        <v>1187.0859704881382</v>
      </c>
      <c r="M142" s="68">
        <v>1314.57072888275</v>
      </c>
      <c r="N142" s="68">
        <v>1220.2519221531784</v>
      </c>
      <c r="O142" s="68">
        <v>1254.5000812306889</v>
      </c>
      <c r="P142" s="68">
        <v>1172.3526999883036</v>
      </c>
      <c r="Q142" s="68">
        <v>370.06406016652244</v>
      </c>
      <c r="R142" s="16"/>
      <c r="S142" s="31">
        <v>0</v>
      </c>
      <c r="T142" s="31">
        <v>0</v>
      </c>
      <c r="U142" s="31">
        <v>0</v>
      </c>
      <c r="V142" s="31">
        <v>0</v>
      </c>
      <c r="W142" s="36">
        <f>P142/Trans_deb!P142</f>
        <v>9.75442087402002E-2</v>
      </c>
      <c r="X142" s="37">
        <f>P142/GDP!S138/10</f>
        <v>0.28910574338198902</v>
      </c>
      <c r="Y142" s="37">
        <f>Q142/GDP!T138/10</f>
        <v>0.10222509942198188</v>
      </c>
      <c r="Z142" s="37">
        <f>Trans_deb!P142/GDP!S138/10</f>
        <v>2.963843236988009</v>
      </c>
      <c r="AA142" s="37">
        <f>(Trans_cr_A!P142-Trans_deb!P142)/GDP!S138/10</f>
        <v>1.4934375424960584</v>
      </c>
      <c r="AB142" s="42">
        <f t="shared" si="2"/>
        <v>1</v>
      </c>
      <c r="AC142" s="40">
        <f>Pass_Cr_A!V142-Pass_D_A!Y142-(Pass_Cr_A!U142-Pass_D_A!X142)</f>
        <v>7.6980024837183941E-3</v>
      </c>
      <c r="AD142" s="16"/>
      <c r="AE142" s="16"/>
      <c r="AF142" s="16"/>
    </row>
    <row r="143" spans="1:32" ht="14.25" customHeight="1" x14ac:dyDescent="0.25">
      <c r="A143" s="22" t="s">
        <v>163</v>
      </c>
      <c r="B143" s="67">
        <v>195.05851755526658</v>
      </c>
      <c r="C143" s="67">
        <v>182.05461638491548</v>
      </c>
      <c r="D143" s="67">
        <v>200.260078023407</v>
      </c>
      <c r="E143" s="67">
        <v>340.70221066319897</v>
      </c>
      <c r="F143" s="67">
        <v>392.71781534460337</v>
      </c>
      <c r="G143" s="67">
        <v>241.87256176853055</v>
      </c>
      <c r="H143" s="67">
        <v>325.09752925877763</v>
      </c>
      <c r="I143" s="67">
        <v>361.50845253576068</v>
      </c>
      <c r="J143" s="67">
        <v>398.26579973992199</v>
      </c>
      <c r="K143" s="67">
        <v>426.14440572171651</v>
      </c>
      <c r="L143" s="67">
        <v>438.92873789336801</v>
      </c>
      <c r="M143" s="67">
        <v>504.76804857737318</v>
      </c>
      <c r="N143" s="67">
        <v>579.9739921976593</v>
      </c>
      <c r="O143" s="67">
        <v>667.5557442435761</v>
      </c>
      <c r="P143" s="67">
        <v>771.09688007358136</v>
      </c>
      <c r="Q143" s="67"/>
      <c r="R143" s="16"/>
      <c r="S143" s="31">
        <v>0</v>
      </c>
      <c r="T143" s="31">
        <v>0</v>
      </c>
      <c r="U143" s="31">
        <v>0</v>
      </c>
      <c r="V143" s="31">
        <v>0</v>
      </c>
      <c r="W143" s="36">
        <f>P143/Trans_deb!P143</f>
        <v>0.17638683458307206</v>
      </c>
      <c r="X143" s="37">
        <f>P143/GDP!S139/10</f>
        <v>1.0102014647699904</v>
      </c>
      <c r="Y143" s="37">
        <f>Q143/GDP!T139/10</f>
        <v>0</v>
      </c>
      <c r="Z143" s="37">
        <f>Trans_deb!P143/GDP!S139/10</f>
        <v>5.7271931159591203</v>
      </c>
      <c r="AA143" s="37">
        <f>(Trans_cr_A!P143-Trans_deb!P143)/GDP!S139/10</f>
        <v>-2.5123035596790233</v>
      </c>
      <c r="AB143" s="42">
        <f t="shared" si="2"/>
        <v>0</v>
      </c>
      <c r="AC143" s="40" t="e">
        <f>Pass_Cr_A!V143-Pass_D_A!Y143-(Pass_Cr_A!U143-Pass_D_A!X143)</f>
        <v>#VALUE!</v>
      </c>
      <c r="AD143" s="16"/>
      <c r="AE143" s="16"/>
      <c r="AF143" s="16"/>
    </row>
    <row r="144" spans="1:32" ht="14.25" customHeight="1" x14ac:dyDescent="0.25">
      <c r="A144" s="22" t="s">
        <v>164</v>
      </c>
      <c r="B144" s="68">
        <v>473</v>
      </c>
      <c r="C144" s="68">
        <v>484</v>
      </c>
      <c r="D144" s="68">
        <v>482</v>
      </c>
      <c r="E144" s="68">
        <v>645</v>
      </c>
      <c r="F144" s="68">
        <v>413</v>
      </c>
      <c r="G144" s="68">
        <v>445</v>
      </c>
      <c r="H144" s="68">
        <v>727</v>
      </c>
      <c r="I144" s="68">
        <v>436.99990000000003</v>
      </c>
      <c r="J144" s="68">
        <v>555</v>
      </c>
      <c r="K144" s="68">
        <v>844</v>
      </c>
      <c r="L144" s="68">
        <v>984</v>
      </c>
      <c r="M144" s="68">
        <v>1021.927</v>
      </c>
      <c r="N144" s="68">
        <v>1118.941</v>
      </c>
      <c r="O144" s="68">
        <v>1073.655</v>
      </c>
      <c r="P144" s="68">
        <v>1346.27</v>
      </c>
      <c r="Q144" s="68">
        <v>397.11</v>
      </c>
      <c r="R144" s="16"/>
      <c r="S144" s="31">
        <v>0</v>
      </c>
      <c r="T144" s="31">
        <v>0</v>
      </c>
      <c r="U144" s="31">
        <v>0</v>
      </c>
      <c r="V144" s="31">
        <v>0</v>
      </c>
      <c r="W144" s="36">
        <f>P144/Trans_deb!P144</f>
        <v>0.37004979002649202</v>
      </c>
      <c r="X144" s="37">
        <f>P144/GDP!S140/10</f>
        <v>0.48757759476158402</v>
      </c>
      <c r="Y144" s="37">
        <f>Q144/GDP!T140/10</f>
        <v>0.15110788092800964</v>
      </c>
      <c r="Z144" s="37">
        <f>Trans_deb!P144/GDP!S140/10</f>
        <v>1.3175999768211681</v>
      </c>
      <c r="AA144" s="37">
        <f>(Trans_cr_A!P144-Trans_deb!P144)/GDP!S140/10</f>
        <v>-0.99485285063415829</v>
      </c>
      <c r="AB144" s="42">
        <f t="shared" si="2"/>
        <v>1</v>
      </c>
      <c r="AC144" s="40">
        <f>Pass_Cr_A!V144-Pass_D_A!Y144-(Pass_Cr_A!U144-Pass_D_A!X144)</f>
        <v>0.28023475817248167</v>
      </c>
      <c r="AD144" s="16"/>
      <c r="AE144" s="16"/>
      <c r="AF144" s="16"/>
    </row>
    <row r="145" spans="1:32" ht="14.25" customHeight="1" x14ac:dyDescent="0.25">
      <c r="A145" s="22" t="s">
        <v>165</v>
      </c>
      <c r="B145" s="67">
        <v>10</v>
      </c>
      <c r="C145" s="67">
        <v>9.3374299999999995</v>
      </c>
      <c r="D145" s="67">
        <v>8.6516199999999994</v>
      </c>
      <c r="E145" s="67">
        <v>10.9748</v>
      </c>
      <c r="F145" s="67">
        <v>9.6826100000000004</v>
      </c>
      <c r="G145" s="67">
        <v>9.1841500000000007</v>
      </c>
      <c r="H145" s="67">
        <v>8.6542200000000005</v>
      </c>
      <c r="I145" s="67">
        <v>9.2233499999999999</v>
      </c>
      <c r="J145" s="67">
        <v>8.2814399999999999</v>
      </c>
      <c r="K145" s="67">
        <v>7.7855400000000001</v>
      </c>
      <c r="L145" s="67">
        <v>9.1159499999999998</v>
      </c>
      <c r="M145" s="67">
        <v>9.5354700000000001</v>
      </c>
      <c r="N145" s="67">
        <v>9.5580999999999996</v>
      </c>
      <c r="O145" s="67"/>
      <c r="P145" s="67"/>
      <c r="Q145" s="67"/>
      <c r="R145" s="16"/>
      <c r="S145" s="31">
        <v>0</v>
      </c>
      <c r="T145" s="31">
        <v>0</v>
      </c>
      <c r="U145" s="31">
        <v>0</v>
      </c>
      <c r="V145" s="31">
        <v>0</v>
      </c>
      <c r="W145" s="36" t="e">
        <f>P145/Trans_deb!P145</f>
        <v>#DIV/0!</v>
      </c>
      <c r="X145" s="37">
        <f>P145/GDP!S141/10</f>
        <v>0</v>
      </c>
      <c r="Y145" s="37">
        <f>Q145/GDP!T141/10</f>
        <v>0</v>
      </c>
      <c r="Z145" s="37">
        <f>Trans_deb!P145/GDP!S141/10</f>
        <v>0</v>
      </c>
      <c r="AA145" s="37">
        <f>(Trans_cr_A!P145-Trans_deb!P145)/GDP!S141/10</f>
        <v>1.7722640801173064</v>
      </c>
      <c r="AB145" s="42">
        <f t="shared" si="2"/>
        <v>0</v>
      </c>
      <c r="AC145" s="40" t="e">
        <f>Pass_Cr_A!V145-Pass_D_A!Y145-(Pass_Cr_A!U145-Pass_D_A!X145)</f>
        <v>#VALUE!</v>
      </c>
      <c r="AD145" s="16"/>
      <c r="AE145" s="16"/>
      <c r="AF145" s="16"/>
    </row>
    <row r="146" spans="1:32" ht="14.25" customHeight="1" x14ac:dyDescent="0.25">
      <c r="A146" s="22" t="s">
        <v>166</v>
      </c>
      <c r="B146" s="68">
        <v>116.7</v>
      </c>
      <c r="C146" s="68">
        <v>132.19999999999999</v>
      </c>
      <c r="D146" s="68">
        <v>149.9</v>
      </c>
      <c r="E146" s="68">
        <v>193.9</v>
      </c>
      <c r="F146" s="68">
        <v>164.6</v>
      </c>
      <c r="G146" s="68">
        <v>176.8</v>
      </c>
      <c r="H146" s="68">
        <v>174</v>
      </c>
      <c r="I146" s="68">
        <v>175.5</v>
      </c>
      <c r="J146" s="68">
        <v>215.7</v>
      </c>
      <c r="K146" s="68">
        <v>205.2</v>
      </c>
      <c r="L146" s="68">
        <v>217.3</v>
      </c>
      <c r="M146" s="68">
        <v>207.179</v>
      </c>
      <c r="N146" s="68">
        <v>210.93190000000001</v>
      </c>
      <c r="O146" s="68">
        <v>211.2791</v>
      </c>
      <c r="P146" s="68">
        <v>211.48</v>
      </c>
      <c r="Q146" s="68">
        <v>135.71799999999999</v>
      </c>
      <c r="R146" s="16"/>
      <c r="S146" s="31">
        <v>0</v>
      </c>
      <c r="T146" s="31">
        <v>0</v>
      </c>
      <c r="U146" s="31">
        <v>0</v>
      </c>
      <c r="V146" s="31">
        <v>0</v>
      </c>
      <c r="W146" s="36">
        <f>P146/Trans_deb!P146</f>
        <v>0.10903187128633131</v>
      </c>
      <c r="X146" s="37">
        <f>P146/GDP!S142/10</f>
        <v>0.31664370845061984</v>
      </c>
      <c r="Y146" s="37">
        <f>Q146/GDP!T142/10</f>
        <v>0.25637160451849328</v>
      </c>
      <c r="Z146" s="37">
        <f>Trans_deb!P146/GDP!S142/10</f>
        <v>2.9041389890399474</v>
      </c>
      <c r="AA146" s="37">
        <f>(Trans_cr_A!P146-Trans_deb!P146)/GDP!S142/10</f>
        <v>7.6617418862669933</v>
      </c>
      <c r="AB146" s="42">
        <f t="shared" si="2"/>
        <v>1</v>
      </c>
      <c r="AC146" s="40">
        <f>Pass_Cr_A!V146-Pass_D_A!Y146-(Pass_Cr_A!U146-Pass_D_A!X146)</f>
        <v>-2.3614528402346004</v>
      </c>
      <c r="AD146" s="16"/>
      <c r="AE146" s="16"/>
      <c r="AF146" s="16"/>
    </row>
    <row r="147" spans="1:32" ht="14.25" customHeight="1" x14ac:dyDescent="0.25">
      <c r="A147" s="22" t="s">
        <v>167</v>
      </c>
      <c r="B147" s="67">
        <v>31.236346204959339</v>
      </c>
      <c r="C147" s="67">
        <v>26.690328717879151</v>
      </c>
      <c r="D147" s="67">
        <v>60.346880127116009</v>
      </c>
      <c r="E147" s="67">
        <v>45.517435672144877</v>
      </c>
      <c r="F147" s="67">
        <v>18.656360466473657</v>
      </c>
      <c r="G147" s="67">
        <v>18.558257476965338</v>
      </c>
      <c r="H147" s="67">
        <v>25.065993577241077</v>
      </c>
      <c r="I147" s="67">
        <v>47.708779932208969</v>
      </c>
      <c r="J147" s="67">
        <v>61.172045434268043</v>
      </c>
      <c r="K147" s="67">
        <v>42.757536696745554</v>
      </c>
      <c r="L147" s="67">
        <v>9.7619525547970998</v>
      </c>
      <c r="M147" s="67">
        <v>6.8632656935082936</v>
      </c>
      <c r="N147" s="67">
        <v>14.087131160954984</v>
      </c>
      <c r="O147" s="67">
        <v>21.142314133800909</v>
      </c>
      <c r="P147" s="67"/>
      <c r="Q147" s="67"/>
      <c r="R147" s="16"/>
      <c r="S147" s="31">
        <v>0</v>
      </c>
      <c r="T147" s="31">
        <v>0</v>
      </c>
      <c r="U147" s="31">
        <v>0</v>
      </c>
      <c r="V147" s="31">
        <v>0</v>
      </c>
      <c r="W147" s="36" t="e">
        <f>P147/Trans_deb!P147</f>
        <v>#DIV/0!</v>
      </c>
      <c r="X147" s="37">
        <f>P147/GDP!S143/10</f>
        <v>0</v>
      </c>
      <c r="Y147" s="37">
        <f>Q147/GDP!T143/10</f>
        <v>0</v>
      </c>
      <c r="Z147" s="37">
        <f>Trans_deb!P147/GDP!S143/10</f>
        <v>0</v>
      </c>
      <c r="AA147" s="37">
        <f>(Trans_cr_A!P147-Trans_deb!P147)/GDP!S143/10</f>
        <v>0</v>
      </c>
      <c r="AB147" s="42">
        <f t="shared" si="2"/>
        <v>0</v>
      </c>
      <c r="AC147" s="40" t="e">
        <f>Pass_Cr_A!V147-Pass_D_A!Y147-(Pass_Cr_A!U147-Pass_D_A!X147)</f>
        <v>#VALUE!</v>
      </c>
      <c r="AD147" s="16"/>
      <c r="AE147" s="16"/>
      <c r="AF147" s="16"/>
    </row>
    <row r="148" spans="1:32" ht="14.25" customHeight="1" x14ac:dyDescent="0.25">
      <c r="A148" s="22" t="s">
        <v>168</v>
      </c>
      <c r="B148" s="68">
        <v>51.1</v>
      </c>
      <c r="C148" s="68">
        <v>52</v>
      </c>
      <c r="D148" s="68">
        <v>74.599999999999994</v>
      </c>
      <c r="E148" s="68">
        <v>85.834999999999994</v>
      </c>
      <c r="F148" s="68">
        <v>100.11225</v>
      </c>
      <c r="G148" s="68">
        <v>115.8094875</v>
      </c>
      <c r="H148" s="68">
        <v>134.37539062499999</v>
      </c>
      <c r="I148" s="68">
        <v>156.34307521874999</v>
      </c>
      <c r="J148" s="68">
        <v>182.34618770156251</v>
      </c>
      <c r="K148" s="68">
        <v>192.6</v>
      </c>
      <c r="L148" s="68">
        <v>213.13809729679679</v>
      </c>
      <c r="M148" s="68">
        <v>213.13809729679679</v>
      </c>
      <c r="N148" s="68">
        <v>213.13809729679679</v>
      </c>
      <c r="O148" s="68">
        <v>213.13809729679679</v>
      </c>
      <c r="P148" s="68">
        <v>213.13809729679679</v>
      </c>
      <c r="Q148" s="68">
        <v>129.62717389535149</v>
      </c>
      <c r="R148" s="16"/>
      <c r="S148" s="31">
        <v>0</v>
      </c>
      <c r="T148" s="31">
        <v>0</v>
      </c>
      <c r="U148" s="31">
        <v>0</v>
      </c>
      <c r="V148" s="31">
        <v>0</v>
      </c>
      <c r="W148" s="36">
        <f>P148/Trans_deb!P148</f>
        <v>0.28408205655930752</v>
      </c>
      <c r="X148" s="37">
        <f>P148/GDP!S144/10</f>
        <v>0.55875762825218711</v>
      </c>
      <c r="Y148" s="37">
        <f>Q148/GDP!T144/10</f>
        <v>0.36133010145045713</v>
      </c>
      <c r="Z148" s="37">
        <f>Trans_deb!P148/GDP!S144/10</f>
        <v>1.9668881414744894</v>
      </c>
      <c r="AA148" s="37">
        <f>(Trans_cr_A!P148-Trans_deb!P148)/GDP!S144/10</f>
        <v>-1.1557681868465475</v>
      </c>
      <c r="AB148" s="42">
        <f t="shared" si="2"/>
        <v>1</v>
      </c>
      <c r="AC148" s="40">
        <f>Pass_Cr_A!V148-Pass_D_A!Y148-(Pass_Cr_A!U148-Pass_D_A!X148)</f>
        <v>0.1835886221635965</v>
      </c>
      <c r="AD148" s="16"/>
      <c r="AE148" s="16"/>
      <c r="AF148" s="16"/>
    </row>
    <row r="149" spans="1:32" ht="14.25" customHeight="1" x14ac:dyDescent="0.25">
      <c r="A149" s="22" t="s">
        <v>169</v>
      </c>
      <c r="B149" s="67">
        <v>217.6344963862534</v>
      </c>
      <c r="C149" s="67">
        <v>248.55950286350887</v>
      </c>
      <c r="D149" s="67">
        <v>274.91420917077426</v>
      </c>
      <c r="E149" s="67">
        <v>310.33274993950835</v>
      </c>
      <c r="F149" s="67">
        <v>315.65913300663931</v>
      </c>
      <c r="G149" s="67">
        <v>371.85630671406125</v>
      </c>
      <c r="H149" s="67">
        <v>412.21629599698031</v>
      </c>
      <c r="I149" s="67">
        <v>460.79419349186298</v>
      </c>
      <c r="J149" s="67">
        <v>512.92692874585305</v>
      </c>
      <c r="K149" s="67">
        <v>529.36676064539506</v>
      </c>
      <c r="L149" s="67">
        <v>660.13000599999998</v>
      </c>
      <c r="M149" s="67">
        <v>658.35799936000001</v>
      </c>
      <c r="N149" s="67">
        <v>701.78555922999999</v>
      </c>
      <c r="O149" s="67">
        <v>748.54623372666708</v>
      </c>
      <c r="P149" s="67">
        <v>852.77931540716304</v>
      </c>
      <c r="Q149" s="67"/>
      <c r="R149" s="16"/>
      <c r="S149" s="31">
        <v>0</v>
      </c>
      <c r="T149" s="31">
        <v>0</v>
      </c>
      <c r="U149" s="31">
        <v>0</v>
      </c>
      <c r="V149" s="31">
        <v>0</v>
      </c>
      <c r="W149" s="36">
        <f>P149/Trans_deb!P149</f>
        <v>0.26949126723331729</v>
      </c>
      <c r="X149" s="37">
        <f>P149/GDP!S145/10</f>
        <v>0.36957490721709718</v>
      </c>
      <c r="Y149" s="37">
        <f>Q149/GDP!T145/10</f>
        <v>0</v>
      </c>
      <c r="Z149" s="37">
        <f>Trans_deb!P149/GDP!S145/10</f>
        <v>1.3713799004000025</v>
      </c>
      <c r="AA149" s="37">
        <f>(Trans_cr_A!P149-Trans_deb!P149)/GDP!S145/10</f>
        <v>-0.65719328317929104</v>
      </c>
      <c r="AB149" s="42">
        <f t="shared" si="2"/>
        <v>0</v>
      </c>
      <c r="AC149" s="40" t="e">
        <f>Pass_Cr_A!V149-Pass_D_A!Y149-(Pass_Cr_A!U149-Pass_D_A!X149)</f>
        <v>#VALUE!</v>
      </c>
      <c r="AD149" s="16"/>
      <c r="AE149" s="16"/>
      <c r="AF149" s="16"/>
    </row>
    <row r="150" spans="1:32" ht="14.25" customHeight="1" x14ac:dyDescent="0.25">
      <c r="A150" s="22" t="s">
        <v>170</v>
      </c>
      <c r="B150" s="68">
        <v>268</v>
      </c>
      <c r="C150" s="68">
        <v>321</v>
      </c>
      <c r="D150" s="68">
        <v>321</v>
      </c>
      <c r="E150" s="68">
        <v>495.8</v>
      </c>
      <c r="F150" s="68">
        <v>385</v>
      </c>
      <c r="G150" s="68">
        <v>477.128795339384</v>
      </c>
      <c r="H150" s="68">
        <v>439</v>
      </c>
      <c r="I150" s="68">
        <v>592</v>
      </c>
      <c r="J150" s="68">
        <v>566.64198329314308</v>
      </c>
      <c r="K150" s="68">
        <v>531.84166812756803</v>
      </c>
      <c r="L150" s="68">
        <v>525.09595168705596</v>
      </c>
      <c r="M150" s="68">
        <v>546.02665367520297</v>
      </c>
      <c r="N150" s="68">
        <v>592.33355329646895</v>
      </c>
      <c r="O150" s="68">
        <v>610.69839263172696</v>
      </c>
      <c r="P150" s="68">
        <v>887.49517561060406</v>
      </c>
      <c r="Q150" s="68">
        <v>303.67896857724099</v>
      </c>
      <c r="R150" s="16"/>
      <c r="S150" s="31">
        <v>0</v>
      </c>
      <c r="T150" s="31">
        <v>0</v>
      </c>
      <c r="U150" s="31">
        <v>0</v>
      </c>
      <c r="V150" s="31">
        <v>0</v>
      </c>
      <c r="W150" s="36">
        <f>P150/Trans_deb!P150</f>
        <v>0.17187199895579436</v>
      </c>
      <c r="X150" s="37">
        <f>P150/GDP!S146/10</f>
        <v>0.23553793856357014</v>
      </c>
      <c r="Y150" s="37">
        <f>Q150/GDP!T146/10</f>
        <v>8.3832943238997301E-2</v>
      </c>
      <c r="Z150" s="37">
        <f>Trans_deb!P150/GDP!S146/10</f>
        <v>1.3704264801397388</v>
      </c>
      <c r="AA150" s="37">
        <f>(Trans_cr_A!P150-Trans_deb!P150)/GDP!S146/10</f>
        <v>-0.60520185692566575</v>
      </c>
      <c r="AB150" s="42">
        <f t="shared" si="2"/>
        <v>1</v>
      </c>
      <c r="AC150" s="40">
        <f>Pass_Cr_A!V150-Pass_D_A!Y150-(Pass_Cr_A!U150-Pass_D_A!X150)</f>
        <v>-8.3050843215236536E-2</v>
      </c>
      <c r="AD150" s="16"/>
      <c r="AE150" s="16"/>
      <c r="AF150" s="16"/>
    </row>
    <row r="151" spans="1:32" ht="14.25" customHeight="1" x14ac:dyDescent="0.25">
      <c r="A151" s="22" t="s">
        <v>171</v>
      </c>
      <c r="B151" s="67">
        <v>347</v>
      </c>
      <c r="C151" s="67">
        <v>430</v>
      </c>
      <c r="D151" s="67">
        <v>588</v>
      </c>
      <c r="E151" s="67">
        <v>785</v>
      </c>
      <c r="F151" s="67">
        <v>517</v>
      </c>
      <c r="G151" s="67">
        <v>530</v>
      </c>
      <c r="H151" s="67">
        <v>421</v>
      </c>
      <c r="I151" s="67">
        <v>371</v>
      </c>
      <c r="J151" s="67">
        <v>311</v>
      </c>
      <c r="K151" s="67">
        <v>670</v>
      </c>
      <c r="L151" s="67">
        <v>584</v>
      </c>
      <c r="M151" s="67">
        <v>633</v>
      </c>
      <c r="N151" s="67">
        <v>691</v>
      </c>
      <c r="O151" s="67">
        <v>886</v>
      </c>
      <c r="P151" s="67">
        <v>941</v>
      </c>
      <c r="Q151" s="67">
        <v>345</v>
      </c>
      <c r="R151" s="16"/>
      <c r="S151" s="31">
        <v>0</v>
      </c>
      <c r="T151" s="31">
        <v>0</v>
      </c>
      <c r="U151" s="31">
        <v>0</v>
      </c>
      <c r="V151" s="31">
        <v>0</v>
      </c>
      <c r="W151" s="36">
        <f>P151/Trans_deb!P151</f>
        <v>0.1034065934065934</v>
      </c>
      <c r="X151" s="37">
        <f>P151/GDP!S147/10</f>
        <v>0.15794632846122342</v>
      </c>
      <c r="Y151" s="37">
        <f>Q151/GDP!T147/10</f>
        <v>5.806321316772696E-2</v>
      </c>
      <c r="Z151" s="37">
        <f>Trans_deb!P151/GDP!S147/10</f>
        <v>1.5274299564262839</v>
      </c>
      <c r="AA151" s="37">
        <f>(Trans_cr_A!P151-Trans_deb!P151)/GDP!S147/10</f>
        <v>1.6684234908656328</v>
      </c>
      <c r="AB151" s="42">
        <f t="shared" si="2"/>
        <v>1</v>
      </c>
      <c r="AC151" s="40">
        <f>Pass_Cr_A!V151-Pass_D_A!Y151-(Pass_Cr_A!U151-Pass_D_A!X151)</f>
        <v>-0.13483267728477161</v>
      </c>
      <c r="AD151" s="16"/>
      <c r="AE151" s="16"/>
      <c r="AF151" s="16"/>
    </row>
    <row r="152" spans="1:32" ht="14.25" customHeight="1" x14ac:dyDescent="0.25">
      <c r="A152" s="22" t="s">
        <v>172</v>
      </c>
      <c r="B152" s="68">
        <v>693.31414166690161</v>
      </c>
      <c r="C152" s="68">
        <v>802.30930486194825</v>
      </c>
      <c r="D152" s="68">
        <v>928.55117835142676</v>
      </c>
      <c r="E152" s="68">
        <v>954.65985023827</v>
      </c>
      <c r="F152" s="68">
        <v>828.88698685114377</v>
      </c>
      <c r="G152" s="68">
        <v>787.16297445887392</v>
      </c>
      <c r="H152" s="68">
        <v>805.47609328327849</v>
      </c>
      <c r="I152" s="68">
        <v>699.19395804590727</v>
      </c>
      <c r="J152" s="68">
        <v>980.17893332620622</v>
      </c>
      <c r="K152" s="68">
        <v>1062.207076806734</v>
      </c>
      <c r="L152" s="68">
        <v>880.80092802197953</v>
      </c>
      <c r="M152" s="68">
        <v>772.67561035063716</v>
      </c>
      <c r="N152" s="68">
        <v>907.91660429280216</v>
      </c>
      <c r="O152" s="68">
        <v>1030.8501664560458</v>
      </c>
      <c r="P152" s="68">
        <v>1094.4881228625559</v>
      </c>
      <c r="Q152" s="68">
        <v>393.64839740180201</v>
      </c>
      <c r="R152" s="16"/>
      <c r="S152" s="31">
        <v>0</v>
      </c>
      <c r="T152" s="31">
        <v>0</v>
      </c>
      <c r="U152" s="31">
        <v>0</v>
      </c>
      <c r="V152" s="31">
        <v>0</v>
      </c>
      <c r="W152" s="36">
        <f>P152/Trans_deb!P152</f>
        <v>0.22937930995446928</v>
      </c>
      <c r="X152" s="37">
        <f>P152/GDP!S148/10</f>
        <v>0.45691818919939547</v>
      </c>
      <c r="Y152" s="37">
        <f>Q152/GDP!T148/10</f>
        <v>0.17015422541011896</v>
      </c>
      <c r="Z152" s="37">
        <f>Trans_deb!P152/GDP!S148/10</f>
        <v>1.9919764746440798</v>
      </c>
      <c r="AA152" s="37">
        <f>(Trans_cr_A!P152-Trans_deb!P152)/GDP!S148/10</f>
        <v>1.5349626102733891</v>
      </c>
      <c r="AB152" s="42">
        <f t="shared" si="2"/>
        <v>1</v>
      </c>
      <c r="AC152" s="40">
        <f>Pass_Cr_A!V152-Pass_D_A!Y152-(Pass_Cr_A!U152-Pass_D_A!X152)</f>
        <v>-0.71574647797576074</v>
      </c>
      <c r="AD152" s="16"/>
      <c r="AE152" s="16"/>
      <c r="AF152" s="16"/>
    </row>
    <row r="153" spans="1:32" ht="14.25" customHeight="1" x14ac:dyDescent="0.25">
      <c r="A153" s="22" t="s">
        <v>173</v>
      </c>
      <c r="B153" s="67"/>
      <c r="C153" s="67"/>
      <c r="D153" s="67"/>
      <c r="E153" s="67"/>
      <c r="F153" s="67"/>
      <c r="G153" s="67"/>
      <c r="H153" s="67">
        <v>6006.0439560439554</v>
      </c>
      <c r="I153" s="67">
        <v>5054.3956043956032</v>
      </c>
      <c r="J153" s="67">
        <v>5113.1868131868132</v>
      </c>
      <c r="K153" s="67">
        <v>4188.7362637362639</v>
      </c>
      <c r="L153" s="67">
        <v>3470.3296703296701</v>
      </c>
      <c r="M153" s="67">
        <v>4063.1868131868132</v>
      </c>
      <c r="N153" s="67">
        <v>2646.1538461538462</v>
      </c>
      <c r="O153" s="67">
        <v>2482.4175824175823</v>
      </c>
      <c r="P153" s="67">
        <v>3042.0329670329666</v>
      </c>
      <c r="Q153" s="67">
        <v>4762.0879120879117</v>
      </c>
      <c r="R153" s="16"/>
      <c r="S153" s="31">
        <v>0</v>
      </c>
      <c r="T153" s="31">
        <v>0</v>
      </c>
      <c r="U153" s="31">
        <v>0</v>
      </c>
      <c r="V153" s="31">
        <v>0</v>
      </c>
      <c r="W153" s="36">
        <f>P153/Trans_deb!P153</f>
        <v>0.21792096355191684</v>
      </c>
      <c r="X153" s="37">
        <f>P153/GDP!S149/10</f>
        <v>1.7300202271596394</v>
      </c>
      <c r="Y153" s="37">
        <f>Q153/GDP!T149/10</f>
        <v>3.2596946485645226</v>
      </c>
      <c r="Z153" s="37">
        <f>Trans_deb!P153/GDP!S149/10</f>
        <v>7.9387508157171158</v>
      </c>
      <c r="AA153" s="37">
        <f>(Trans_cr_A!P153-Trans_deb!P153)/GDP!S149/10</f>
        <v>-1.8750088274309444</v>
      </c>
      <c r="AB153" s="42">
        <f t="shared" si="2"/>
        <v>1</v>
      </c>
      <c r="AC153" s="40">
        <f>Pass_Cr_A!V153-Pass_D_A!Y153-(Pass_Cr_A!U153-Pass_D_A!X153)</f>
        <v>2.8613789582981219E-2</v>
      </c>
      <c r="AD153" s="16"/>
      <c r="AE153" s="16"/>
      <c r="AF153" s="16"/>
    </row>
    <row r="154" spans="1:32" ht="14.25" customHeight="1" x14ac:dyDescent="0.25">
      <c r="A154" s="22" t="s">
        <v>174</v>
      </c>
      <c r="B154" s="68"/>
      <c r="C154" s="68"/>
      <c r="D154" s="68"/>
      <c r="E154" s="68"/>
      <c r="F154" s="68"/>
      <c r="G154" s="68"/>
      <c r="H154" s="68"/>
      <c r="I154" s="68"/>
      <c r="J154" s="68">
        <v>120.12353542497237</v>
      </c>
      <c r="K154" s="68">
        <v>236.29191459330482</v>
      </c>
      <c r="L154" s="68">
        <v>288.50891909554826</v>
      </c>
      <c r="M154" s="68">
        <v>341.62723700442314</v>
      </c>
      <c r="N154" s="68">
        <v>578.36930295444449</v>
      </c>
      <c r="O154" s="68">
        <v>781.47141291309242</v>
      </c>
      <c r="P154" s="68">
        <v>1175.8069262365984</v>
      </c>
      <c r="Q154" s="68">
        <v>449.88230105029868</v>
      </c>
      <c r="R154" s="16"/>
      <c r="S154" s="31">
        <v>0</v>
      </c>
      <c r="T154" s="31">
        <v>0</v>
      </c>
      <c r="U154" s="31">
        <v>0</v>
      </c>
      <c r="V154" s="31">
        <v>0</v>
      </c>
      <c r="W154" s="36">
        <f>P154/Trans_deb!P154</f>
        <v>0.28953335041461004</v>
      </c>
      <c r="X154" s="37">
        <f>P154/GDP!S150/10</f>
        <v>0.47089726515813235</v>
      </c>
      <c r="Y154" s="37">
        <f>Q154/GDP!T150/10</f>
        <v>0.1819809157451838</v>
      </c>
      <c r="Z154" s="37">
        <f>Trans_deb!P154/GDP!S150/10</f>
        <v>1.6264007738100301</v>
      </c>
      <c r="AA154" s="37">
        <f>(Trans_cr_A!P154-Trans_deb!P154)/GDP!S150/10</f>
        <v>1.9452734401853018</v>
      </c>
      <c r="AB154" s="42">
        <f t="shared" si="2"/>
        <v>1</v>
      </c>
      <c r="AC154" s="40">
        <f>Pass_Cr_A!V154-Pass_D_A!Y154-(Pass_Cr_A!U154-Pass_D_A!X154)</f>
        <v>9.3509907771951117E-2</v>
      </c>
      <c r="AD154" s="16"/>
      <c r="AE154" s="16"/>
      <c r="AF154" s="16"/>
    </row>
    <row r="155" spans="1:32" ht="14.25" customHeight="1" x14ac:dyDescent="0.25">
      <c r="A155" s="22" t="s">
        <v>175</v>
      </c>
      <c r="B155" s="67">
        <v>991.19</v>
      </c>
      <c r="C155" s="67">
        <v>1366.26</v>
      </c>
      <c r="D155" s="67">
        <v>2032.43</v>
      </c>
      <c r="E155" s="67">
        <v>3231.78</v>
      </c>
      <c r="F155" s="67">
        <v>2766.12</v>
      </c>
      <c r="G155" s="67">
        <v>3475.9</v>
      </c>
      <c r="H155" s="67">
        <v>4441.1000000000004</v>
      </c>
      <c r="I155" s="67">
        <v>5298.36</v>
      </c>
      <c r="J155" s="67">
        <v>6050.81</v>
      </c>
      <c r="K155" s="67">
        <v>4954.5</v>
      </c>
      <c r="L155" s="67">
        <v>3500.17</v>
      </c>
      <c r="M155" s="67">
        <v>3701.5</v>
      </c>
      <c r="N155" s="67">
        <v>4525.96</v>
      </c>
      <c r="O155" s="67">
        <v>4519.6899999999996</v>
      </c>
      <c r="P155" s="67">
        <v>4458.6099999999997</v>
      </c>
      <c r="Q155" s="67">
        <v>1660.25</v>
      </c>
      <c r="R155" s="16"/>
      <c r="S155" s="31">
        <v>0</v>
      </c>
      <c r="T155" s="31">
        <v>0</v>
      </c>
      <c r="U155" s="31">
        <v>0</v>
      </c>
      <c r="V155" s="31">
        <v>0</v>
      </c>
      <c r="W155" s="36">
        <f>P155/Trans_deb!P155</f>
        <v>0.28872426331314005</v>
      </c>
      <c r="X155" s="37">
        <f>P155/GDP!S151/10</f>
        <v>0.26393239803468893</v>
      </c>
      <c r="Y155" s="37">
        <f>Q155/GDP!T151/10</f>
        <v>0.11266778865076887</v>
      </c>
      <c r="Z155" s="37">
        <f>Trans_deb!P155/GDP!S151/10</f>
        <v>0.91413307287041978</v>
      </c>
      <c r="AA155" s="37">
        <f>(Trans_cr_A!P155-Trans_deb!P155)/GDP!S151/10</f>
        <v>0.30562955070147402</v>
      </c>
      <c r="AB155" s="42">
        <f t="shared" si="2"/>
        <v>1</v>
      </c>
      <c r="AC155" s="40">
        <f>Pass_Cr_A!V155-Pass_D_A!Y155-(Pass_Cr_A!U155-Pass_D_A!X155)</f>
        <v>-7.7122141597511296E-2</v>
      </c>
      <c r="AD155" s="16"/>
      <c r="AE155" s="16"/>
      <c r="AF155" s="16"/>
    </row>
    <row r="156" spans="1:32" ht="14.25" customHeight="1" x14ac:dyDescent="0.25">
      <c r="A156" s="22" t="s">
        <v>176</v>
      </c>
      <c r="B156" s="68"/>
      <c r="C156" s="68"/>
      <c r="D156" s="68"/>
      <c r="E156" s="68"/>
      <c r="F156" s="68"/>
      <c r="G156" s="68">
        <v>43.2</v>
      </c>
      <c r="H156" s="68">
        <v>52.960041292698506</v>
      </c>
      <c r="I156" s="68">
        <v>53.724162042074802</v>
      </c>
      <c r="J156" s="68">
        <v>46.582554656230101</v>
      </c>
      <c r="K156" s="68">
        <v>48.645406158620901</v>
      </c>
      <c r="L156" s="68">
        <v>42.185220505573902</v>
      </c>
      <c r="M156" s="68">
        <v>42.780026966473805</v>
      </c>
      <c r="N156" s="68">
        <v>48.131090227079397</v>
      </c>
      <c r="O156" s="68">
        <v>45.003125278157505</v>
      </c>
      <c r="P156" s="68">
        <v>46.813678787387403</v>
      </c>
      <c r="Q156" s="68"/>
      <c r="R156" s="16"/>
      <c r="S156" s="31">
        <v>0</v>
      </c>
      <c r="T156" s="31">
        <v>0</v>
      </c>
      <c r="U156" s="31">
        <v>0</v>
      </c>
      <c r="V156" s="31">
        <v>0</v>
      </c>
      <c r="W156" s="36">
        <f>P156/Trans_deb!P156</f>
        <v>0.1037324326401297</v>
      </c>
      <c r="X156" s="37">
        <f>P156/GDP!S152/10</f>
        <v>0.46244866924219508</v>
      </c>
      <c r="Y156" s="37">
        <f>Q156/GDP!T152/10</f>
        <v>0</v>
      </c>
      <c r="Z156" s="37">
        <f>Trans_deb!P156/GDP!S152/10</f>
        <v>4.4580914326624326</v>
      </c>
      <c r="AA156" s="37">
        <f>(Trans_cr_A!P156-Trans_deb!P156)/GDP!S152/10</f>
        <v>-2.355510695498074</v>
      </c>
      <c r="AB156" s="42">
        <f t="shared" si="2"/>
        <v>0</v>
      </c>
      <c r="AC156" s="40" t="e">
        <f>Pass_Cr_A!V156-Pass_D_A!Y156-(Pass_Cr_A!U156-Pass_D_A!X156)</f>
        <v>#VALUE!</v>
      </c>
      <c r="AD156" s="16"/>
      <c r="AE156" s="16"/>
      <c r="AF156" s="16"/>
    </row>
    <row r="157" spans="1:32" ht="14.25" customHeight="1" x14ac:dyDescent="0.25">
      <c r="A157" s="22" t="s">
        <v>177</v>
      </c>
      <c r="B157" s="67">
        <v>7.8</v>
      </c>
      <c r="C157" s="67">
        <v>11.414605442471851</v>
      </c>
      <c r="D157" s="67">
        <v>9.6378646502204965</v>
      </c>
      <c r="E157" s="67">
        <v>10.724967828302846</v>
      </c>
      <c r="F157" s="67">
        <v>9.3407923170271001</v>
      </c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16"/>
      <c r="S157" s="31">
        <v>0</v>
      </c>
      <c r="T157" s="31">
        <v>0</v>
      </c>
      <c r="U157" s="31">
        <v>0</v>
      </c>
      <c r="V157" s="31">
        <v>0</v>
      </c>
      <c r="W157" s="36">
        <f>P157/Trans_deb!P157</f>
        <v>0</v>
      </c>
      <c r="X157" s="37">
        <f>P157/GDP!S153/10</f>
        <v>0</v>
      </c>
      <c r="Y157" s="37">
        <f>Q157/GDP!T153/10</f>
        <v>0</v>
      </c>
      <c r="Z157" s="37">
        <f>Trans_deb!P157/GDP!S153/10</f>
        <v>4.4951635991321961</v>
      </c>
      <c r="AA157" s="37">
        <f>(Trans_cr_A!P157-Trans_deb!P157)/GDP!S153/10</f>
        <v>-2.3092031288459114</v>
      </c>
      <c r="AB157" s="42">
        <f t="shared" si="2"/>
        <v>0</v>
      </c>
      <c r="AC157" s="40" t="e">
        <f>Pass_Cr_A!V157-Pass_D_A!Y157-(Pass_Cr_A!U157-Pass_D_A!X157)</f>
        <v>#VALUE!</v>
      </c>
      <c r="AD157" s="16"/>
      <c r="AE157" s="16"/>
      <c r="AF157" s="16"/>
    </row>
    <row r="158" spans="1:32" ht="14.25" customHeight="1" x14ac:dyDescent="0.25">
      <c r="A158" s="22" t="s">
        <v>178</v>
      </c>
      <c r="B158" s="68">
        <v>0.40112983816964803</v>
      </c>
      <c r="C158" s="68">
        <v>0.87374362171124509</v>
      </c>
      <c r="D158" s="68">
        <v>0.63750229744783804</v>
      </c>
      <c r="E158" s="68">
        <v>0.34193288262688004</v>
      </c>
      <c r="F158" s="68">
        <v>0.37512533030610601</v>
      </c>
      <c r="G158" s="68">
        <v>0.49593404866408902</v>
      </c>
      <c r="H158" s="68">
        <v>1.0315348805402191</v>
      </c>
      <c r="I158" s="68">
        <v>0.84751710544923897</v>
      </c>
      <c r="J158" s="68"/>
      <c r="K158" s="68"/>
      <c r="L158" s="68"/>
      <c r="M158" s="68"/>
      <c r="N158" s="68"/>
      <c r="O158" s="68"/>
      <c r="P158" s="68"/>
      <c r="Q158" s="68"/>
      <c r="R158" s="16"/>
      <c r="S158" s="31">
        <v>0</v>
      </c>
      <c r="T158" s="31">
        <v>0</v>
      </c>
      <c r="U158" s="31">
        <v>0</v>
      </c>
      <c r="V158" s="31">
        <v>0</v>
      </c>
      <c r="W158" s="36">
        <f>P158/Trans_deb!P158</f>
        <v>0</v>
      </c>
      <c r="X158" s="37">
        <f>P158/GDP!S154/10</f>
        <v>0</v>
      </c>
      <c r="Y158" s="37">
        <f>Q158/GDP!T154/10</f>
        <v>0</v>
      </c>
      <c r="Z158" s="37">
        <f>Trans_deb!P158/GDP!S154/10</f>
        <v>4.5625478775218795</v>
      </c>
      <c r="AA158" s="37">
        <f>(Trans_cr_A!P158-Trans_deb!P158)/GDP!S154/10</f>
        <v>-4.5539002779343969</v>
      </c>
      <c r="AB158" s="42">
        <f t="shared" si="2"/>
        <v>0</v>
      </c>
      <c r="AC158" s="40" t="e">
        <f>Pass_Cr_A!V158-Pass_D_A!Y158-(Pass_Cr_A!U158-Pass_D_A!X158)</f>
        <v>#VALUE!</v>
      </c>
      <c r="AD158" s="16"/>
      <c r="AE158" s="16"/>
      <c r="AF158" s="16"/>
    </row>
    <row r="159" spans="1:32" ht="14.25" customHeight="1" x14ac:dyDescent="0.25">
      <c r="A159" s="22" t="s">
        <v>179</v>
      </c>
      <c r="B159" s="67"/>
      <c r="C159" s="67"/>
      <c r="D159" s="67">
        <v>860.8</v>
      </c>
      <c r="E159" s="67">
        <v>876.26666666666665</v>
      </c>
      <c r="F159" s="67">
        <v>892.53333333333342</v>
      </c>
      <c r="G159" s="67">
        <v>941.33333333333337</v>
      </c>
      <c r="H159" s="67">
        <v>930.66666666666663</v>
      </c>
      <c r="I159" s="67">
        <v>962.66666666666663</v>
      </c>
      <c r="J159" s="67">
        <v>988</v>
      </c>
      <c r="K159" s="67">
        <v>1019.4666666666666</v>
      </c>
      <c r="L159" s="67">
        <v>1020.2666666666667</v>
      </c>
      <c r="M159" s="67">
        <v>1012.5333333333334</v>
      </c>
      <c r="N159" s="67">
        <v>1512.5333333333333</v>
      </c>
      <c r="O159" s="67">
        <v>1288.2666666666667</v>
      </c>
      <c r="P159" s="67">
        <v>1274.9333333333332</v>
      </c>
      <c r="Q159" s="67">
        <v>536</v>
      </c>
      <c r="R159" s="16"/>
      <c r="S159" s="31">
        <v>0</v>
      </c>
      <c r="T159" s="31">
        <v>0</v>
      </c>
      <c r="U159" s="31">
        <v>0</v>
      </c>
      <c r="V159" s="31">
        <v>0</v>
      </c>
      <c r="W159" s="36">
        <f>P159/Trans_deb!P159</f>
        <v>7.2132706015376483E-2</v>
      </c>
      <c r="X159" s="37">
        <f>P159/GDP!S155/10</f>
        <v>0.16078012494004584</v>
      </c>
      <c r="Y159" s="37">
        <f>Q159/GDP!T155/10</f>
        <v>7.6411292334493286E-2</v>
      </c>
      <c r="Z159" s="37">
        <f>Trans_deb!P159/GDP!S155/10</f>
        <v>2.2289490277236021</v>
      </c>
      <c r="AA159" s="37">
        <f>(Trans_cr_A!P159-Trans_deb!P159)/GDP!S155/10</f>
        <v>-1.6310635335395229</v>
      </c>
      <c r="AB159" s="42">
        <f t="shared" si="2"/>
        <v>1</v>
      </c>
      <c r="AC159" s="40">
        <f>Pass_Cr_A!V159-Pass_D_A!Y159-(Pass_Cr_A!U159-Pass_D_A!X159)</f>
        <v>-7.2316623593077889E-2</v>
      </c>
      <c r="AD159" s="16"/>
      <c r="AE159" s="16"/>
      <c r="AF159" s="16"/>
    </row>
    <row r="160" spans="1:32" ht="14.25" customHeight="1" x14ac:dyDescent="0.25">
      <c r="A160" s="22" t="s">
        <v>180</v>
      </c>
      <c r="B160" s="68">
        <v>79.5</v>
      </c>
      <c r="C160" s="68">
        <v>84.586203076977057</v>
      </c>
      <c r="D160" s="68">
        <v>98.864743901942347</v>
      </c>
      <c r="E160" s="68">
        <v>101.2107529294985</v>
      </c>
      <c r="F160" s="68">
        <v>102.61678689256692</v>
      </c>
      <c r="G160" s="68">
        <v>57.094437338626548</v>
      </c>
      <c r="H160" s="68">
        <v>99.367929038648597</v>
      </c>
      <c r="I160" s="68">
        <v>104.20534619367436</v>
      </c>
      <c r="J160" s="68">
        <v>114.77190356589345</v>
      </c>
      <c r="K160" s="68">
        <v>131.56302918359577</v>
      </c>
      <c r="L160" s="68">
        <v>128.15155765444371</v>
      </c>
      <c r="M160" s="68">
        <v>130.05833566359891</v>
      </c>
      <c r="N160" s="68">
        <v>141.03065203000679</v>
      </c>
      <c r="O160" s="68">
        <v>153.04553429892121</v>
      </c>
      <c r="P160" s="68"/>
      <c r="Q160" s="68"/>
      <c r="R160" s="16"/>
      <c r="S160" s="31">
        <v>0</v>
      </c>
      <c r="T160" s="31">
        <v>0</v>
      </c>
      <c r="U160" s="31">
        <v>0</v>
      </c>
      <c r="V160" s="31">
        <v>0</v>
      </c>
      <c r="W160" s="36" t="e">
        <f>P160/Trans_deb!P160</f>
        <v>#DIV/0!</v>
      </c>
      <c r="X160" s="37">
        <f>P160/GDP!S156/10</f>
        <v>0</v>
      </c>
      <c r="Y160" s="37">
        <f>Q160/GDP!T156/10</f>
        <v>0</v>
      </c>
      <c r="Z160" s="37">
        <f>Trans_deb!P160/GDP!S156/10</f>
        <v>0</v>
      </c>
      <c r="AA160" s="37">
        <f>(Trans_cr_A!P160-Trans_deb!P160)/GDP!S156/10</f>
        <v>0</v>
      </c>
      <c r="AB160" s="42">
        <f t="shared" si="2"/>
        <v>0</v>
      </c>
      <c r="AC160" s="40" t="e">
        <f>Pass_Cr_A!V160-Pass_D_A!Y160-(Pass_Cr_A!U160-Pass_D_A!X160)</f>
        <v>#VALUE!</v>
      </c>
      <c r="AD160" s="16"/>
      <c r="AE160" s="16"/>
      <c r="AF160" s="16"/>
    </row>
    <row r="161" spans="1:32" ht="14.25" customHeight="1" x14ac:dyDescent="0.25">
      <c r="A161" s="22" t="s">
        <v>181</v>
      </c>
      <c r="B161" s="67"/>
      <c r="C161" s="67"/>
      <c r="D161" s="67">
        <v>160.69999999999999</v>
      </c>
      <c r="E161" s="67">
        <v>196.53824208140148</v>
      </c>
      <c r="F161" s="67">
        <v>145.17014411343342</v>
      </c>
      <c r="G161" s="67">
        <v>148.57872901630151</v>
      </c>
      <c r="H161" s="67">
        <v>158.30224359894299</v>
      </c>
      <c r="I161" s="67">
        <v>157.01169556439362</v>
      </c>
      <c r="J161" s="67">
        <v>172.70264987226165</v>
      </c>
      <c r="K161" s="67">
        <v>181.1107120755029</v>
      </c>
      <c r="L161" s="67">
        <v>151.71853591940618</v>
      </c>
      <c r="M161" s="67">
        <v>148.98904245062138</v>
      </c>
      <c r="N161" s="67">
        <v>167.90750042508162</v>
      </c>
      <c r="O161" s="67">
        <v>194.02019884950971</v>
      </c>
      <c r="P161" s="67">
        <v>193.61813391166649</v>
      </c>
      <c r="Q161" s="67">
        <v>63.618797491065884</v>
      </c>
      <c r="R161" s="16"/>
      <c r="S161" s="31">
        <v>0</v>
      </c>
      <c r="T161" s="31">
        <v>0</v>
      </c>
      <c r="U161" s="31">
        <v>0</v>
      </c>
      <c r="V161" s="31">
        <v>0</v>
      </c>
      <c r="W161" s="36">
        <f>P161/Trans_deb!P161</f>
        <v>0.11781683232810949</v>
      </c>
      <c r="X161" s="37">
        <f>P161/GDP!S157/10</f>
        <v>0.37614013387404854</v>
      </c>
      <c r="Y161" s="37">
        <f>Q161/GDP!T157/10</f>
        <v>0.12012612819310023</v>
      </c>
      <c r="Z161" s="37">
        <f>Trans_deb!P161/GDP!S157/10</f>
        <v>3.1925840004468244</v>
      </c>
      <c r="AA161" s="37">
        <f>(Trans_cr_A!P161-Trans_deb!P161)/GDP!S157/10</f>
        <v>-0.30802208400098474</v>
      </c>
      <c r="AB161" s="42">
        <f t="shared" si="2"/>
        <v>1</v>
      </c>
      <c r="AC161" s="40">
        <f>Pass_Cr_A!V161-Pass_D_A!Y161-(Pass_Cr_A!U161-Pass_D_A!X161)</f>
        <v>-0.17992276932175263</v>
      </c>
      <c r="AD161" s="16"/>
      <c r="AE161" s="16"/>
      <c r="AF161" s="16"/>
    </row>
    <row r="162" spans="1:32" ht="14.25" customHeight="1" x14ac:dyDescent="0.25">
      <c r="A162" s="22" t="s">
        <v>182</v>
      </c>
      <c r="B162" s="68">
        <v>20.2190509090909</v>
      </c>
      <c r="C162" s="68">
        <v>20.396574273297073</v>
      </c>
      <c r="D162" s="68">
        <v>30.3</v>
      </c>
      <c r="E162" s="68">
        <v>24.533381214960901</v>
      </c>
      <c r="F162" s="68">
        <v>21.06041477623193</v>
      </c>
      <c r="G162" s="68">
        <v>25.209732346473899</v>
      </c>
      <c r="H162" s="68">
        <v>25.300748376320048</v>
      </c>
      <c r="I162" s="68">
        <v>22.96526550026762</v>
      </c>
      <c r="J162" s="68">
        <v>24.641249824849918</v>
      </c>
      <c r="K162" s="68">
        <v>28.449896161172401</v>
      </c>
      <c r="L162" s="68">
        <v>24.110038055834753</v>
      </c>
      <c r="M162" s="68">
        <v>39.231470285894801</v>
      </c>
      <c r="N162" s="68">
        <v>41.765902209613195</v>
      </c>
      <c r="O162" s="68">
        <v>32.58173473916704</v>
      </c>
      <c r="P162" s="68">
        <v>41.701827416887198</v>
      </c>
      <c r="Q162" s="68">
        <v>12.712849998159781</v>
      </c>
      <c r="R162" s="16"/>
      <c r="S162" s="31">
        <v>0</v>
      </c>
      <c r="T162" s="31">
        <v>0</v>
      </c>
      <c r="U162" s="31">
        <v>0</v>
      </c>
      <c r="V162" s="31">
        <v>0</v>
      </c>
      <c r="W162" s="36">
        <f>P162/Trans_deb!P162</f>
        <v>0.19183947943168472</v>
      </c>
      <c r="X162" s="37">
        <f>P162/GDP!S158/10</f>
        <v>2.639356165625772</v>
      </c>
      <c r="Y162" s="37">
        <f>Q162/GDP!T158/10</f>
        <v>1.1240362509425093</v>
      </c>
      <c r="Z162" s="37">
        <f>Trans_deb!P162/GDP!S158/10</f>
        <v>13.758149122614062</v>
      </c>
      <c r="AA162" s="37">
        <f>(Trans_cr_A!P162-Trans_deb!P162)/GDP!S158/10</f>
        <v>-3.5336953995341451</v>
      </c>
      <c r="AB162" s="42">
        <f t="shared" si="2"/>
        <v>1</v>
      </c>
      <c r="AC162" s="40">
        <f>Pass_Cr_A!V162-Pass_D_A!Y162-(Pass_Cr_A!U162-Pass_D_A!X162)</f>
        <v>0.19418153399518101</v>
      </c>
      <c r="AD162" s="16"/>
      <c r="AE162" s="16"/>
      <c r="AF162" s="16"/>
    </row>
    <row r="163" spans="1:32" ht="14.25" customHeight="1" x14ac:dyDescent="0.25">
      <c r="A163" s="22" t="s">
        <v>183</v>
      </c>
      <c r="B163" s="67">
        <v>1.5580713436738631</v>
      </c>
      <c r="C163" s="67">
        <v>2.9807413267084741</v>
      </c>
      <c r="D163" s="67">
        <v>3.2567729256386366</v>
      </c>
      <c r="E163" s="67">
        <v>0.43403852403895338</v>
      </c>
      <c r="F163" s="67">
        <v>12.567365690089053</v>
      </c>
      <c r="G163" s="67">
        <v>9.1063738805625487</v>
      </c>
      <c r="H163" s="67">
        <v>11.561172157224499</v>
      </c>
      <c r="I163" s="67">
        <v>16.98110761522339</v>
      </c>
      <c r="J163" s="67">
        <v>51.489966748374698</v>
      </c>
      <c r="K163" s="67">
        <v>4.5352477373898399</v>
      </c>
      <c r="L163" s="67">
        <v>4.8061175609209501</v>
      </c>
      <c r="M163" s="67">
        <v>6.5</v>
      </c>
      <c r="N163" s="67">
        <v>7.8701531733403272</v>
      </c>
      <c r="O163" s="67">
        <v>6.8179584610733492</v>
      </c>
      <c r="P163" s="67">
        <v>6.0282324331403823</v>
      </c>
      <c r="Q163" s="67"/>
      <c r="R163" s="16"/>
      <c r="S163" s="31">
        <v>0</v>
      </c>
      <c r="T163" s="31">
        <v>0</v>
      </c>
      <c r="U163" s="31">
        <v>0</v>
      </c>
      <c r="V163" s="31">
        <v>0</v>
      </c>
      <c r="W163" s="36">
        <f>P163/Trans_deb!P163</f>
        <v>3.537374246876164E-2</v>
      </c>
      <c r="X163" s="37">
        <f>P163/GDP!S159/10</f>
        <v>0.14635184348483571</v>
      </c>
      <c r="Y163" s="37">
        <f>Q163/GDP!T159/10</f>
        <v>0</v>
      </c>
      <c r="Z163" s="37">
        <f>Trans_deb!P163/GDP!S159/10</f>
        <v>4.1373016613686895</v>
      </c>
      <c r="AA163" s="37">
        <f>(Trans_cr_A!P163-Trans_deb!P163)/GDP!S159/10</f>
        <v>-3.8675156730729143</v>
      </c>
      <c r="AB163" s="42">
        <f t="shared" si="2"/>
        <v>0</v>
      </c>
      <c r="AC163" s="40" t="e">
        <f>Pass_Cr_A!V163-Pass_D_A!Y163-(Pass_Cr_A!U163-Pass_D_A!X163)</f>
        <v>#VALUE!</v>
      </c>
      <c r="AD163" s="16"/>
      <c r="AE163" s="16"/>
      <c r="AF163" s="16"/>
    </row>
    <row r="164" spans="1:32" ht="14.25" customHeight="1" x14ac:dyDescent="0.25">
      <c r="A164" s="22" t="s">
        <v>184</v>
      </c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16"/>
      <c r="S164" s="31">
        <v>0</v>
      </c>
      <c r="T164" s="31">
        <v>0</v>
      </c>
      <c r="U164" s="31">
        <v>0</v>
      </c>
      <c r="V164" s="31">
        <v>0</v>
      </c>
      <c r="W164" s="36">
        <f>P164/Trans_deb!P164</f>
        <v>0</v>
      </c>
      <c r="X164" s="37">
        <f>P164/GDP!S160/10</f>
        <v>0</v>
      </c>
      <c r="Y164" s="37">
        <f>Q164/GDP!T160/10</f>
        <v>0</v>
      </c>
      <c r="Z164" s="37">
        <f>Trans_deb!P164/GDP!S160/10</f>
        <v>17.25686303186685</v>
      </c>
      <c r="AA164" s="37">
        <f>(Trans_cr_A!P164-Trans_deb!P164)/GDP!S160/10</f>
        <v>-0.57175333139716</v>
      </c>
      <c r="AB164" s="42">
        <f t="shared" si="2"/>
        <v>0</v>
      </c>
      <c r="AC164" s="40" t="e">
        <f>Pass_Cr_A!V164-Pass_D_A!Y164-(Pass_Cr_A!U164-Pass_D_A!X164)</f>
        <v>#VALUE!</v>
      </c>
      <c r="AD164" s="16"/>
      <c r="AE164" s="16"/>
      <c r="AF164" s="16"/>
    </row>
    <row r="165" spans="1:32" ht="14.25" customHeight="1" x14ac:dyDescent="0.25">
      <c r="A165" s="22" t="s">
        <v>185</v>
      </c>
      <c r="B165" s="67"/>
      <c r="C165" s="67"/>
      <c r="D165" s="67"/>
      <c r="E165" s="67"/>
      <c r="F165" s="67"/>
      <c r="G165" s="67"/>
      <c r="H165" s="67">
        <v>23.6</v>
      </c>
      <c r="I165" s="67">
        <v>27.888268156424584</v>
      </c>
      <c r="J165" s="67">
        <v>24.58100558659218</v>
      </c>
      <c r="K165" s="67">
        <v>28.692737430167597</v>
      </c>
      <c r="L165" s="67">
        <v>26.078212290502794</v>
      </c>
      <c r="M165" s="67">
        <v>15.737430167597765</v>
      </c>
      <c r="N165" s="67">
        <v>12.011173184357542</v>
      </c>
      <c r="O165" s="67">
        <v>8.2492890558659226</v>
      </c>
      <c r="P165" s="67">
        <v>9.8494710782122912</v>
      </c>
      <c r="Q165" s="67">
        <v>1.9059302346368716</v>
      </c>
      <c r="R165" s="16"/>
      <c r="S165" s="31">
        <v>0</v>
      </c>
      <c r="T165" s="31">
        <v>0</v>
      </c>
      <c r="U165" s="31">
        <v>0</v>
      </c>
      <c r="V165" s="31">
        <v>0</v>
      </c>
      <c r="W165" s="36">
        <f>P165/Trans_deb!P165</f>
        <v>0.278703767007421</v>
      </c>
      <c r="X165" s="37">
        <f>P165/GDP!S161/10</f>
        <v>0.97616165294472668</v>
      </c>
      <c r="Y165" s="37" t="e">
        <f>Q165/GDP!T161/10</f>
        <v>#DIV/0!</v>
      </c>
      <c r="Z165" s="37">
        <f>Trans_deb!P165/GDP!S161/10</f>
        <v>3.5025061319631705</v>
      </c>
      <c r="AA165" s="37">
        <f>(Trans_cr_A!P165-Trans_deb!P165)/GDP!S161/10</f>
        <v>2.1998149946570247</v>
      </c>
      <c r="AB165" s="42">
        <f t="shared" si="2"/>
        <v>1</v>
      </c>
      <c r="AC165" s="40" t="e">
        <f>Pass_Cr_A!V165-Pass_D_A!Y165-(Pass_Cr_A!U165-Pass_D_A!X165)</f>
        <v>#DIV/0!</v>
      </c>
      <c r="AD165" s="16"/>
      <c r="AE165" s="16"/>
      <c r="AF165" s="16"/>
    </row>
    <row r="166" spans="1:32" ht="14.25" customHeight="1" x14ac:dyDescent="0.25">
      <c r="A166" s="22" t="s">
        <v>186</v>
      </c>
      <c r="B166" s="68"/>
      <c r="C166" s="68"/>
      <c r="D166" s="68"/>
      <c r="E166" s="68"/>
      <c r="F166" s="68"/>
      <c r="G166" s="68"/>
      <c r="H166" s="68"/>
      <c r="I166" s="68"/>
      <c r="J166" s="68">
        <v>0</v>
      </c>
      <c r="K166" s="68">
        <v>154.00523833633585</v>
      </c>
      <c r="L166" s="68">
        <v>140.0686564759591</v>
      </c>
      <c r="M166" s="68">
        <v>180.32064759772956</v>
      </c>
      <c r="N166" s="68">
        <v>188.39338726833711</v>
      </c>
      <c r="O166" s="68">
        <v>201.17414021086117</v>
      </c>
      <c r="P166" s="68">
        <v>223.85952914862054</v>
      </c>
      <c r="Q166" s="68">
        <v>67.392613104679569</v>
      </c>
      <c r="R166" s="16"/>
      <c r="S166" s="31">
        <v>0</v>
      </c>
      <c r="T166" s="31">
        <v>0</v>
      </c>
      <c r="U166" s="31">
        <v>0</v>
      </c>
      <c r="V166" s="31">
        <v>0</v>
      </c>
      <c r="W166" s="36">
        <f>P166/Trans_deb!P166</f>
        <v>7.3305201716339516E-2</v>
      </c>
      <c r="X166" s="37">
        <f>P166/GDP!S162/10</f>
        <v>0.21301493862330795</v>
      </c>
      <c r="Y166" s="37">
        <f>Q166/GDP!T162/10</f>
        <v>6.4745804612135471E-2</v>
      </c>
      <c r="Z166" s="37">
        <f>Trans_deb!P166/GDP!S162/10</f>
        <v>2.9058638900904565</v>
      </c>
      <c r="AA166" s="37">
        <f>(Trans_cr_A!P166-Trans_deb!P166)/GDP!S162/10</f>
        <v>0.35109837947047734</v>
      </c>
      <c r="AB166" s="42">
        <f t="shared" si="2"/>
        <v>1</v>
      </c>
      <c r="AC166" s="40">
        <f>Pass_Cr_A!V166-Pass_D_A!Y166-(Pass_Cr_A!U166-Pass_D_A!X166)</f>
        <v>5.2294617978290783E-2</v>
      </c>
      <c r="AD166" s="16"/>
      <c r="AE166" s="16"/>
      <c r="AF166" s="16"/>
    </row>
    <row r="167" spans="1:32" ht="14.25" customHeight="1" x14ac:dyDescent="0.25">
      <c r="A167" s="22" t="s">
        <v>187</v>
      </c>
      <c r="B167" s="67">
        <v>68.7</v>
      </c>
      <c r="C167" s="67">
        <v>84.122302516509038</v>
      </c>
      <c r="D167" s="67">
        <v>116.44591298626935</v>
      </c>
      <c r="E167" s="67">
        <v>252.7</v>
      </c>
      <c r="F167" s="67">
        <v>177.73551256523018</v>
      </c>
      <c r="G167" s="67">
        <v>162.95094875440105</v>
      </c>
      <c r="H167" s="67">
        <v>172.33266927771899</v>
      </c>
      <c r="I167" s="67">
        <v>148.8390884866163</v>
      </c>
      <c r="J167" s="67"/>
      <c r="K167" s="67"/>
      <c r="L167" s="67"/>
      <c r="M167" s="67"/>
      <c r="N167" s="67"/>
      <c r="O167" s="67"/>
      <c r="P167" s="67"/>
      <c r="Q167" s="67"/>
      <c r="R167" s="16"/>
      <c r="S167" s="31">
        <v>0</v>
      </c>
      <c r="T167" s="31">
        <v>0</v>
      </c>
      <c r="U167" s="31">
        <v>0</v>
      </c>
      <c r="V167" s="31">
        <v>0</v>
      </c>
      <c r="W167" s="36">
        <f>P167/Trans_deb!P167</f>
        <v>0</v>
      </c>
      <c r="X167" s="37">
        <f>P167/GDP!S163/10</f>
        <v>0</v>
      </c>
      <c r="Y167" s="37">
        <f>Q167/GDP!T163/10</f>
        <v>0</v>
      </c>
      <c r="Z167" s="37">
        <f>Trans_deb!P167/GDP!S163/10</f>
        <v>2.4490137283507876</v>
      </c>
      <c r="AA167" s="37">
        <f>(Trans_cr_A!P167-Trans_deb!P167)/GDP!S163/10</f>
        <v>2.7411980431672496</v>
      </c>
      <c r="AB167" s="42">
        <f t="shared" si="2"/>
        <v>0</v>
      </c>
      <c r="AC167" s="40" t="e">
        <f>Pass_Cr_A!V167-Pass_D_A!Y167-(Pass_Cr_A!U167-Pass_D_A!X167)</f>
        <v>#VALUE!</v>
      </c>
      <c r="AD167" s="16"/>
      <c r="AE167" s="16"/>
      <c r="AF167" s="16"/>
    </row>
    <row r="168" spans="1:32" ht="14.25" customHeight="1" x14ac:dyDescent="0.25">
      <c r="A168" s="22" t="s">
        <v>188</v>
      </c>
      <c r="B168" s="68">
        <v>6.4596647034509118</v>
      </c>
      <c r="C168" s="68">
        <v>4.3</v>
      </c>
      <c r="D168" s="68">
        <v>6.5734213672357775</v>
      </c>
      <c r="E168" s="68">
        <v>6.5207096703030967</v>
      </c>
      <c r="F168" s="68">
        <v>6.0330131377647138</v>
      </c>
      <c r="G168" s="68">
        <v>3.9581810962470407</v>
      </c>
      <c r="H168" s="68">
        <v>1.0970831272480646</v>
      </c>
      <c r="I168" s="68">
        <v>0.22240685026947915</v>
      </c>
      <c r="J168" s="68">
        <v>0.6460919663903596</v>
      </c>
      <c r="K168" s="68">
        <v>1.1750309265731864</v>
      </c>
      <c r="L168" s="68">
        <v>0.25951996818513989</v>
      </c>
      <c r="M168" s="68">
        <v>0.21351506663112663</v>
      </c>
      <c r="N168" s="68">
        <v>0.14036600244455982</v>
      </c>
      <c r="O168" s="68">
        <v>0.10323324979047196</v>
      </c>
      <c r="P168" s="68">
        <v>7.836331248230316E-2</v>
      </c>
      <c r="Q168" s="68">
        <v>7.0665574247376715E-3</v>
      </c>
      <c r="R168" s="16"/>
      <c r="S168" s="31">
        <v>0</v>
      </c>
      <c r="T168" s="31">
        <v>0</v>
      </c>
      <c r="U168" s="31">
        <v>0</v>
      </c>
      <c r="V168" s="31">
        <v>0</v>
      </c>
      <c r="W168" s="36">
        <f>P168/Trans_deb!P168</f>
        <v>1.5260040546780235E-3</v>
      </c>
      <c r="X168" s="37">
        <f>P168/GDP!S164/10</f>
        <v>4.9628443624004535E-3</v>
      </c>
      <c r="Y168" s="37">
        <f>Q168/GDP!T164/10</f>
        <v>4.5096090776883675E-4</v>
      </c>
      <c r="Z168" s="37">
        <f>Trans_deb!P168/GDP!S164/10</f>
        <v>3.2521829461636522</v>
      </c>
      <c r="AA168" s="37">
        <f>(Trans_cr_A!P168-Trans_deb!P168)/GDP!S164/10</f>
        <v>-1.2659687276957863</v>
      </c>
      <c r="AB168" s="42">
        <f t="shared" si="2"/>
        <v>1</v>
      </c>
      <c r="AC168" s="40">
        <f>Pass_Cr_A!V168-Pass_D_A!Y168-(Pass_Cr_A!U168-Pass_D_A!X168)</f>
        <v>-0.61091020475338897</v>
      </c>
      <c r="AD168" s="16"/>
      <c r="AE168" s="16"/>
      <c r="AF168" s="16"/>
    </row>
    <row r="169" spans="1:32" ht="14.25" customHeight="1" x14ac:dyDescent="0.25">
      <c r="A169" s="22" t="s">
        <v>189</v>
      </c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16"/>
      <c r="S169" s="31">
        <v>0</v>
      </c>
      <c r="T169" s="31">
        <v>0</v>
      </c>
      <c r="U169" s="31">
        <v>0</v>
      </c>
      <c r="V169" s="31">
        <v>0</v>
      </c>
      <c r="W169" s="36" t="e">
        <f>P169/Trans_deb!P169</f>
        <v>#DIV/0!</v>
      </c>
      <c r="X169" s="37">
        <f>P169/GDP!S165/10</f>
        <v>0</v>
      </c>
      <c r="Y169" s="37">
        <f>Q169/GDP!T165/10</f>
        <v>0</v>
      </c>
      <c r="Z169" s="37">
        <f>Trans_deb!P169/GDP!S165/10</f>
        <v>0</v>
      </c>
      <c r="AA169" s="37">
        <f>(Trans_cr_A!P169-Trans_deb!P169)/GDP!S165/10</f>
        <v>0</v>
      </c>
      <c r="AB169" s="42">
        <f t="shared" si="2"/>
        <v>0</v>
      </c>
      <c r="AC169" s="40" t="e">
        <f>Pass_Cr_A!V169-Pass_D_A!Y169-(Pass_Cr_A!U169-Pass_D_A!X169)</f>
        <v>#VALUE!</v>
      </c>
      <c r="AD169" s="16"/>
      <c r="AE169" s="16"/>
      <c r="AF169" s="16"/>
    </row>
    <row r="170" spans="1:32" ht="14.25" customHeight="1" x14ac:dyDescent="0.25">
      <c r="A170" s="22" t="s">
        <v>190</v>
      </c>
      <c r="B170" s="68">
        <v>1438.3292921998316</v>
      </c>
      <c r="C170" s="68">
        <v>1845.9810870708252</v>
      </c>
      <c r="D170" s="68">
        <v>2176.5427430935333</v>
      </c>
      <c r="E170" s="68">
        <v>2501.0303534291656</v>
      </c>
      <c r="F170" s="68">
        <v>2269.3257281056772</v>
      </c>
      <c r="G170" s="68">
        <v>2543.7781113622304</v>
      </c>
      <c r="H170" s="68">
        <v>3113.9853012460067</v>
      </c>
      <c r="I170" s="68">
        <v>3075.6109489147398</v>
      </c>
      <c r="J170" s="68">
        <v>3061.5391059111962</v>
      </c>
      <c r="K170" s="68">
        <v>3144.6703680735932</v>
      </c>
      <c r="L170" s="68">
        <v>2736.4807367136727</v>
      </c>
      <c r="M170" s="68">
        <v>2496.4178403427686</v>
      </c>
      <c r="N170" s="68">
        <v>2810.0832410051735</v>
      </c>
      <c r="O170" s="68">
        <v>2945.8665602527249</v>
      </c>
      <c r="P170" s="68">
        <v>2725.4033752275986</v>
      </c>
      <c r="Q170" s="68">
        <v>665.91393678928762</v>
      </c>
      <c r="R170" s="16"/>
      <c r="S170" s="31">
        <v>0</v>
      </c>
      <c r="T170" s="31">
        <v>0</v>
      </c>
      <c r="U170" s="31">
        <v>0</v>
      </c>
      <c r="V170" s="31">
        <v>0</v>
      </c>
      <c r="W170" s="36">
        <f>P170/Trans_deb!P170</f>
        <v>0.41824404224260647</v>
      </c>
      <c r="X170" s="37">
        <f>P170/GDP!S166/10</f>
        <v>0.77568588239428005</v>
      </c>
      <c r="Y170" s="37">
        <f>Q170/GDP!T166/10</f>
        <v>0.22041809938939858</v>
      </c>
      <c r="Z170" s="37">
        <f>Trans_deb!P170/GDP!S166/10</f>
        <v>1.8546250610889419</v>
      </c>
      <c r="AA170" s="37">
        <f>(Trans_cr_A!P170-Trans_deb!P170)/GDP!S166/10</f>
        <v>-1.2541291721802899</v>
      </c>
      <c r="AB170" s="42">
        <f t="shared" si="2"/>
        <v>1</v>
      </c>
      <c r="AC170" s="40">
        <f>Pass_Cr_A!V170-Pass_D_A!Y170-(Pass_Cr_A!U170-Pass_D_A!X170)</f>
        <v>0.39950244487606801</v>
      </c>
      <c r="AD170" s="16"/>
      <c r="AE170" s="16"/>
      <c r="AF170" s="16"/>
    </row>
    <row r="171" spans="1:32" ht="14.25" customHeight="1" x14ac:dyDescent="0.25">
      <c r="A171" s="22" t="s">
        <v>191</v>
      </c>
      <c r="B171" s="67"/>
      <c r="C171" s="67"/>
      <c r="D171" s="67"/>
      <c r="E171" s="67"/>
      <c r="F171" s="67"/>
      <c r="G171" s="67"/>
      <c r="H171" s="67"/>
      <c r="I171" s="67"/>
      <c r="J171" s="67"/>
      <c r="K171" s="67">
        <v>201.2</v>
      </c>
      <c r="L171" s="67">
        <v>732.22</v>
      </c>
      <c r="M171" s="67">
        <v>312.95999999999998</v>
      </c>
      <c r="N171" s="67">
        <v>285.94</v>
      </c>
      <c r="O171" s="67">
        <v>504.5</v>
      </c>
      <c r="P171" s="67">
        <v>464.96</v>
      </c>
      <c r="Q171" s="67"/>
      <c r="R171" s="16"/>
      <c r="S171" s="31">
        <v>0</v>
      </c>
      <c r="T171" s="31">
        <v>0</v>
      </c>
      <c r="U171" s="31">
        <v>0</v>
      </c>
      <c r="V171" s="31">
        <v>0</v>
      </c>
      <c r="W171" s="36">
        <f>P171/Trans_deb!P171</f>
        <v>0.48970478266822537</v>
      </c>
      <c r="X171" s="37">
        <f>P171/GDP!S167/10</f>
        <v>11.222785421192373</v>
      </c>
      <c r="Y171" s="37">
        <f>Q171/GDP!T167/10</f>
        <v>0</v>
      </c>
      <c r="Z171" s="37">
        <f>Trans_deb!P171/GDP!S167/10</f>
        <v>22.917451122375091</v>
      </c>
      <c r="AA171" s="37">
        <f>(Trans_cr_A!P171-Trans_deb!P171)/GDP!S167/10</f>
        <v>-22.917451122375091</v>
      </c>
      <c r="AB171" s="42">
        <f t="shared" si="2"/>
        <v>0</v>
      </c>
      <c r="AC171" s="40" t="e">
        <f>Pass_Cr_A!V171-Pass_D_A!Y171-(Pass_Cr_A!U171-Pass_D_A!X171)</f>
        <v>#VALUE!</v>
      </c>
      <c r="AD171" s="16"/>
      <c r="AE171" s="16"/>
      <c r="AF171" s="16"/>
    </row>
    <row r="172" spans="1:32" ht="14.25" customHeight="1" x14ac:dyDescent="0.25">
      <c r="A172" s="22" t="s">
        <v>192</v>
      </c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16"/>
      <c r="S172" s="31">
        <v>0</v>
      </c>
      <c r="T172" s="31">
        <v>0</v>
      </c>
      <c r="U172" s="31">
        <v>0</v>
      </c>
      <c r="V172" s="31">
        <v>0</v>
      </c>
      <c r="W172" s="36">
        <f>P172/Trans_deb!P172</f>
        <v>0</v>
      </c>
      <c r="X172" s="37">
        <f>P172/GDP!S168/10</f>
        <v>0</v>
      </c>
      <c r="Y172" s="37">
        <f>Q172/GDP!T168/10</f>
        <v>0</v>
      </c>
      <c r="Z172" s="37">
        <f>Trans_deb!P172/GDP!S168/10</f>
        <v>0.88918211820161575</v>
      </c>
      <c r="AA172" s="37">
        <f>(Trans_cr_A!P172-Trans_deb!P172)/GDP!S168/10</f>
        <v>0.45396828456229976</v>
      </c>
      <c r="AB172" s="42">
        <f t="shared" si="2"/>
        <v>0</v>
      </c>
      <c r="AC172" s="40" t="e">
        <f>Pass_Cr_A!V172-Pass_D_A!Y172-(Pass_Cr_A!U172-Pass_D_A!X172)</f>
        <v>#VALUE!</v>
      </c>
      <c r="AD172" s="16"/>
      <c r="AE172" s="16"/>
      <c r="AF172" s="16"/>
    </row>
    <row r="173" spans="1:32" ht="14.25" customHeight="1" x14ac:dyDescent="0.25">
      <c r="A173" s="22" t="s">
        <v>193</v>
      </c>
      <c r="B173" s="67">
        <v>238.05819</v>
      </c>
      <c r="C173" s="67">
        <v>292.89999999999998</v>
      </c>
      <c r="D173" s="67">
        <v>315.7</v>
      </c>
      <c r="E173" s="67">
        <v>349.4</v>
      </c>
      <c r="F173" s="67">
        <v>323.8</v>
      </c>
      <c r="G173" s="67">
        <v>375.27</v>
      </c>
      <c r="H173" s="67">
        <v>424.63</v>
      </c>
      <c r="I173" s="67">
        <v>509.4</v>
      </c>
      <c r="J173" s="67">
        <v>620.16525346951994</v>
      </c>
      <c r="K173" s="67">
        <v>659.02000860912199</v>
      </c>
      <c r="L173" s="67">
        <v>731.80000188501401</v>
      </c>
      <c r="M173" s="67">
        <v>753.03567727152711</v>
      </c>
      <c r="N173" s="67">
        <v>810.23609400382611</v>
      </c>
      <c r="O173" s="67">
        <v>827</v>
      </c>
      <c r="P173" s="67">
        <v>798.2</v>
      </c>
      <c r="Q173" s="67"/>
      <c r="R173" s="16"/>
      <c r="S173" s="31">
        <v>0</v>
      </c>
      <c r="T173" s="31">
        <v>0</v>
      </c>
      <c r="U173" s="31">
        <v>0</v>
      </c>
      <c r="V173" s="31">
        <v>0</v>
      </c>
      <c r="W173" s="36">
        <f>P173/Trans_deb!P173</f>
        <v>0.46689830250704856</v>
      </c>
      <c r="X173" s="37">
        <f>P173/GDP!S169/10</f>
        <v>0.95048703231798815</v>
      </c>
      <c r="Y173" s="37">
        <f>Q173/GDP!T169/10</f>
        <v>0</v>
      </c>
      <c r="Z173" s="37">
        <f>Trans_deb!P173/GDP!S169/10</f>
        <v>2.0357474576674841</v>
      </c>
      <c r="AA173" s="37">
        <f>(Trans_cr_A!P173-Trans_deb!P173)/GDP!S169/10</f>
        <v>0.749803519969516</v>
      </c>
      <c r="AB173" s="42">
        <f t="shared" si="2"/>
        <v>0</v>
      </c>
      <c r="AC173" s="40" t="e">
        <f>Pass_Cr_A!V173-Pass_D_A!Y173-(Pass_Cr_A!U173-Pass_D_A!X173)</f>
        <v>#VALUE!</v>
      </c>
      <c r="AD173" s="16"/>
      <c r="AE173" s="16"/>
      <c r="AF173" s="16"/>
    </row>
    <row r="174" spans="1:32" ht="14.25" customHeight="1" x14ac:dyDescent="0.25">
      <c r="A174" s="22" t="s">
        <v>194</v>
      </c>
      <c r="B174" s="68"/>
      <c r="C174" s="68"/>
      <c r="D174" s="68"/>
      <c r="E174" s="68"/>
      <c r="F174" s="68"/>
      <c r="G174" s="68"/>
      <c r="H174" s="68"/>
      <c r="I174" s="68"/>
      <c r="J174" s="68"/>
      <c r="K174" s="68">
        <v>12.3</v>
      </c>
      <c r="L174" s="68">
        <v>14.485676871039296</v>
      </c>
      <c r="M174" s="68">
        <v>14.271694069961407</v>
      </c>
      <c r="N174" s="68">
        <v>13.954038069797221</v>
      </c>
      <c r="O174" s="68">
        <v>14.627366685950518</v>
      </c>
      <c r="P174" s="68"/>
      <c r="Q174" s="68"/>
      <c r="R174" s="16"/>
      <c r="S174" s="31">
        <v>0</v>
      </c>
      <c r="T174" s="31">
        <v>0</v>
      </c>
      <c r="U174" s="31">
        <v>0</v>
      </c>
      <c r="V174" s="31">
        <v>0</v>
      </c>
      <c r="W174" s="36">
        <f>P174/Trans_deb!P174</f>
        <v>0</v>
      </c>
      <c r="X174" s="37">
        <f>P174/GDP!S170/10</f>
        <v>0</v>
      </c>
      <c r="Y174" s="37">
        <f>Q174/GDP!T170/10</f>
        <v>0</v>
      </c>
      <c r="Z174" s="37">
        <f>Trans_deb!P174/GDP!S170/10</f>
        <v>5.6143676548325381</v>
      </c>
      <c r="AA174" s="37">
        <f>(Trans_cr_A!P174-Trans_deb!P174)/GDP!S170/10</f>
        <v>-3.8706355551751614</v>
      </c>
      <c r="AB174" s="42">
        <f t="shared" si="2"/>
        <v>0</v>
      </c>
      <c r="AC174" s="40" t="e">
        <f>Pass_Cr_A!V174-Pass_D_A!Y174-(Pass_Cr_A!U174-Pass_D_A!X174)</f>
        <v>#VALUE!</v>
      </c>
      <c r="AD174" s="16"/>
      <c r="AE174" s="16"/>
      <c r="AF174" s="16"/>
    </row>
    <row r="175" spans="1:32" ht="14.25" customHeight="1" x14ac:dyDescent="0.25">
      <c r="A175" s="22" t="s">
        <v>195</v>
      </c>
      <c r="B175" s="67"/>
      <c r="C175" s="67"/>
      <c r="D175" s="67"/>
      <c r="E175" s="67"/>
      <c r="F175" s="67"/>
      <c r="G175" s="67"/>
      <c r="H175" s="67"/>
      <c r="I175" s="67"/>
      <c r="J175" s="67"/>
      <c r="K175" s="67">
        <v>20.8</v>
      </c>
      <c r="L175" s="67">
        <v>29.531307031332997</v>
      </c>
      <c r="M175" s="67">
        <v>27.213069981959332</v>
      </c>
      <c r="N175" s="67">
        <v>29.784575535911852</v>
      </c>
      <c r="O175" s="67">
        <v>30.871399386697185</v>
      </c>
      <c r="P175" s="67"/>
      <c r="Q175" s="67"/>
      <c r="R175" s="16"/>
      <c r="S175" s="31">
        <v>0</v>
      </c>
      <c r="T175" s="31">
        <v>0</v>
      </c>
      <c r="U175" s="31">
        <v>0</v>
      </c>
      <c r="V175" s="31">
        <v>0</v>
      </c>
      <c r="W175" s="36">
        <f>P175/Trans_deb!P175</f>
        <v>0</v>
      </c>
      <c r="X175" s="37">
        <f>P175/GDP!S171/10</f>
        <v>0</v>
      </c>
      <c r="Y175" s="37">
        <f>Q175/GDP!T171/10</f>
        <v>0</v>
      </c>
      <c r="Z175" s="37">
        <f>Trans_deb!P175/GDP!S171/10</f>
        <v>4.3871136045067596</v>
      </c>
      <c r="AA175" s="37">
        <f>(Trans_cr_A!P175-Trans_deb!P175)/GDP!S171/10</f>
        <v>-3.7052882664126967</v>
      </c>
      <c r="AB175" s="42">
        <f t="shared" si="2"/>
        <v>0</v>
      </c>
      <c r="AC175" s="40" t="e">
        <f>Pass_Cr_A!V175-Pass_D_A!Y175-(Pass_Cr_A!U175-Pass_D_A!X175)</f>
        <v>#VALUE!</v>
      </c>
      <c r="AD175" s="16"/>
      <c r="AE175" s="16"/>
      <c r="AF175" s="16"/>
    </row>
    <row r="176" spans="1:32" ht="14.25" customHeight="1" x14ac:dyDescent="0.25">
      <c r="A176" s="22" t="s">
        <v>196</v>
      </c>
      <c r="B176" s="68"/>
      <c r="C176" s="68"/>
      <c r="D176" s="68"/>
      <c r="E176" s="68"/>
      <c r="F176" s="68"/>
      <c r="G176" s="68"/>
      <c r="H176" s="68"/>
      <c r="I176" s="68"/>
      <c r="J176" s="68"/>
      <c r="K176" s="68">
        <v>12.9</v>
      </c>
      <c r="L176" s="68">
        <v>17.025482495943592</v>
      </c>
      <c r="M176" s="68">
        <v>17.599959418478001</v>
      </c>
      <c r="N176" s="68">
        <v>20.649829759992517</v>
      </c>
      <c r="O176" s="68">
        <v>21.522209000185484</v>
      </c>
      <c r="P176" s="68"/>
      <c r="Q176" s="68"/>
      <c r="R176" s="16"/>
      <c r="S176" s="31">
        <v>0</v>
      </c>
      <c r="T176" s="31">
        <v>0</v>
      </c>
      <c r="U176" s="31">
        <v>0</v>
      </c>
      <c r="V176" s="31">
        <v>0</v>
      </c>
      <c r="W176" s="36">
        <f>P176/Trans_deb!P176</f>
        <v>0</v>
      </c>
      <c r="X176" s="37">
        <f>P176/GDP!S172/10</f>
        <v>0</v>
      </c>
      <c r="Y176" s="37">
        <f>Q176/GDP!T172/10</f>
        <v>0</v>
      </c>
      <c r="Z176" s="37">
        <f>Trans_deb!P176/GDP!S172/10</f>
        <v>5.5239023002143339</v>
      </c>
      <c r="AA176" s="37">
        <f>(Trans_cr_A!P176-Trans_deb!P176)/GDP!S172/10</f>
        <v>-3.9510892568409139</v>
      </c>
      <c r="AB176" s="42">
        <f t="shared" si="2"/>
        <v>0</v>
      </c>
      <c r="AC176" s="40" t="e">
        <f>Pass_Cr_A!V176-Pass_D_A!Y176-(Pass_Cr_A!U176-Pass_D_A!X176)</f>
        <v>#VALUE!</v>
      </c>
      <c r="AD176" s="16"/>
      <c r="AE176" s="16"/>
      <c r="AF176" s="16"/>
    </row>
    <row r="177" spans="1:32" ht="14.25" customHeight="1" x14ac:dyDescent="0.25">
      <c r="A177" s="22" t="s">
        <v>197</v>
      </c>
      <c r="B177" s="67">
        <v>0</v>
      </c>
      <c r="C177" s="67">
        <v>0</v>
      </c>
      <c r="D177" s="67">
        <v>0</v>
      </c>
      <c r="E177" s="67">
        <v>0</v>
      </c>
      <c r="F177" s="67">
        <v>0</v>
      </c>
      <c r="G177" s="67"/>
      <c r="H177" s="67"/>
      <c r="I177" s="67"/>
      <c r="J177" s="67"/>
      <c r="K177" s="67"/>
      <c r="L177" s="67"/>
      <c r="M177" s="67"/>
      <c r="N177" s="67"/>
      <c r="O177" s="67">
        <v>0</v>
      </c>
      <c r="P177" s="67">
        <v>0</v>
      </c>
      <c r="Q177" s="67"/>
      <c r="R177" s="16"/>
      <c r="S177" s="31">
        <v>0</v>
      </c>
      <c r="T177" s="31">
        <v>0</v>
      </c>
      <c r="U177" s="31">
        <v>0</v>
      </c>
      <c r="V177" s="31">
        <v>0</v>
      </c>
      <c r="W177" s="36">
        <f>P177/Trans_deb!P177</f>
        <v>0</v>
      </c>
      <c r="X177" s="37">
        <f>P177/GDP!S173/10</f>
        <v>0</v>
      </c>
      <c r="Y177" s="37">
        <f>Q177/GDP!T173/10</f>
        <v>0</v>
      </c>
      <c r="Z177" s="37">
        <f>Trans_deb!P177/GDP!S173/10</f>
        <v>2.7682146566802022</v>
      </c>
      <c r="AA177" s="37">
        <f>(Trans_cr_A!P177-Trans_deb!P177)/GDP!S173/10</f>
        <v>-1.6208217755724679</v>
      </c>
      <c r="AB177" s="42">
        <f t="shared" si="2"/>
        <v>0</v>
      </c>
      <c r="AC177" s="40" t="e">
        <f>Pass_Cr_A!V177-Pass_D_A!Y177-(Pass_Cr_A!U177-Pass_D_A!X177)</f>
        <v>#VALUE!</v>
      </c>
      <c r="AD177" s="16"/>
      <c r="AE177" s="16"/>
      <c r="AF177" s="16"/>
    </row>
    <row r="178" spans="1:32" ht="14.25" customHeight="1" x14ac:dyDescent="0.25">
      <c r="A178" s="22" t="s">
        <v>198</v>
      </c>
      <c r="B178" s="68">
        <v>77.400000000000006</v>
      </c>
      <c r="C178" s="68">
        <v>14.6</v>
      </c>
      <c r="D178" s="68">
        <v>5.8</v>
      </c>
      <c r="E178" s="68">
        <v>4.5999999999999996</v>
      </c>
      <c r="F178" s="68">
        <v>2.5</v>
      </c>
      <c r="G178" s="68">
        <v>1.6</v>
      </c>
      <c r="H178" s="68">
        <v>6.9275103800000002</v>
      </c>
      <c r="I178" s="68">
        <v>6.8410295300000001</v>
      </c>
      <c r="J178" s="68">
        <v>5.3637336765203401</v>
      </c>
      <c r="K178" s="68">
        <v>3.4880949477240399</v>
      </c>
      <c r="L178" s="68">
        <v>11.54310608741538</v>
      </c>
      <c r="M178" s="68">
        <v>1.1993538268877519</v>
      </c>
      <c r="N178" s="68">
        <v>6</v>
      </c>
      <c r="O178" s="68">
        <v>9.6511206654039814</v>
      </c>
      <c r="P178" s="68">
        <v>7.4757710375354094</v>
      </c>
      <c r="Q178" s="68">
        <v>4.04335788837591</v>
      </c>
      <c r="R178" s="16"/>
      <c r="S178" s="31">
        <v>0</v>
      </c>
      <c r="T178" s="31">
        <v>0</v>
      </c>
      <c r="U178" s="31">
        <v>0</v>
      </c>
      <c r="V178" s="31">
        <v>0</v>
      </c>
      <c r="W178" s="36">
        <f>P178/Trans_deb!P178</f>
        <v>6.9236694709627747E-2</v>
      </c>
      <c r="X178" s="37">
        <f>P178/GDP!S174/10</f>
        <v>0.20221182141020852</v>
      </c>
      <c r="Y178" s="37">
        <f>Q178/GDP!T174/10</f>
        <v>0.16777418623966431</v>
      </c>
      <c r="Z178" s="37">
        <f>Trans_deb!P178/GDP!S174/10</f>
        <v>2.9205874465594595</v>
      </c>
      <c r="AA178" s="37">
        <f>(Trans_cr_A!P178-Trans_deb!P178)/GDP!S174/10</f>
        <v>-1.8512775614712009</v>
      </c>
      <c r="AB178" s="42">
        <f t="shared" si="2"/>
        <v>1</v>
      </c>
      <c r="AC178" s="40">
        <f>Pass_Cr_A!V178-Pass_D_A!Y178-(Pass_Cr_A!U178-Pass_D_A!X178)</f>
        <v>-0.10140926566627129</v>
      </c>
      <c r="AD178" s="16"/>
      <c r="AE178" s="16"/>
      <c r="AF178" s="16"/>
    </row>
    <row r="179" spans="1:32" ht="14.25" customHeight="1" x14ac:dyDescent="0.25">
      <c r="A179" s="22" t="s">
        <v>199</v>
      </c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16"/>
      <c r="S179" s="31">
        <v>0</v>
      </c>
      <c r="T179" s="31">
        <v>0</v>
      </c>
      <c r="U179" s="31">
        <v>0</v>
      </c>
      <c r="V179" s="31">
        <v>0</v>
      </c>
      <c r="W179" s="36">
        <f>P179/Trans_deb!P179</f>
        <v>0</v>
      </c>
      <c r="X179" s="37">
        <f>P179/GDP!S175/10</f>
        <v>0</v>
      </c>
      <c r="Y179" s="37">
        <f>Q179/GDP!T175/10</f>
        <v>0</v>
      </c>
      <c r="Z179" s="37">
        <f>Trans_deb!P179/GDP!S175/10</f>
        <v>2.2070133036715887</v>
      </c>
      <c r="AA179" s="37">
        <f>(Trans_cr_A!P179-Trans_deb!P179)/GDP!S175/10</f>
        <v>-0.35701499102199119</v>
      </c>
      <c r="AB179" s="42">
        <f t="shared" si="2"/>
        <v>0</v>
      </c>
      <c r="AC179" s="40" t="e">
        <f>Pass_Cr_A!V179-Pass_D_A!Y179-(Pass_Cr_A!U179-Pass_D_A!X179)</f>
        <v>#VALUE!</v>
      </c>
      <c r="AD179" s="16"/>
      <c r="AE179" s="16"/>
      <c r="AF179" s="16"/>
    </row>
    <row r="180" spans="1:32" ht="14.25" customHeight="1" x14ac:dyDescent="0.25">
      <c r="A180" s="22" t="s">
        <v>200</v>
      </c>
      <c r="B180" s="68">
        <v>1930.5406296851622</v>
      </c>
      <c r="C180" s="68">
        <v>2094.468249397738</v>
      </c>
      <c r="D180" s="68">
        <v>2350.0918289680571</v>
      </c>
      <c r="E180" s="68">
        <v>2619.0043475699144</v>
      </c>
      <c r="F180" s="68">
        <v>2269.7059076092132</v>
      </c>
      <c r="G180" s="68">
        <v>2526.910931116387</v>
      </c>
      <c r="H180" s="68">
        <v>3004.703472969004</v>
      </c>
      <c r="I180" s="68">
        <v>2866.1249627947195</v>
      </c>
      <c r="J180" s="68">
        <v>2939.3604043000391</v>
      </c>
      <c r="K180" s="68">
        <v>3071.7478535686246</v>
      </c>
      <c r="L180" s="68">
        <v>2468.3428155967899</v>
      </c>
      <c r="M180" s="68">
        <v>2322.0428013337364</v>
      </c>
      <c r="N180" s="68">
        <v>2401.8589622570548</v>
      </c>
      <c r="O180" s="68">
        <v>2387.4260457889413</v>
      </c>
      <c r="P180" s="68">
        <v>2343.1078817744369</v>
      </c>
      <c r="Q180" s="68">
        <v>825.62566093243026</v>
      </c>
      <c r="R180" s="16"/>
      <c r="S180" s="31">
        <v>0</v>
      </c>
      <c r="T180" s="31">
        <v>0</v>
      </c>
      <c r="U180" s="31">
        <v>0</v>
      </c>
      <c r="V180" s="31">
        <v>0</v>
      </c>
      <c r="W180" s="36">
        <f>P180/Trans_deb!P180</f>
        <v>0.17284317946543165</v>
      </c>
      <c r="X180" s="37">
        <f>P180/GDP!S176/10</f>
        <v>0.32001495270667696</v>
      </c>
      <c r="Y180" s="37">
        <f>Q180/GDP!T176/10</f>
        <v>0.11046238106630216</v>
      </c>
      <c r="Z180" s="37">
        <f>Trans_deb!P180/GDP!S176/10</f>
        <v>1.8514757348043311</v>
      </c>
      <c r="AA180" s="37">
        <f>(Trans_cr_A!P180-Trans_deb!P180)/GDP!S176/10</f>
        <v>0.22156278025842863</v>
      </c>
      <c r="AB180" s="42">
        <f t="shared" si="2"/>
        <v>1</v>
      </c>
      <c r="AC180" s="40">
        <f>Pass_Cr_A!V180-Pass_D_A!Y180-(Pass_Cr_A!U180-Pass_D_A!X180)</f>
        <v>-0.11345806595662403</v>
      </c>
      <c r="AD180" s="16"/>
      <c r="AE180" s="16"/>
      <c r="AF180" s="16"/>
    </row>
    <row r="181" spans="1:32" ht="14.25" customHeight="1" x14ac:dyDescent="0.25">
      <c r="A181" s="22" t="s">
        <v>201</v>
      </c>
      <c r="B181" s="67">
        <v>34</v>
      </c>
      <c r="C181" s="67">
        <v>45</v>
      </c>
      <c r="D181" s="67">
        <v>65</v>
      </c>
      <c r="E181" s="67">
        <v>111.989625</v>
      </c>
      <c r="F181" s="67">
        <v>98.384100000000004</v>
      </c>
      <c r="G181" s="67">
        <v>88.326058019999991</v>
      </c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16"/>
      <c r="S181" s="31">
        <v>0</v>
      </c>
      <c r="T181" s="31">
        <v>0</v>
      </c>
      <c r="U181" s="31">
        <v>0</v>
      </c>
      <c r="V181" s="31">
        <v>0</v>
      </c>
      <c r="W181" s="36" t="e">
        <f>P181/Trans_deb!P181</f>
        <v>#DIV/0!</v>
      </c>
      <c r="X181" s="37" t="e">
        <f>P181/GDP!S177/10</f>
        <v>#VALUE!</v>
      </c>
      <c r="Y181" s="37" t="e">
        <f>Q181/GDP!T177/10</f>
        <v>#VALUE!</v>
      </c>
      <c r="Z181" s="37" t="e">
        <f>Trans_deb!P181/GDP!S177/10</f>
        <v>#VALUE!</v>
      </c>
      <c r="AA181" s="37" t="e">
        <f>(Trans_cr_A!P181-Trans_deb!P181)/GDP!S177/10</f>
        <v>#VALUE!</v>
      </c>
      <c r="AB181" s="42">
        <f t="shared" si="2"/>
        <v>0</v>
      </c>
      <c r="AC181" s="40" t="e">
        <f>Pass_Cr_A!V181-Pass_D_A!Y181-(Pass_Cr_A!U181-Pass_D_A!X181)</f>
        <v>#VALUE!</v>
      </c>
      <c r="AD181" s="16"/>
      <c r="AE181" s="16"/>
      <c r="AF181" s="16"/>
    </row>
    <row r="182" spans="1:32" ht="14.25" customHeight="1" x14ac:dyDescent="0.25">
      <c r="A182" s="22" t="s">
        <v>202</v>
      </c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16"/>
      <c r="S182" s="31">
        <v>0</v>
      </c>
      <c r="T182" s="31">
        <v>0</v>
      </c>
      <c r="U182" s="31">
        <v>0</v>
      </c>
      <c r="V182" s="31">
        <v>0</v>
      </c>
      <c r="W182" s="36">
        <f>P182/Trans_deb!P182</f>
        <v>0</v>
      </c>
      <c r="X182" s="37">
        <f>P182/GDP!S178/10</f>
        <v>0</v>
      </c>
      <c r="Y182" s="37">
        <f>Q182/GDP!T178/10</f>
        <v>0</v>
      </c>
      <c r="Z182" s="37">
        <f>Trans_deb!P182/GDP!S178/10</f>
        <v>1.9306791599691588</v>
      </c>
      <c r="AA182" s="37">
        <f>(Trans_cr_A!P182-Trans_deb!P182)/GDP!S178/10</f>
        <v>-0.21186994419832464</v>
      </c>
      <c r="AB182" s="42">
        <f t="shared" si="2"/>
        <v>0</v>
      </c>
      <c r="AC182" s="40" t="e">
        <f>Pass_Cr_A!V182-Pass_D_A!Y182-(Pass_Cr_A!U182-Pass_D_A!X182)</f>
        <v>#VALUE!</v>
      </c>
      <c r="AD182" s="16"/>
      <c r="AE182" s="16"/>
      <c r="AF182" s="16"/>
    </row>
    <row r="183" spans="1:32" ht="14.25" customHeight="1" x14ac:dyDescent="0.25">
      <c r="A183" s="22" t="s">
        <v>203</v>
      </c>
      <c r="B183" s="67">
        <v>0</v>
      </c>
      <c r="C183" s="67">
        <v>0</v>
      </c>
      <c r="D183" s="67">
        <v>7.9000000000000008E-3</v>
      </c>
      <c r="E183" s="67">
        <v>0</v>
      </c>
      <c r="F183" s="67">
        <v>0</v>
      </c>
      <c r="G183" s="67">
        <v>35.4</v>
      </c>
      <c r="H183" s="67">
        <v>28.316711000000002</v>
      </c>
      <c r="I183" s="67">
        <v>32.634247999999999</v>
      </c>
      <c r="J183" s="67">
        <v>40.195390000000003</v>
      </c>
      <c r="K183" s="67">
        <v>34.990299999999998</v>
      </c>
      <c r="L183" s="67">
        <v>24.914463999999999</v>
      </c>
      <c r="M183" s="67">
        <v>21.415890000000001</v>
      </c>
      <c r="N183" s="67">
        <v>11.460610000000001</v>
      </c>
      <c r="O183" s="67">
        <v>14.371460000000001</v>
      </c>
      <c r="P183" s="67">
        <v>23.162140000000001</v>
      </c>
      <c r="Q183" s="67">
        <v>7.28085</v>
      </c>
      <c r="R183" s="16"/>
      <c r="S183" s="31">
        <v>0</v>
      </c>
      <c r="T183" s="31">
        <v>0</v>
      </c>
      <c r="U183" s="31">
        <v>0</v>
      </c>
      <c r="V183" s="31">
        <v>0</v>
      </c>
      <c r="W183" s="36">
        <f>P183/Trans_deb!P183</f>
        <v>6.0491290061610713E-2</v>
      </c>
      <c r="X183" s="37">
        <f>P183/GDP!S179/10</f>
        <v>0.28535345571023774</v>
      </c>
      <c r="Y183" s="37">
        <f>Q183/GDP!T179/10</f>
        <v>9.1044766787545334E-2</v>
      </c>
      <c r="Z183" s="37">
        <f>Trans_deb!P183/GDP!S179/10</f>
        <v>4.7172651702353132</v>
      </c>
      <c r="AA183" s="37">
        <f>(Trans_cr_A!P183-Trans_deb!P183)/GDP!S179/10</f>
        <v>-2.3474509531600392</v>
      </c>
      <c r="AB183" s="42">
        <f t="shared" si="2"/>
        <v>1</v>
      </c>
      <c r="AC183" s="40">
        <f>Pass_Cr_A!V183-Pass_D_A!Y183-(Pass_Cr_A!U183-Pass_D_A!X183)</f>
        <v>-0.64604138779466225</v>
      </c>
      <c r="AD183" s="16"/>
      <c r="AE183" s="16"/>
      <c r="AF183" s="16"/>
    </row>
    <row r="184" spans="1:32" ht="14.25" customHeight="1" x14ac:dyDescent="0.25">
      <c r="A184" s="22" t="s">
        <v>204</v>
      </c>
      <c r="B184" s="68">
        <v>22.698722222222202</v>
      </c>
      <c r="C184" s="68">
        <v>37.068615271604905</v>
      </c>
      <c r="D184" s="68">
        <v>21.469109458106999</v>
      </c>
      <c r="E184" s="68">
        <v>24.541716333333298</v>
      </c>
      <c r="F184" s="68">
        <v>40.293680999999999</v>
      </c>
      <c r="G184" s="68">
        <v>30.5</v>
      </c>
      <c r="H184" s="68">
        <v>28.6</v>
      </c>
      <c r="I184" s="68">
        <v>35.555334952025504</v>
      </c>
      <c r="J184" s="68">
        <v>66.916116029045</v>
      </c>
      <c r="K184" s="68">
        <v>83.161783664556694</v>
      </c>
      <c r="L184" s="68">
        <v>93.197300388416792</v>
      </c>
      <c r="M184" s="68">
        <v>70.115206889783394</v>
      </c>
      <c r="N184" s="68">
        <v>67.129350515318492</v>
      </c>
      <c r="O184" s="68">
        <v>79.9720635716169</v>
      </c>
      <c r="P184" s="68">
        <v>87.070296552277298</v>
      </c>
      <c r="Q184" s="68"/>
      <c r="R184" s="16"/>
      <c r="S184" s="31">
        <v>0</v>
      </c>
      <c r="T184" s="31">
        <v>0</v>
      </c>
      <c r="U184" s="31">
        <v>0</v>
      </c>
      <c r="V184" s="31">
        <v>0</v>
      </c>
      <c r="W184" s="36">
        <f>P184/Trans_deb!P184</f>
        <v>0.13149973586897579</v>
      </c>
      <c r="X184" s="37">
        <f>P184/GDP!S180/10</f>
        <v>0.14318417456385019</v>
      </c>
      <c r="Y184" s="37">
        <f>Q184/GDP!T180/10</f>
        <v>0</v>
      </c>
      <c r="Z184" s="37">
        <f>Trans_deb!P184/GDP!S180/10</f>
        <v>1.0888552255840009</v>
      </c>
      <c r="AA184" s="37">
        <f>(Trans_cr_A!P184-Trans_deb!P184)/GDP!S180/10</f>
        <v>1.1402276325296679</v>
      </c>
      <c r="AB184" s="42">
        <f t="shared" si="2"/>
        <v>0</v>
      </c>
      <c r="AC184" s="40" t="e">
        <f>Pass_Cr_A!V184-Pass_D_A!Y184-(Pass_Cr_A!U184-Pass_D_A!X184)</f>
        <v>#VALUE!</v>
      </c>
      <c r="AD184" s="16"/>
      <c r="AE184" s="16"/>
      <c r="AF184" s="16"/>
    </row>
    <row r="185" spans="1:32" ht="14.25" customHeight="1" x14ac:dyDescent="0.25">
      <c r="A185" s="22" t="s">
        <v>205</v>
      </c>
      <c r="B185" s="67">
        <v>1116.9000000000001</v>
      </c>
      <c r="C185" s="67">
        <v>1576.7600000000018</v>
      </c>
      <c r="D185" s="67">
        <v>1744.5999999999981</v>
      </c>
      <c r="E185" s="67">
        <v>1694.5</v>
      </c>
      <c r="F185" s="67">
        <v>1315.2</v>
      </c>
      <c r="G185" s="67">
        <v>1527.7999999999972</v>
      </c>
      <c r="H185" s="67">
        <v>1816.55</v>
      </c>
      <c r="I185" s="67">
        <v>1846.9871312539019</v>
      </c>
      <c r="J185" s="67">
        <v>1756.6865521586421</v>
      </c>
      <c r="K185" s="67">
        <v>1752.5499178193052</v>
      </c>
      <c r="L185" s="67">
        <v>1821.0264898313701</v>
      </c>
      <c r="M185" s="67">
        <v>2195.1821424240397</v>
      </c>
      <c r="N185" s="67">
        <v>2171.9469702474871</v>
      </c>
      <c r="O185" s="67">
        <v>2323.0778258728856</v>
      </c>
      <c r="P185" s="67">
        <v>2613.5045001813796</v>
      </c>
      <c r="Q185" s="67">
        <v>816.43590019111593</v>
      </c>
      <c r="R185" s="16"/>
      <c r="S185" s="31">
        <v>0</v>
      </c>
      <c r="T185" s="31">
        <v>0</v>
      </c>
      <c r="U185" s="31">
        <v>0</v>
      </c>
      <c r="V185" s="31">
        <v>0</v>
      </c>
      <c r="W185" s="36">
        <f>P185/Trans_deb!P185</f>
        <v>0.13834328379826136</v>
      </c>
      <c r="X185" s="37">
        <f>P185/GDP!S181/10</f>
        <v>0.48028942284166548</v>
      </c>
      <c r="Y185" s="37">
        <f>Q185/GDP!T181/10</f>
        <v>0.16267292706562339</v>
      </c>
      <c r="Z185" s="37">
        <f>Trans_deb!P185/GDP!S181/10</f>
        <v>3.4717220067007077</v>
      </c>
      <c r="AA185" s="37">
        <f>(Trans_cr_A!P185-Trans_deb!P185)/GDP!S181/10</f>
        <v>-2.1492745771350128</v>
      </c>
      <c r="AB185" s="42">
        <f t="shared" si="2"/>
        <v>1</v>
      </c>
      <c r="AC185" s="40">
        <f>Pass_Cr_A!V185-Pass_D_A!Y185-(Pass_Cr_A!U185-Pass_D_A!X185)</f>
        <v>-0.28905489520426936</v>
      </c>
      <c r="AD185" s="16"/>
      <c r="AE185" s="16"/>
      <c r="AF185" s="16"/>
    </row>
    <row r="186" spans="1:32" ht="14.25" customHeight="1" x14ac:dyDescent="0.25">
      <c r="A186" s="22" t="s">
        <v>206</v>
      </c>
      <c r="B186" s="68"/>
      <c r="C186" s="68">
        <v>0.326699346</v>
      </c>
      <c r="D186" s="68">
        <v>1.6009156</v>
      </c>
      <c r="E186" s="68">
        <v>11.295207</v>
      </c>
      <c r="F186" s="68">
        <v>11.131773000000001</v>
      </c>
      <c r="G186" s="68">
        <v>16.264788240000001</v>
      </c>
      <c r="H186" s="68">
        <v>13.49002561</v>
      </c>
      <c r="I186" s="68">
        <v>19.482440815</v>
      </c>
      <c r="J186" s="68">
        <v>17.28602733</v>
      </c>
      <c r="K186" s="68">
        <v>17.804799587000002</v>
      </c>
      <c r="L186" s="68">
        <v>16.8</v>
      </c>
      <c r="M186" s="68">
        <v>15.9854</v>
      </c>
      <c r="N186" s="68">
        <v>16.296767014</v>
      </c>
      <c r="O186" s="68">
        <v>15.736616624549999</v>
      </c>
      <c r="P186" s="68">
        <v>17.722519984749997</v>
      </c>
      <c r="Q186" s="68">
        <v>6.5614717659999995</v>
      </c>
      <c r="R186" s="16"/>
      <c r="S186" s="31">
        <v>0</v>
      </c>
      <c r="T186" s="31">
        <v>0</v>
      </c>
      <c r="U186" s="31">
        <v>0</v>
      </c>
      <c r="V186" s="31">
        <v>0</v>
      </c>
      <c r="W186" s="36">
        <f>P186/Trans_deb!P186</f>
        <v>0.26159659463836382</v>
      </c>
      <c r="X186" s="37">
        <f>P186/GDP!S182/10</f>
        <v>0.87822200122646188</v>
      </c>
      <c r="Y186" s="37">
        <f>Q186/GDP!T182/10</f>
        <v>0.3663579992183138</v>
      </c>
      <c r="Z186" s="37">
        <f>Trans_deb!P186/GDP!S182/10</f>
        <v>3.3571614433304569</v>
      </c>
      <c r="AA186" s="37">
        <f>(Trans_cr_A!P186-Trans_deb!P186)/GDP!S182/10</f>
        <v>-3.1906060696931915</v>
      </c>
      <c r="AB186" s="42">
        <f t="shared" si="2"/>
        <v>1</v>
      </c>
      <c r="AC186" s="40">
        <f>Pass_Cr_A!V186-Pass_D_A!Y186-(Pass_Cr_A!U186-Pass_D_A!X186)</f>
        <v>0.51186400200814808</v>
      </c>
      <c r="AD186" s="16"/>
      <c r="AE186" s="16"/>
      <c r="AF186" s="16"/>
    </row>
    <row r="187" spans="1:32" ht="14.25" customHeight="1" x14ac:dyDescent="0.25">
      <c r="A187" s="22" t="s">
        <v>207</v>
      </c>
      <c r="B187" s="67">
        <v>34.116101847308954</v>
      </c>
      <c r="C187" s="67">
        <v>36.988997245066862</v>
      </c>
      <c r="D187" s="67">
        <v>42.161676499179976</v>
      </c>
      <c r="E187" s="67">
        <v>49.668156820873961</v>
      </c>
      <c r="F187" s="67">
        <v>47.274741462545386</v>
      </c>
      <c r="G187" s="67">
        <v>42.868322491667534</v>
      </c>
      <c r="H187" s="67">
        <v>23.6</v>
      </c>
      <c r="I187" s="67">
        <v>12.117565749415069</v>
      </c>
      <c r="J187" s="67">
        <v>13.269902797012051</v>
      </c>
      <c r="K187" s="67">
        <v>18.709798196480218</v>
      </c>
      <c r="L187" s="67">
        <v>15.93561675460116</v>
      </c>
      <c r="M187" s="67">
        <v>16.729829319320899</v>
      </c>
      <c r="N187" s="67">
        <v>18.023840414265539</v>
      </c>
      <c r="O187" s="67">
        <v>22.693942520311619</v>
      </c>
      <c r="P187" s="67">
        <v>17.784270589896337</v>
      </c>
      <c r="Q187" s="67"/>
      <c r="R187" s="16"/>
      <c r="S187" s="31">
        <v>0</v>
      </c>
      <c r="T187" s="31">
        <v>0</v>
      </c>
      <c r="U187" s="31">
        <v>0</v>
      </c>
      <c r="V187" s="31">
        <v>0</v>
      </c>
      <c r="W187" s="36">
        <f>P187/Trans_deb!P187</f>
        <v>6.0998811635435503E-2</v>
      </c>
      <c r="X187" s="37">
        <f>P187/GDP!S183/10</f>
        <v>0.24628542570137565</v>
      </c>
      <c r="Y187" s="37">
        <f>Q187/GDP!T183/10</f>
        <v>0</v>
      </c>
      <c r="Z187" s="37">
        <f>Trans_deb!P187/GDP!S183/10</f>
        <v>4.0375446520716025</v>
      </c>
      <c r="AA187" s="37">
        <f>(Trans_cr_A!P187-Trans_deb!P187)/GDP!S183/10</f>
        <v>-1.0658817233617317</v>
      </c>
      <c r="AB187" s="42">
        <f t="shared" si="2"/>
        <v>0</v>
      </c>
      <c r="AC187" s="40" t="e">
        <f>Pass_Cr_A!V187-Pass_D_A!Y187-(Pass_Cr_A!U187-Pass_D_A!X187)</f>
        <v>#VALUE!</v>
      </c>
      <c r="AD187" s="16"/>
      <c r="AE187" s="16"/>
      <c r="AF187" s="16"/>
    </row>
    <row r="188" spans="1:32" ht="14.25" customHeight="1" x14ac:dyDescent="0.25">
      <c r="A188" s="22" t="s">
        <v>208</v>
      </c>
      <c r="B188" s="68">
        <v>11.842866225997581</v>
      </c>
      <c r="C188" s="68">
        <v>8.6240589896110684</v>
      </c>
      <c r="D188" s="68">
        <v>8.4404957914334933</v>
      </c>
      <c r="E188" s="68">
        <v>11.388382755206774</v>
      </c>
      <c r="F188" s="68">
        <v>12.722260784417999</v>
      </c>
      <c r="G188" s="68">
        <v>13.902396796312047</v>
      </c>
      <c r="H188" s="68">
        <v>11.6</v>
      </c>
      <c r="I188" s="68">
        <v>14.262245527988313</v>
      </c>
      <c r="J188" s="68">
        <v>11.171146010716287</v>
      </c>
      <c r="K188" s="68">
        <v>9.3718183711479579</v>
      </c>
      <c r="L188" s="68">
        <v>2.680542687612824</v>
      </c>
      <c r="M188" s="68">
        <v>3.3274225133953541</v>
      </c>
      <c r="N188" s="68">
        <v>3.4010428802976769</v>
      </c>
      <c r="O188" s="68">
        <v>5.196428872091599</v>
      </c>
      <c r="P188" s="68">
        <v>5.1525309552549272</v>
      </c>
      <c r="Q188" s="68">
        <v>1.2754089252371661</v>
      </c>
      <c r="R188" s="16"/>
      <c r="S188" s="31">
        <v>0</v>
      </c>
      <c r="T188" s="31">
        <v>0</v>
      </c>
      <c r="U188" s="31">
        <v>0</v>
      </c>
      <c r="V188" s="31">
        <v>0</v>
      </c>
      <c r="W188" s="36">
        <f>P188/Trans_deb!P188</f>
        <v>0.16504139209528987</v>
      </c>
      <c r="X188" s="37">
        <f>P188/GDP!S184/10</f>
        <v>0.99662107451739401</v>
      </c>
      <c r="Y188" s="37">
        <f>Q188/GDP!T184/10</f>
        <v>0.24813403214730859</v>
      </c>
      <c r="Z188" s="37">
        <f>Trans_deb!P188/GDP!S184/10</f>
        <v>6.0386128707759283</v>
      </c>
      <c r="AA188" s="37">
        <f>(Trans_cr_A!P188-Trans_deb!P188)/GDP!S184/10</f>
        <v>-2.5767632235413989</v>
      </c>
      <c r="AB188" s="42">
        <f t="shared" si="2"/>
        <v>1</v>
      </c>
      <c r="AC188" s="40">
        <f>Pass_Cr_A!V188-Pass_D_A!Y188-(Pass_Cr_A!U188-Pass_D_A!X188)</f>
        <v>0.84113630024495434</v>
      </c>
      <c r="AD188" s="16"/>
      <c r="AE188" s="16"/>
      <c r="AF188" s="16"/>
    </row>
    <row r="189" spans="1:32" ht="14.25" customHeight="1" x14ac:dyDescent="0.25">
      <c r="A189" s="22" t="s">
        <v>209</v>
      </c>
      <c r="B189" s="67">
        <v>54.2</v>
      </c>
      <c r="C189" s="67">
        <v>52.9</v>
      </c>
      <c r="D189" s="67">
        <v>61</v>
      </c>
      <c r="E189" s="67">
        <v>27.1</v>
      </c>
      <c r="F189" s="67">
        <v>31.3</v>
      </c>
      <c r="G189" s="67">
        <v>25.7</v>
      </c>
      <c r="H189" s="67">
        <v>37.799999999999997</v>
      </c>
      <c r="I189" s="67">
        <v>26.6020818759552</v>
      </c>
      <c r="J189" s="67">
        <v>27.454675108388301</v>
      </c>
      <c r="K189" s="67">
        <v>43.803844180915306</v>
      </c>
      <c r="L189" s="67">
        <v>46.139332184811302</v>
      </c>
      <c r="M189" s="67">
        <v>42.975567345174042</v>
      </c>
      <c r="N189" s="67">
        <v>49.787872590042504</v>
      </c>
      <c r="O189" s="67">
        <v>51.410611265025899</v>
      </c>
      <c r="P189" s="67">
        <v>47.494680209447502</v>
      </c>
      <c r="Q189" s="67">
        <v>8.5815341836162311</v>
      </c>
      <c r="R189" s="16"/>
      <c r="S189" s="31">
        <v>0</v>
      </c>
      <c r="T189" s="31">
        <v>0</v>
      </c>
      <c r="U189" s="31">
        <v>0</v>
      </c>
      <c r="V189" s="31">
        <v>0</v>
      </c>
      <c r="W189" s="36">
        <f>P189/Trans_deb!P189</f>
        <v>7.7775076451810032E-2</v>
      </c>
      <c r="X189" s="37">
        <f>P189/GDP!S185/10</f>
        <v>0.20464788094384484</v>
      </c>
      <c r="Y189" s="37">
        <f>Q189/GDP!T185/10</f>
        <v>3.9858495975923044E-2</v>
      </c>
      <c r="Z189" s="37">
        <f>Trans_deb!P189/GDP!S185/10</f>
        <v>2.6312784285161843</v>
      </c>
      <c r="AA189" s="37">
        <f>(Trans_cr_A!P189-Trans_deb!P189)/GDP!S185/10</f>
        <v>-1.9373375272673219</v>
      </c>
      <c r="AB189" s="42">
        <f t="shared" si="2"/>
        <v>1</v>
      </c>
      <c r="AC189" s="40" t="e">
        <f>Pass_Cr_A!V189-Pass_D_A!Y189-(Pass_Cr_A!U189-Pass_D_A!X189)</f>
        <v>#VALUE!</v>
      </c>
      <c r="AD189" s="16"/>
      <c r="AE189" s="16"/>
      <c r="AF189" s="16"/>
    </row>
    <row r="190" spans="1:32" ht="14.25" customHeight="1" x14ac:dyDescent="0.25">
      <c r="A190" s="22" t="s">
        <v>210</v>
      </c>
      <c r="B190" s="68">
        <v>77.846003648228745</v>
      </c>
      <c r="C190" s="68">
        <v>88.052440788114424</v>
      </c>
      <c r="D190" s="68">
        <v>92.636069795724822</v>
      </c>
      <c r="E190" s="68">
        <v>97.147919949680855</v>
      </c>
      <c r="F190" s="68">
        <v>62.950139786339825</v>
      </c>
      <c r="G190" s="68">
        <v>64.063154953192679</v>
      </c>
      <c r="H190" s="68">
        <v>70.678489824428638</v>
      </c>
      <c r="I190" s="68">
        <v>80.031158797825114</v>
      </c>
      <c r="J190" s="68">
        <v>92.942618704445735</v>
      </c>
      <c r="K190" s="68">
        <v>89.121887287024904</v>
      </c>
      <c r="L190" s="68">
        <v>70.604728222774497</v>
      </c>
      <c r="M190" s="68">
        <v>73.555655560900775</v>
      </c>
      <c r="N190" s="68">
        <v>75.844467177118531</v>
      </c>
      <c r="O190" s="68">
        <v>89.955418985970724</v>
      </c>
      <c r="P190" s="68">
        <v>91.227153453818559</v>
      </c>
      <c r="Q190" s="68"/>
      <c r="R190" s="16"/>
      <c r="S190" s="31">
        <v>0</v>
      </c>
      <c r="T190" s="31">
        <v>0</v>
      </c>
      <c r="U190" s="31">
        <v>0</v>
      </c>
      <c r="V190" s="31">
        <v>0</v>
      </c>
      <c r="W190" s="36">
        <f>P190/Trans_deb!P190</f>
        <v>6.417971278559613E-2</v>
      </c>
      <c r="X190" s="37">
        <f>P190/GDP!S186/10</f>
        <v>0.23290651651514863</v>
      </c>
      <c r="Y190" s="37">
        <f>Q190/GDP!T186/10</f>
        <v>0</v>
      </c>
      <c r="Z190" s="37">
        <f>Trans_deb!P190/GDP!S186/10</f>
        <v>3.6289741166841103</v>
      </c>
      <c r="AA190" s="37">
        <f>(Trans_cr_A!P190-Trans_deb!P190)/GDP!S186/10</f>
        <v>-0.73526072882686644</v>
      </c>
      <c r="AB190" s="42">
        <f t="shared" si="2"/>
        <v>0</v>
      </c>
      <c r="AC190" s="40" t="e">
        <f>Pass_Cr_A!V190-Pass_D_A!Y190-(Pass_Cr_A!U190-Pass_D_A!X190)</f>
        <v>#VALUE!</v>
      </c>
      <c r="AD190" s="16"/>
      <c r="AE190" s="16"/>
      <c r="AF190" s="16"/>
    </row>
    <row r="191" spans="1:32" ht="14.25" customHeight="1" x14ac:dyDescent="0.25">
      <c r="A191" s="22" t="s">
        <v>211</v>
      </c>
      <c r="B191" s="67">
        <v>459</v>
      </c>
      <c r="C191" s="67">
        <v>528</v>
      </c>
      <c r="D191" s="67">
        <v>605</v>
      </c>
      <c r="E191" s="67">
        <v>685</v>
      </c>
      <c r="F191" s="67">
        <v>486</v>
      </c>
      <c r="G191" s="67">
        <v>623</v>
      </c>
      <c r="H191" s="67">
        <v>489</v>
      </c>
      <c r="I191" s="67">
        <v>491</v>
      </c>
      <c r="J191" s="67">
        <v>200</v>
      </c>
      <c r="K191" s="67">
        <v>259</v>
      </c>
      <c r="L191" s="67">
        <v>267</v>
      </c>
      <c r="M191" s="67">
        <v>915</v>
      </c>
      <c r="N191" s="67">
        <v>1042</v>
      </c>
      <c r="O191" s="67">
        <v>1473</v>
      </c>
      <c r="P191" s="67">
        <v>1244</v>
      </c>
      <c r="Q191" s="67">
        <v>599</v>
      </c>
      <c r="R191" s="16"/>
      <c r="S191" s="31">
        <v>0</v>
      </c>
      <c r="T191" s="31">
        <v>0</v>
      </c>
      <c r="U191" s="31">
        <v>0</v>
      </c>
      <c r="V191" s="31">
        <v>0</v>
      </c>
      <c r="W191" s="36">
        <f>P191/Trans_deb!P191</f>
        <v>0.12947543713572024</v>
      </c>
      <c r="X191" s="37">
        <f>P191/GDP!S187/10</f>
        <v>0.16348200909401528</v>
      </c>
      <c r="Y191" s="37">
        <f>Q191/GDP!T187/10</f>
        <v>8.324797751887672E-2</v>
      </c>
      <c r="Z191" s="37">
        <f>Trans_deb!P191/GDP!S187/10</f>
        <v>1.2626488290798223</v>
      </c>
      <c r="AA191" s="37">
        <f>(Trans_cr_A!P191-Trans_deb!P191)/GDP!S187/10</f>
        <v>1.9169711146739559</v>
      </c>
      <c r="AB191" s="42">
        <f t="shared" si="2"/>
        <v>1</v>
      </c>
      <c r="AC191" s="40">
        <f>Pass_Cr_A!V191-Pass_D_A!Y191-(Pass_Cr_A!U191-Pass_D_A!X191)</f>
        <v>-0.94884464867127494</v>
      </c>
      <c r="AD191" s="16"/>
      <c r="AE191" s="16"/>
      <c r="AF191" s="16"/>
    </row>
    <row r="192" spans="1:32" ht="14.25" customHeight="1" x14ac:dyDescent="0.25">
      <c r="A192" s="22" t="s">
        <v>212</v>
      </c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16"/>
      <c r="S192" s="31">
        <v>0</v>
      </c>
      <c r="T192" s="31">
        <v>0</v>
      </c>
      <c r="U192" s="31">
        <v>0</v>
      </c>
      <c r="V192" s="31">
        <v>0</v>
      </c>
      <c r="W192" s="36" t="e">
        <f>P192/Trans_deb!P192</f>
        <v>#DIV/0!</v>
      </c>
      <c r="X192" s="37">
        <f>P192/GDP!S188/10</f>
        <v>0</v>
      </c>
      <c r="Y192" s="37">
        <f>Q192/GDP!T188/10</f>
        <v>0</v>
      </c>
      <c r="Z192" s="37">
        <f>Trans_deb!P192/GDP!S188/10</f>
        <v>0</v>
      </c>
      <c r="AA192" s="37">
        <f>(Trans_cr_A!P192-Trans_deb!P192)/GDP!S188/10</f>
        <v>0</v>
      </c>
      <c r="AB192" s="42">
        <f t="shared" si="2"/>
        <v>0</v>
      </c>
      <c r="AC192" s="40" t="e">
        <f>Pass_Cr_A!V192-Pass_D_A!Y192-(Pass_Cr_A!U192-Pass_D_A!X192)</f>
        <v>#VALUE!</v>
      </c>
      <c r="AD192" s="16"/>
      <c r="AE192" s="16"/>
      <c r="AF192" s="16"/>
    </row>
    <row r="193" spans="1:32" ht="14.25" customHeight="1" x14ac:dyDescent="0.25">
      <c r="A193" s="22" t="s">
        <v>213</v>
      </c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>
        <v>0</v>
      </c>
      <c r="M193" s="67">
        <v>0</v>
      </c>
      <c r="N193" s="67">
        <v>0</v>
      </c>
      <c r="O193" s="67">
        <v>0</v>
      </c>
      <c r="P193" s="67"/>
      <c r="Q193" s="67"/>
      <c r="R193" s="16"/>
      <c r="S193" s="31">
        <v>0</v>
      </c>
      <c r="T193" s="31">
        <v>0</v>
      </c>
      <c r="U193" s="31">
        <v>0</v>
      </c>
      <c r="V193" s="31">
        <v>0</v>
      </c>
      <c r="W193" s="36" t="e">
        <f>P193/Trans_deb!P193</f>
        <v>#DIV/0!</v>
      </c>
      <c r="X193" s="37">
        <f>P193/GDP!S189/10</f>
        <v>0</v>
      </c>
      <c r="Y193" s="37" t="e">
        <f>Q193/GDP!T189/10</f>
        <v>#DIV/0!</v>
      </c>
      <c r="Z193" s="37">
        <f>Trans_deb!P193/GDP!S189/10</f>
        <v>0</v>
      </c>
      <c r="AA193" s="37">
        <f>(Trans_cr_A!P193-Trans_deb!P193)/GDP!S189/10</f>
        <v>0</v>
      </c>
      <c r="AB193" s="42">
        <f t="shared" si="2"/>
        <v>0</v>
      </c>
      <c r="AC193" s="40" t="e">
        <f>Pass_Cr_A!V193-Pass_D_A!Y193-(Pass_Cr_A!U193-Pass_D_A!X193)</f>
        <v>#VALUE!</v>
      </c>
      <c r="AD193" s="16"/>
      <c r="AE193" s="16"/>
      <c r="AF193" s="16"/>
    </row>
    <row r="194" spans="1:32" ht="14.25" customHeight="1" x14ac:dyDescent="0.25">
      <c r="A194" s="22" t="s">
        <v>214</v>
      </c>
      <c r="B194" s="68">
        <v>0.64221245100353508</v>
      </c>
      <c r="C194" s="68">
        <v>0.4672871313735954</v>
      </c>
      <c r="D194" s="68">
        <v>1.000938552543172</v>
      </c>
      <c r="E194" s="68">
        <v>1.1768117097051565</v>
      </c>
      <c r="F194" s="68">
        <v>1.2242300885515123</v>
      </c>
      <c r="G194" s="68">
        <v>1.2705740899418272</v>
      </c>
      <c r="H194" s="68">
        <v>1.8084247630971422</v>
      </c>
      <c r="I194" s="68">
        <v>2.0194539487011416</v>
      </c>
      <c r="J194" s="68">
        <v>2.2996643669757417</v>
      </c>
      <c r="K194" s="68">
        <v>2.3967218579176315</v>
      </c>
      <c r="L194" s="68">
        <v>3.024210798738646</v>
      </c>
      <c r="M194" s="68">
        <v>3.5792359400303408</v>
      </c>
      <c r="N194" s="68">
        <v>3.7992456137746449</v>
      </c>
      <c r="O194" s="68">
        <v>3.7381398272693174</v>
      </c>
      <c r="P194" s="68">
        <v>3.5367542438123039</v>
      </c>
      <c r="Q194" s="68"/>
      <c r="R194" s="16"/>
      <c r="S194" s="31">
        <v>0</v>
      </c>
      <c r="T194" s="31">
        <v>0</v>
      </c>
      <c r="U194" s="31">
        <v>0</v>
      </c>
      <c r="V194" s="31">
        <v>0</v>
      </c>
      <c r="W194" s="36">
        <f>P194/Trans_deb!P194</f>
        <v>0.457650416957608</v>
      </c>
      <c r="X194" s="37">
        <f>P194/GDP!S190/10</f>
        <v>7.5250090293878795</v>
      </c>
      <c r="Y194" s="37">
        <f>Q194/GDP!T190/10</f>
        <v>0</v>
      </c>
      <c r="Z194" s="37">
        <f>Trans_deb!P194/GDP!S190/10</f>
        <v>16.442701132914994</v>
      </c>
      <c r="AA194" s="37">
        <f>(Trans_cr_A!P194-Trans_deb!P194)/GDP!S190/10</f>
        <v>-14.155439779279572</v>
      </c>
      <c r="AB194" s="42">
        <f t="shared" si="2"/>
        <v>0</v>
      </c>
      <c r="AC194" s="40" t="e">
        <f>Pass_Cr_A!V194-Pass_D_A!Y194-(Pass_Cr_A!U194-Pass_D_A!X194)</f>
        <v>#VALUE!</v>
      </c>
      <c r="AD194" s="16"/>
      <c r="AE194" s="16"/>
      <c r="AF194" s="16"/>
    </row>
    <row r="195" spans="1:32" ht="14.25" customHeight="1" x14ac:dyDescent="0.25">
      <c r="A195" s="22" t="s">
        <v>215</v>
      </c>
      <c r="B195" s="67">
        <v>61.153204730019802</v>
      </c>
      <c r="C195" s="67">
        <v>72.929320040453007</v>
      </c>
      <c r="D195" s="67">
        <v>88.107277589718194</v>
      </c>
      <c r="E195" s="67">
        <v>158.8082573139537</v>
      </c>
      <c r="F195" s="67">
        <v>159.33282794962</v>
      </c>
      <c r="G195" s="67">
        <v>144.48697213604899</v>
      </c>
      <c r="H195" s="67">
        <v>134.63521312635083</v>
      </c>
      <c r="I195" s="67">
        <v>157.6619550384506</v>
      </c>
      <c r="J195" s="67">
        <v>140.817271546673</v>
      </c>
      <c r="K195" s="67">
        <v>153.46173765006731</v>
      </c>
      <c r="L195" s="67">
        <v>91.715510345367505</v>
      </c>
      <c r="M195" s="67">
        <v>101.10250000000001</v>
      </c>
      <c r="N195" s="67">
        <v>138.8512484875028</v>
      </c>
      <c r="O195" s="67">
        <v>154.14356171846342</v>
      </c>
      <c r="P195" s="67">
        <v>167.78069881819522</v>
      </c>
      <c r="Q195" s="67"/>
      <c r="R195" s="16"/>
      <c r="S195" s="31">
        <v>0</v>
      </c>
      <c r="T195" s="31">
        <v>0</v>
      </c>
      <c r="U195" s="31">
        <v>0</v>
      </c>
      <c r="V195" s="31">
        <v>0</v>
      </c>
      <c r="W195" s="36">
        <f>P195/Trans_deb!P195</f>
        <v>0.10864468992178881</v>
      </c>
      <c r="X195" s="37">
        <f>P195/GDP!S191/10</f>
        <v>0.44400523663119307</v>
      </c>
      <c r="Y195" s="37">
        <f>Q195/GDP!T191/10</f>
        <v>0</v>
      </c>
      <c r="Z195" s="37">
        <f>Trans_deb!P195/GDP!S191/10</f>
        <v>4.086764267547947</v>
      </c>
      <c r="AA195" s="37">
        <f>(Trans_cr_A!P195-Trans_deb!P195)/GDP!S191/10</f>
        <v>-3.6209855129340687</v>
      </c>
      <c r="AB195" s="42">
        <f t="shared" si="2"/>
        <v>0</v>
      </c>
      <c r="AC195" s="40" t="e">
        <f>Pass_Cr_A!V195-Pass_D_A!Y195-(Pass_Cr_A!U195-Pass_D_A!X195)</f>
        <v>#VALUE!</v>
      </c>
      <c r="AD195" s="16"/>
      <c r="AE195" s="16"/>
      <c r="AF195" s="16"/>
    </row>
    <row r="196" spans="1:32" ht="14.25" customHeight="1" x14ac:dyDescent="0.25">
      <c r="A196" s="22" t="s">
        <v>216</v>
      </c>
      <c r="B196" s="68">
        <v>273</v>
      </c>
      <c r="C196" s="68">
        <v>368</v>
      </c>
      <c r="D196" s="68">
        <v>453</v>
      </c>
      <c r="E196" s="68">
        <v>562</v>
      </c>
      <c r="F196" s="68">
        <v>421</v>
      </c>
      <c r="G196" s="68">
        <v>392</v>
      </c>
      <c r="H196" s="68">
        <v>368</v>
      </c>
      <c r="I196" s="68">
        <v>432</v>
      </c>
      <c r="J196" s="68">
        <v>537</v>
      </c>
      <c r="K196" s="68">
        <v>409</v>
      </c>
      <c r="L196" s="68">
        <v>307</v>
      </c>
      <c r="M196" s="68">
        <v>336</v>
      </c>
      <c r="N196" s="68">
        <v>415</v>
      </c>
      <c r="O196" s="68">
        <v>388</v>
      </c>
      <c r="P196" s="68">
        <v>390</v>
      </c>
      <c r="Q196" s="68">
        <v>132</v>
      </c>
      <c r="R196" s="16"/>
      <c r="S196" s="31">
        <v>0</v>
      </c>
      <c r="T196" s="31">
        <v>0</v>
      </c>
      <c r="U196" s="31">
        <v>0</v>
      </c>
      <c r="V196" s="31">
        <v>0</v>
      </c>
      <c r="W196" s="36">
        <f>P196/Trans_deb!P196</f>
        <v>0.15500794912559618</v>
      </c>
      <c r="X196" s="37">
        <f>P196/GDP!S192/10</f>
        <v>0.25341953929627342</v>
      </c>
      <c r="Y196" s="37">
        <f>Q196/GDP!T192/10</f>
        <v>8.7103990286585317E-2</v>
      </c>
      <c r="Z196" s="37">
        <f>Trans_deb!P196/GDP!S192/10</f>
        <v>1.6348809253062151</v>
      </c>
      <c r="AA196" s="37">
        <f>(Trans_cr_A!P196-Trans_deb!P196)/GDP!S192/10</f>
        <v>2.428279021410702</v>
      </c>
      <c r="AB196" s="42">
        <f t="shared" si="2"/>
        <v>1</v>
      </c>
      <c r="AC196" s="40">
        <f>Pass_Cr_A!V196-Pass_D_A!Y196-(Pass_Cr_A!U196-Pass_D_A!X196)</f>
        <v>-0.26069126165750139</v>
      </c>
      <c r="AD196" s="16"/>
      <c r="AE196" s="16"/>
      <c r="AF196" s="16"/>
    </row>
    <row r="197" spans="1:32" ht="14.25" customHeight="1" x14ac:dyDescent="0.25">
      <c r="A197" s="22" t="s">
        <v>217</v>
      </c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16"/>
      <c r="S197" s="31">
        <v>0</v>
      </c>
      <c r="T197" s="31">
        <v>0</v>
      </c>
      <c r="U197" s="31">
        <v>0</v>
      </c>
      <c r="V197" s="31">
        <v>0</v>
      </c>
      <c r="W197" s="36">
        <f>P197/Trans_deb!P197</f>
        <v>0</v>
      </c>
      <c r="X197" s="37">
        <f>P197/GDP!S193/10</f>
        <v>0</v>
      </c>
      <c r="Y197" s="37">
        <f>Q197/GDP!T193/10</f>
        <v>0</v>
      </c>
      <c r="Z197" s="37">
        <f>Trans_deb!P197/GDP!S193/10</f>
        <v>1.2262669664834358</v>
      </c>
      <c r="AA197" s="37">
        <f>(Trans_cr_A!P197-Trans_deb!P197)/GDP!S193/10</f>
        <v>0.1255497664546173</v>
      </c>
      <c r="AB197" s="42">
        <f t="shared" si="2"/>
        <v>0</v>
      </c>
      <c r="AC197" s="40" t="e">
        <f>Pass_Cr_A!V197-Pass_D_A!Y197-(Pass_Cr_A!U197-Pass_D_A!X197)</f>
        <v>#VALUE!</v>
      </c>
      <c r="AD197" s="16"/>
      <c r="AE197" s="16"/>
      <c r="AF197" s="16"/>
    </row>
    <row r="198" spans="1:32" ht="14.25" customHeight="1" x14ac:dyDescent="0.25">
      <c r="A198" s="22" t="s">
        <v>218</v>
      </c>
      <c r="B198" s="68">
        <v>24583</v>
      </c>
      <c r="C198" s="68">
        <v>27029</v>
      </c>
      <c r="D198" s="68">
        <v>30323</v>
      </c>
      <c r="E198" s="68">
        <v>34817</v>
      </c>
      <c r="F198" s="68">
        <v>32613</v>
      </c>
      <c r="G198" s="68">
        <v>38666</v>
      </c>
      <c r="H198" s="68">
        <v>43983</v>
      </c>
      <c r="I198" s="68">
        <v>47827</v>
      </c>
      <c r="J198" s="68">
        <v>41205</v>
      </c>
      <c r="K198" s="68">
        <v>43980</v>
      </c>
      <c r="L198" s="68">
        <v>42003</v>
      </c>
      <c r="M198" s="68">
        <v>38484</v>
      </c>
      <c r="N198" s="68">
        <v>40358</v>
      </c>
      <c r="O198" s="68">
        <v>50678</v>
      </c>
      <c r="P198" s="68">
        <v>52794</v>
      </c>
      <c r="Q198" s="68">
        <v>13031</v>
      </c>
      <c r="R198" s="16"/>
      <c r="S198" s="31">
        <v>0</v>
      </c>
      <c r="T198" s="31">
        <v>0</v>
      </c>
      <c r="U198" s="31">
        <v>0</v>
      </c>
      <c r="V198" s="31">
        <v>0</v>
      </c>
      <c r="W198" s="36">
        <f>P198/Trans_deb!P198</f>
        <v>0.46803606414950488</v>
      </c>
      <c r="X198" s="37">
        <f>P198/GDP!S194/10</f>
        <v>0.24631845036888983</v>
      </c>
      <c r="Y198" s="37">
        <f>Q198/GDP!T194/10</f>
        <v>6.2251734721907058E-2</v>
      </c>
      <c r="Z198" s="37">
        <f>Trans_deb!P198/GDP!S194/10</f>
        <v>0.5262809198613555</v>
      </c>
      <c r="AA198" s="37">
        <f>(Trans_cr_A!P198-Trans_deb!P198)/GDP!S194/10</f>
        <v>-0.10162723957145051</v>
      </c>
      <c r="AB198" s="42">
        <f t="shared" si="2"/>
        <v>1</v>
      </c>
      <c r="AC198" s="40">
        <f>Pass_Cr_A!V198-Pass_D_A!Y198-(Pass_Cr_A!U198-Pass_D_A!X198)</f>
        <v>5.1484713902762679E-2</v>
      </c>
      <c r="AD198" s="16"/>
      <c r="AE198" s="16"/>
      <c r="AF198" s="16"/>
    </row>
    <row r="199" spans="1:32" ht="14.25" customHeight="1" x14ac:dyDescent="0.25">
      <c r="A199" s="22" t="s">
        <v>219</v>
      </c>
      <c r="B199" s="67">
        <v>79.30963951999999</v>
      </c>
      <c r="C199" s="67">
        <v>91.671832176000009</v>
      </c>
      <c r="D199" s="67">
        <v>115.09342792520229</v>
      </c>
      <c r="E199" s="67">
        <v>107.651137482</v>
      </c>
      <c r="F199" s="67">
        <v>106.2415123980001</v>
      </c>
      <c r="G199" s="67">
        <v>130.17805753200011</v>
      </c>
      <c r="H199" s="67">
        <v>152.9372760819999</v>
      </c>
      <c r="I199" s="67">
        <v>164.6</v>
      </c>
      <c r="J199" s="67">
        <v>192.39467400800137</v>
      </c>
      <c r="K199" s="67">
        <v>248.03228363200219</v>
      </c>
      <c r="L199" s="67">
        <v>225.6372273931228</v>
      </c>
      <c r="M199" s="67">
        <v>223.99194943901301</v>
      </c>
      <c r="N199" s="67">
        <v>226.20411575400001</v>
      </c>
      <c r="O199" s="67">
        <v>219.20201828399985</v>
      </c>
      <c r="P199" s="67">
        <v>213.60450511000002</v>
      </c>
      <c r="Q199" s="67">
        <v>71.280404464370292</v>
      </c>
      <c r="R199" s="16"/>
      <c r="S199" s="31">
        <v>0</v>
      </c>
      <c r="T199" s="31">
        <v>0</v>
      </c>
      <c r="U199" s="31">
        <v>0</v>
      </c>
      <c r="V199" s="31">
        <v>0</v>
      </c>
      <c r="W199" s="36">
        <f>P199/Trans_deb!P199</f>
        <v>0.18925923403849157</v>
      </c>
      <c r="X199" s="37">
        <f>P199/GDP!S195/10</f>
        <v>0.34334936203626309</v>
      </c>
      <c r="Y199" s="37">
        <f>Q199/GDP!T195/10</f>
        <v>0.12794673307671786</v>
      </c>
      <c r="Z199" s="37">
        <f>Trans_deb!P199/GDP!S195/10</f>
        <v>1.814174953103914</v>
      </c>
      <c r="AA199" s="37">
        <f>(Trans_cr_A!P199-Trans_deb!P199)/GDP!S195/10</f>
        <v>-0.97182049378258684</v>
      </c>
      <c r="AB199" s="42">
        <f t="shared" ref="AB199:AB207" si="3">IF(Q199="",0, 1)</f>
        <v>1</v>
      </c>
      <c r="AC199" s="40">
        <f>Pass_Cr_A!V199-Pass_D_A!Y199-(Pass_Cr_A!U199-Pass_D_A!X199)</f>
        <v>0.12998012489760885</v>
      </c>
      <c r="AD199" s="16"/>
      <c r="AE199" s="16"/>
      <c r="AF199" s="16"/>
    </row>
    <row r="200" spans="1:32" ht="14.25" customHeight="1" x14ac:dyDescent="0.25">
      <c r="A200" s="22" t="s">
        <v>220</v>
      </c>
      <c r="B200" s="68"/>
      <c r="C200" s="68"/>
      <c r="D200" s="68"/>
      <c r="E200" s="68"/>
      <c r="F200" s="68"/>
      <c r="G200" s="68">
        <v>362.982646725118</v>
      </c>
      <c r="H200" s="68">
        <v>357.53960478684303</v>
      </c>
      <c r="I200" s="68">
        <v>377.28683826876829</v>
      </c>
      <c r="J200" s="68">
        <v>368.70948623538646</v>
      </c>
      <c r="K200" s="68">
        <v>394.83906546022655</v>
      </c>
      <c r="L200" s="68">
        <v>308.28294726801096</v>
      </c>
      <c r="M200" s="68">
        <v>449.6</v>
      </c>
      <c r="N200" s="68">
        <v>476.38926199999997</v>
      </c>
      <c r="O200" s="68">
        <v>479.49053561859</v>
      </c>
      <c r="P200" s="68">
        <v>440.39770612556651</v>
      </c>
      <c r="Q200" s="68">
        <v>174.17035835034937</v>
      </c>
      <c r="R200" s="16"/>
      <c r="S200" s="31">
        <v>0</v>
      </c>
      <c r="T200" s="31">
        <v>0</v>
      </c>
      <c r="U200" s="31">
        <v>0</v>
      </c>
      <c r="V200" s="31">
        <v>0</v>
      </c>
      <c r="W200" s="36">
        <f>P200/Trans_deb!P200</f>
        <v>0.17487407492382737</v>
      </c>
      <c r="X200" s="37">
        <f>P200/GDP!S196/10</f>
        <v>0.76291048422819263</v>
      </c>
      <c r="Y200" s="37">
        <f>Q200/GDP!T196/10</f>
        <v>0.30182365499315383</v>
      </c>
      <c r="Z200" s="37">
        <f>Trans_deb!P200/GDP!S196/10</f>
        <v>4.3626277054532272</v>
      </c>
      <c r="AA200" s="37">
        <f>(Trans_cr_A!P200-Trans_deb!P200)/GDP!S196/10</f>
        <v>-2.1939935410649758</v>
      </c>
      <c r="AB200" s="42">
        <f t="shared" si="3"/>
        <v>1</v>
      </c>
      <c r="AC200" s="40">
        <f>Pass_Cr_A!V200-Pass_D_A!Y200-(Pass_Cr_A!U200-Pass_D_A!X200)</f>
        <v>0.20507430860255169</v>
      </c>
      <c r="AD200" s="16"/>
      <c r="AE200" s="16"/>
      <c r="AF200" s="16"/>
    </row>
    <row r="201" spans="1:32" ht="14.25" customHeight="1" x14ac:dyDescent="0.25">
      <c r="A201" s="22" t="s">
        <v>221</v>
      </c>
      <c r="B201" s="67">
        <v>2.3545146962461749</v>
      </c>
      <c r="C201" s="67">
        <v>2.1136057034557529</v>
      </c>
      <c r="D201" s="67">
        <v>1.8683623147862325</v>
      </c>
      <c r="E201" s="67">
        <v>2.8937959345579514</v>
      </c>
      <c r="F201" s="67">
        <v>3.6711075256795143</v>
      </c>
      <c r="G201" s="67">
        <v>4</v>
      </c>
      <c r="H201" s="67">
        <v>4.3190713817661672</v>
      </c>
      <c r="I201" s="67">
        <v>5.5366259481681901</v>
      </c>
      <c r="J201" s="67">
        <v>5.1828686678683091</v>
      </c>
      <c r="K201" s="67">
        <v>4.0998631943700676</v>
      </c>
      <c r="L201" s="67">
        <v>4.0460489964843447</v>
      </c>
      <c r="M201" s="67">
        <v>3.4862329213989129</v>
      </c>
      <c r="N201" s="67">
        <v>3.4417270130741731</v>
      </c>
      <c r="O201" s="67">
        <v>4.2038532764531356</v>
      </c>
      <c r="P201" s="67">
        <v>5.879429009857172</v>
      </c>
      <c r="Q201" s="67">
        <v>4.3379416137417817</v>
      </c>
      <c r="R201" s="16"/>
      <c r="S201" s="31">
        <v>0</v>
      </c>
      <c r="T201" s="31">
        <v>0</v>
      </c>
      <c r="U201" s="31">
        <v>0</v>
      </c>
      <c r="V201" s="31">
        <v>0</v>
      </c>
      <c r="W201" s="36">
        <f>P201/Trans_deb!P201</f>
        <v>7.5960376336224447E-2</v>
      </c>
      <c r="X201" s="37">
        <f>P201/GDP!S197/10</f>
        <v>0.63630184089363329</v>
      </c>
      <c r="Y201" s="37">
        <f>Q201/GDP!T197/10</f>
        <v>0.5020765756645581</v>
      </c>
      <c r="Z201" s="37">
        <f>Trans_deb!P201/GDP!S197/10</f>
        <v>8.3767599844050515</v>
      </c>
      <c r="AA201" s="37">
        <f>(Trans_cr_A!P201-Trans_deb!P201)/GDP!S197/10</f>
        <v>-4.1045337309971073</v>
      </c>
      <c r="AB201" s="42">
        <f t="shared" si="3"/>
        <v>1</v>
      </c>
      <c r="AC201" s="40">
        <f>Pass_Cr_A!V201-Pass_D_A!Y201-(Pass_Cr_A!U201-Pass_D_A!X201)</f>
        <v>-1.2006752248802448</v>
      </c>
      <c r="AD201" s="16"/>
      <c r="AE201" s="16"/>
      <c r="AF201" s="16"/>
    </row>
    <row r="202" spans="1:32" ht="14.25" customHeight="1" x14ac:dyDescent="0.25">
      <c r="A202" s="22" t="s">
        <v>222</v>
      </c>
      <c r="B202" s="68">
        <v>567</v>
      </c>
      <c r="C202" s="68">
        <v>578</v>
      </c>
      <c r="D202" s="68">
        <v>750</v>
      </c>
      <c r="E202" s="68">
        <v>935</v>
      </c>
      <c r="F202" s="68">
        <v>1124</v>
      </c>
      <c r="G202" s="68">
        <v>931</v>
      </c>
      <c r="H202" s="68">
        <v>1410</v>
      </c>
      <c r="I202" s="68">
        <v>1955</v>
      </c>
      <c r="J202" s="68">
        <v>2187</v>
      </c>
      <c r="K202" s="68">
        <v>1690</v>
      </c>
      <c r="L202" s="68">
        <v>1148</v>
      </c>
      <c r="M202" s="68">
        <v>1108</v>
      </c>
      <c r="N202" s="68"/>
      <c r="O202" s="68"/>
      <c r="P202" s="68"/>
      <c r="Q202" s="68"/>
      <c r="R202" s="16"/>
      <c r="S202" s="31">
        <v>0</v>
      </c>
      <c r="T202" s="31">
        <v>0</v>
      </c>
      <c r="U202" s="31">
        <v>0</v>
      </c>
      <c r="V202" s="31">
        <v>0</v>
      </c>
      <c r="W202" s="36" t="e">
        <f>P202/Trans_deb!P202</f>
        <v>#DIV/0!</v>
      </c>
      <c r="X202" s="37">
        <f>P202/GDP!S198/10</f>
        <v>0</v>
      </c>
      <c r="Y202" s="37">
        <f>Q202/GDP!T198/10</f>
        <v>0</v>
      </c>
      <c r="Z202" s="37">
        <f>Trans_deb!P202/GDP!S198/10</f>
        <v>0</v>
      </c>
      <c r="AA202" s="37">
        <f>(Trans_cr_A!P202-Trans_deb!P202)/GDP!S198/10</f>
        <v>0</v>
      </c>
      <c r="AB202" s="42">
        <f t="shared" si="3"/>
        <v>0</v>
      </c>
      <c r="AC202" s="40" t="e">
        <f>Pass_Cr_A!V202-Pass_D_A!Y202-(Pass_Cr_A!U202-Pass_D_A!X202)</f>
        <v>#VALUE!</v>
      </c>
      <c r="AD202" s="16"/>
      <c r="AE202" s="16"/>
      <c r="AF202" s="16"/>
    </row>
    <row r="203" spans="1:32" ht="14.25" customHeight="1" x14ac:dyDescent="0.25">
      <c r="A203" s="22" t="s">
        <v>223</v>
      </c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16"/>
      <c r="S203" s="31">
        <v>0</v>
      </c>
      <c r="T203" s="31">
        <v>0</v>
      </c>
      <c r="U203" s="31">
        <v>0</v>
      </c>
      <c r="V203" s="31">
        <v>0</v>
      </c>
      <c r="W203" s="36" t="e">
        <f>P203/Trans_deb!P203</f>
        <v>#DIV/0!</v>
      </c>
      <c r="X203" s="37">
        <f>P203/GDP!S199/10</f>
        <v>0</v>
      </c>
      <c r="Y203" s="37">
        <f>Q203/GDP!T199/10</f>
        <v>0</v>
      </c>
      <c r="Z203" s="37">
        <f>Trans_deb!P203/GDP!S199/10</f>
        <v>0</v>
      </c>
      <c r="AA203" s="37">
        <f>(Trans_cr_A!P203-Trans_deb!P203)/GDP!S199/10</f>
        <v>0</v>
      </c>
      <c r="AB203" s="42">
        <f t="shared" si="3"/>
        <v>0</v>
      </c>
      <c r="AC203" s="40" t="e">
        <f>Pass_Cr_A!V203-Pass_D_A!Y203-(Pass_Cr_A!U203-Pass_D_A!X203)</f>
        <v>#VALUE!</v>
      </c>
      <c r="AD203" s="16"/>
      <c r="AE203" s="16"/>
      <c r="AF203" s="16"/>
    </row>
    <row r="204" spans="1:32" ht="14.25" customHeight="1" x14ac:dyDescent="0.25">
      <c r="A204" s="22" t="s">
        <v>224</v>
      </c>
      <c r="B204" s="68">
        <v>9.1563600082869012</v>
      </c>
      <c r="C204" s="68">
        <v>3.2387098022249501</v>
      </c>
      <c r="D204" s="68">
        <v>11.095336401451901</v>
      </c>
      <c r="E204" s="68">
        <v>10.091107317231598</v>
      </c>
      <c r="F204" s="68">
        <v>7.6326846983771608</v>
      </c>
      <c r="G204" s="68">
        <v>6.0541755972998201</v>
      </c>
      <c r="H204" s="68">
        <v>7.9164313142784</v>
      </c>
      <c r="I204" s="68">
        <v>3.7104473349937241</v>
      </c>
      <c r="J204" s="68">
        <v>4.7042180909365943</v>
      </c>
      <c r="K204" s="68">
        <v>6.6177041575101301</v>
      </c>
      <c r="L204" s="68">
        <v>10.119073964700481</v>
      </c>
      <c r="M204" s="68">
        <v>13.976851722187281</v>
      </c>
      <c r="N204" s="68">
        <v>20.834926687327798</v>
      </c>
      <c r="O204" s="68">
        <v>19.898641253183332</v>
      </c>
      <c r="P204" s="68">
        <v>22.6922327296252</v>
      </c>
      <c r="Q204" s="68"/>
      <c r="R204" s="16"/>
      <c r="S204" s="31">
        <v>0</v>
      </c>
      <c r="T204" s="31">
        <v>0</v>
      </c>
      <c r="U204" s="31">
        <v>0</v>
      </c>
      <c r="V204" s="31">
        <v>0</v>
      </c>
      <c r="W204" s="36">
        <f>P204/Trans_deb!P204</f>
        <v>5.5414426341535178E-2</v>
      </c>
      <c r="X204" s="37">
        <f>P204/GDP!S200/10</f>
        <v>0.13243978481163302</v>
      </c>
      <c r="Y204" s="37">
        <f>Q204/GDP!T200/10</f>
        <v>0</v>
      </c>
      <c r="Z204" s="37">
        <f>Trans_deb!P204/GDP!S200/10</f>
        <v>2.3899874735753501</v>
      </c>
      <c r="AA204" s="37">
        <f>(Trans_cr_A!P204-Trans_deb!P204)/GDP!S200/10</f>
        <v>-2.3415621327291207</v>
      </c>
      <c r="AB204" s="42">
        <f t="shared" si="3"/>
        <v>0</v>
      </c>
      <c r="AC204" s="40" t="e">
        <f>Pass_Cr_A!V204-Pass_D_A!Y204-(Pass_Cr_A!U204-Pass_D_A!X204)</f>
        <v>#VALUE!</v>
      </c>
      <c r="AD204" s="16"/>
      <c r="AE204" s="16"/>
      <c r="AF204" s="16"/>
    </row>
    <row r="205" spans="1:32" ht="14.25" customHeight="1" x14ac:dyDescent="0.25">
      <c r="A205" s="22" t="s">
        <v>227</v>
      </c>
      <c r="B205" s="67">
        <v>57</v>
      </c>
      <c r="C205" s="67">
        <v>62.72</v>
      </c>
      <c r="D205" s="67">
        <v>62.72</v>
      </c>
      <c r="E205" s="67">
        <v>62.72</v>
      </c>
      <c r="F205" s="67">
        <v>62.72</v>
      </c>
      <c r="G205" s="67">
        <v>68.97</v>
      </c>
      <c r="H205" s="67">
        <v>75.900000000000006</v>
      </c>
      <c r="I205" s="67">
        <v>74.8</v>
      </c>
      <c r="J205" s="67">
        <v>74.8</v>
      </c>
      <c r="K205" s="67">
        <v>81.400000000000006</v>
      </c>
      <c r="L205" s="67">
        <v>7.4</v>
      </c>
      <c r="M205" s="67">
        <v>7.4</v>
      </c>
      <c r="N205" s="67"/>
      <c r="O205" s="67"/>
      <c r="P205" s="67"/>
      <c r="Q205" s="67"/>
      <c r="R205" s="16"/>
      <c r="S205" s="31">
        <v>0</v>
      </c>
      <c r="T205" s="31">
        <v>0</v>
      </c>
      <c r="U205" s="31">
        <v>0</v>
      </c>
      <c r="V205" s="31">
        <v>0</v>
      </c>
      <c r="W205" s="36" t="e">
        <f>P205/Trans_deb!P205</f>
        <v>#DIV/0!</v>
      </c>
      <c r="X205" s="37">
        <f>P205/GDP!S201/10</f>
        <v>0</v>
      </c>
      <c r="Y205" s="37">
        <f>Q205/GDP!T201/10</f>
        <v>0</v>
      </c>
      <c r="Z205" s="37">
        <f>Trans_deb!P205/GDP!S201/10</f>
        <v>0</v>
      </c>
      <c r="AA205" s="37">
        <f>(Trans_cr_A!P205-Trans_deb!P205)/GDP!S201/10</f>
        <v>0</v>
      </c>
      <c r="AB205" s="42">
        <f t="shared" si="3"/>
        <v>0</v>
      </c>
      <c r="AC205" s="40" t="e">
        <f>Pass_Cr_A!V205-Pass_D_A!Y205-(Pass_Cr_A!U205-Pass_D_A!X205)</f>
        <v>#VALUE!</v>
      </c>
      <c r="AD205" s="16"/>
      <c r="AE205" s="16"/>
      <c r="AF205" s="16"/>
    </row>
    <row r="206" spans="1:32" ht="14.25" customHeight="1" x14ac:dyDescent="0.25">
      <c r="A206" s="22" t="s">
        <v>229</v>
      </c>
      <c r="B206" s="67">
        <v>30</v>
      </c>
      <c r="C206" s="67">
        <v>29.126213592232997</v>
      </c>
      <c r="D206" s="67">
        <v>46.5946</v>
      </c>
      <c r="E206" s="67">
        <v>45.504300000000001</v>
      </c>
      <c r="F206" s="67">
        <v>46.939847999999998</v>
      </c>
      <c r="G206" s="67">
        <v>62.378497429999904</v>
      </c>
      <c r="H206" s="67">
        <v>112.44707637475</v>
      </c>
      <c r="I206" s="67">
        <v>138.3925688251087</v>
      </c>
      <c r="J206" s="67">
        <v>147.03492203674077</v>
      </c>
      <c r="K206" s="67">
        <v>156.217838381409</v>
      </c>
      <c r="L206" s="67">
        <v>165.97518307321729</v>
      </c>
      <c r="M206" s="67">
        <v>176.34294628181431</v>
      </c>
      <c r="N206" s="67">
        <v>187.35937667750039</v>
      </c>
      <c r="O206" s="67">
        <v>199.06512338214799</v>
      </c>
      <c r="P206" s="67">
        <v>212.81960989422632</v>
      </c>
      <c r="Q206" s="67">
        <v>240.27435800000001</v>
      </c>
      <c r="R206" s="18"/>
      <c r="S206" s="31">
        <v>0</v>
      </c>
      <c r="T206" s="31">
        <v>0</v>
      </c>
      <c r="U206" s="31">
        <v>0</v>
      </c>
      <c r="V206" s="31">
        <v>0</v>
      </c>
      <c r="W206" s="36">
        <f>P206/Trans_deb!P206</f>
        <v>0.26036699993565715</v>
      </c>
      <c r="X206" s="37">
        <f>P206/GDP!S202/10</f>
        <v>0.91303620873579427</v>
      </c>
      <c r="Y206" s="37">
        <f>Q206/GDP!T202/10</f>
        <v>1.2967475740730747</v>
      </c>
      <c r="Z206" s="37">
        <f>Trans_deb!P206/GDP!S202/10</f>
        <v>3.5067278455465827</v>
      </c>
      <c r="AA206" s="37">
        <f>(Trans_cr_A!P206-Trans_deb!P206)/GDP!S202/10</f>
        <v>-3.3241104710983906</v>
      </c>
      <c r="AB206" s="42">
        <f t="shared" si="3"/>
        <v>1</v>
      </c>
      <c r="AC206" s="40">
        <f>Pass_Cr_A!V206-Pass_D_A!Y206-(Pass_Cr_A!U206-Pass_D_A!X206)</f>
        <v>-0.38371136533728045</v>
      </c>
      <c r="AD206" s="18"/>
      <c r="AE206" s="18"/>
      <c r="AF206" s="18"/>
    </row>
    <row r="207" spans="1:32" ht="14.25" customHeight="1" x14ac:dyDescent="0.25">
      <c r="A207" s="20" t="s">
        <v>230</v>
      </c>
      <c r="B207" s="68"/>
      <c r="C207" s="68"/>
      <c r="D207" s="68"/>
      <c r="E207" s="68"/>
      <c r="F207" s="68">
        <v>56.9</v>
      </c>
      <c r="G207" s="68">
        <v>72.400000000000006</v>
      </c>
      <c r="H207" s="68">
        <v>88.775130500000003</v>
      </c>
      <c r="I207" s="68">
        <v>114.596763</v>
      </c>
      <c r="J207" s="68">
        <v>103.79510500000001</v>
      </c>
      <c r="K207" s="68">
        <v>108.704274935</v>
      </c>
      <c r="L207" s="68">
        <v>80.70926123000001</v>
      </c>
      <c r="M207" s="68">
        <v>79.431162</v>
      </c>
      <c r="N207" s="68">
        <v>22.48165079</v>
      </c>
      <c r="O207" s="68"/>
      <c r="P207" s="68"/>
      <c r="Q207" s="68"/>
      <c r="R207" s="18"/>
      <c r="S207" s="31">
        <v>0</v>
      </c>
      <c r="T207" s="31">
        <v>0</v>
      </c>
      <c r="U207" s="31">
        <v>0</v>
      </c>
      <c r="V207" s="31">
        <v>0</v>
      </c>
      <c r="W207" s="36" t="e">
        <f>P207/Trans_deb!P207</f>
        <v>#DIV/0!</v>
      </c>
      <c r="X207" s="37">
        <f>P207/GDP!S203/10</f>
        <v>0</v>
      </c>
      <c r="Y207" s="37">
        <f>Q207/GDP!T203/10</f>
        <v>0</v>
      </c>
      <c r="Z207" s="37">
        <f>Trans_deb!P207/GDP!S203/10</f>
        <v>0</v>
      </c>
      <c r="AA207" s="37">
        <f>(Trans_cr_A!P207-Trans_deb!P207)/GDP!S203/10</f>
        <v>0</v>
      </c>
      <c r="AB207" s="42">
        <f t="shared" si="3"/>
        <v>0</v>
      </c>
      <c r="AC207" s="40" t="e">
        <f>Pass_Cr_A!V207-Pass_D_A!Y207-(Pass_Cr_A!U207-Pass_D_A!X207)</f>
        <v>#VALUE!</v>
      </c>
      <c r="AD207" s="18"/>
      <c r="AE207" s="18"/>
      <c r="AF207" s="18"/>
    </row>
    <row r="208" spans="1:32" ht="13.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41"/>
      <c r="T208" s="41"/>
      <c r="U208" s="41"/>
      <c r="V208" s="41"/>
      <c r="W208" s="1"/>
      <c r="X208" s="35"/>
      <c r="Y208" s="35"/>
      <c r="Z208" s="1"/>
      <c r="AA208" s="1"/>
      <c r="AB208" s="42"/>
      <c r="AC208" s="16"/>
      <c r="AD208" s="16"/>
      <c r="AE208" s="16"/>
      <c r="AF208" s="16"/>
    </row>
    <row r="209" spans="1:38" ht="14.25" customHeight="1" x14ac:dyDescent="0.25">
      <c r="A209" s="46" t="s">
        <v>231</v>
      </c>
      <c r="B209" s="46"/>
      <c r="C209" s="46"/>
      <c r="D209" s="46"/>
      <c r="E209" s="46"/>
      <c r="F209" s="46"/>
      <c r="G209" s="46"/>
      <c r="H209" s="46"/>
      <c r="I209" s="46"/>
      <c r="J209" s="16"/>
      <c r="K209" s="16"/>
      <c r="L209" s="16"/>
      <c r="M209" s="16"/>
      <c r="N209" s="16"/>
      <c r="O209" s="16"/>
      <c r="P209" s="16"/>
      <c r="Q209" s="16"/>
      <c r="R209" s="16"/>
      <c r="S209" s="41"/>
      <c r="T209" s="41"/>
      <c r="U209" s="41"/>
      <c r="V209" s="41"/>
      <c r="W209" s="1"/>
      <c r="X209" s="35"/>
      <c r="Y209" s="35"/>
      <c r="Z209" s="1"/>
      <c r="AA209" s="1"/>
      <c r="AB209" s="42"/>
      <c r="AC209" s="16"/>
      <c r="AD209" s="16"/>
      <c r="AE209" s="16"/>
      <c r="AF209" s="16"/>
    </row>
    <row r="210" spans="1:38" ht="14.25" customHeight="1" x14ac:dyDescent="0.25">
      <c r="A210" s="16" t="s">
        <v>232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41"/>
      <c r="T210" s="41"/>
      <c r="U210" s="41"/>
      <c r="V210" s="41"/>
      <c r="W210" s="1"/>
      <c r="X210" s="35"/>
      <c r="Y210" s="35"/>
      <c r="Z210" s="1"/>
      <c r="AA210" s="1"/>
      <c r="AB210" s="42"/>
      <c r="AC210" s="16"/>
      <c r="AD210" s="16"/>
      <c r="AE210" s="16"/>
      <c r="AF210" s="16"/>
    </row>
    <row r="211" spans="1:38" ht="14.25" customHeight="1" x14ac:dyDescent="0.25">
      <c r="A211" s="46" t="s">
        <v>774</v>
      </c>
      <c r="B211" s="46"/>
      <c r="C211" s="46"/>
      <c r="D211" s="46"/>
      <c r="E211" s="46"/>
      <c r="F211" s="46"/>
      <c r="G211" s="46"/>
      <c r="H211" s="4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41"/>
      <c r="T211" s="41"/>
      <c r="U211" s="41"/>
      <c r="V211" s="41"/>
      <c r="W211" s="1"/>
      <c r="X211" s="35"/>
      <c r="Y211" s="35"/>
      <c r="Z211" s="1"/>
      <c r="AA211" s="1"/>
      <c r="AB211" s="42"/>
      <c r="AC211" s="16"/>
      <c r="AD211" s="16"/>
      <c r="AE211" s="16"/>
      <c r="AF211" s="16"/>
    </row>
    <row r="212" spans="1:38" ht="14.25" customHeight="1" x14ac:dyDescent="0.25">
      <c r="A212" s="49" t="s">
        <v>234</v>
      </c>
      <c r="B212" s="49"/>
      <c r="C212" s="49"/>
      <c r="D212" s="49"/>
      <c r="E212" s="49"/>
      <c r="F212" s="49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41"/>
      <c r="T212" s="41"/>
      <c r="U212" s="41"/>
      <c r="V212" s="41"/>
      <c r="W212" s="1"/>
      <c r="X212" s="35"/>
      <c r="Y212" s="35"/>
      <c r="Z212" s="1"/>
      <c r="AA212" s="1"/>
      <c r="AB212" s="42"/>
      <c r="AC212" s="16"/>
      <c r="AD212" s="16"/>
      <c r="AE212" s="16"/>
      <c r="AF212" s="16"/>
    </row>
    <row r="213" spans="1:38" ht="14.25" customHeight="1" x14ac:dyDescent="0.25">
      <c r="A213" s="46" t="s">
        <v>501</v>
      </c>
      <c r="B213" s="46"/>
      <c r="C213" s="46"/>
      <c r="D213" s="46"/>
      <c r="E213" s="4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41"/>
      <c r="T213" s="41"/>
      <c r="U213" s="41"/>
      <c r="V213" s="41"/>
      <c r="W213" s="1"/>
      <c r="X213" s="35"/>
      <c r="Y213" s="35"/>
      <c r="Z213" s="1"/>
      <c r="AA213" s="1"/>
      <c r="AB213" s="35"/>
      <c r="AC213" s="16"/>
      <c r="AD213" s="16"/>
      <c r="AE213" s="16"/>
      <c r="AF213" s="16"/>
    </row>
    <row r="215" spans="1:38" customFormat="1" ht="14.25" customHeight="1" x14ac:dyDescent="0.25">
      <c r="A215" s="31" t="s">
        <v>783</v>
      </c>
      <c r="B215" s="31">
        <f>SUM(B6:B67,B69:B207)/1000</f>
        <v>99.54619528775703</v>
      </c>
      <c r="C215" s="31">
        <f>SUM(C6:C67,C69:C207)/1000</f>
        <v>106.3799550180549</v>
      </c>
      <c r="D215" s="31">
        <f>SUM(D6:D67,D69:D207)/1000</f>
        <v>122.98929161569291</v>
      </c>
      <c r="E215" s="31">
        <f>SUM(E6:E67,E69:E207)/1000</f>
        <v>137.52095166627637</v>
      </c>
      <c r="F215" s="31">
        <f>SUM(F6:F67,F69:F207)/1000</f>
        <v>120.10614335820495</v>
      </c>
      <c r="G215" s="31">
        <f>SUM(G6:G67,G69:G207)/1000</f>
        <v>138.17234370598021</v>
      </c>
      <c r="H215" s="31">
        <f>SUM(H6:H67,H69:H207)/1000</f>
        <v>162.80889096359874</v>
      </c>
      <c r="I215" s="31">
        <f>SUM(I6:I67,I69:I207)/1000</f>
        <v>162.69712019638663</v>
      </c>
      <c r="J215" s="31">
        <f>SUM(J6:J67,J69:J207)/1000</f>
        <v>158.00390228250092</v>
      </c>
      <c r="K215" s="31">
        <f>SUM(K6:K67,K69:K207)/1000</f>
        <v>155.9243404715782</v>
      </c>
      <c r="L215" s="31">
        <f>SUM(L6:L67,L69:L207)/1000</f>
        <v>136.27357418627221</v>
      </c>
      <c r="M215" s="31">
        <f>SUM(M6:M67,M69:M207)/1000</f>
        <v>140.51280191536387</v>
      </c>
      <c r="N215" s="31">
        <f>SUM(N6:N67,N69:N207)/1000</f>
        <v>141.62527914870378</v>
      </c>
      <c r="O215" s="31">
        <f>SUM(O6:O67,O69:O207)/1000</f>
        <v>156.7718529063404</v>
      </c>
      <c r="P215" s="31">
        <f>SUM(P6:P67,P69:P207)/1000</f>
        <v>158.70738634851469</v>
      </c>
      <c r="Q215" s="31">
        <f>SUM(Q6:Q67,Q69:Q207)/1000</f>
        <v>49.439643530431923</v>
      </c>
      <c r="R215" s="42"/>
      <c r="S215" s="42"/>
      <c r="T215" s="42"/>
      <c r="U215" s="35"/>
      <c r="V215" s="35"/>
      <c r="W215" s="35"/>
      <c r="X215" s="35"/>
      <c r="Y215" s="42"/>
      <c r="Z215" s="42"/>
      <c r="AA215" s="42"/>
      <c r="AB215" s="43">
        <f>SUMPRODUCT(P6:P207,AB6:AB207)-P68</f>
        <v>152914.24230917086</v>
      </c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</row>
    <row r="216" spans="1:38" customFormat="1" ht="14.5" customHeight="1" x14ac:dyDescent="0.25">
      <c r="A216" s="31" t="s">
        <v>785</v>
      </c>
      <c r="B216" s="31">
        <f>SUMPRODUCT(B6:B207,$AB6:$AB207)/1000</f>
        <v>80.161196852755936</v>
      </c>
      <c r="C216" s="31">
        <f t="shared" ref="C216:Q216" si="4">SUMPRODUCT(C6:C207,$AB6:$AB207)/1000</f>
        <v>84.66201746447129</v>
      </c>
      <c r="D216" s="31">
        <f t="shared" si="4"/>
        <v>98.095010699028762</v>
      </c>
      <c r="E216" s="31">
        <f t="shared" si="4"/>
        <v>110.04812130413632</v>
      </c>
      <c r="F216" s="31">
        <f t="shared" si="4"/>
        <v>95.569818796669182</v>
      </c>
      <c r="G216" s="31">
        <f t="shared" si="4"/>
        <v>111.81120815682175</v>
      </c>
      <c r="H216" s="31">
        <f t="shared" si="4"/>
        <v>134.56743586478183</v>
      </c>
      <c r="I216" s="31">
        <f t="shared" si="4"/>
        <v>142.34268269546399</v>
      </c>
      <c r="J216" s="31">
        <f t="shared" si="4"/>
        <v>139.08738759169941</v>
      </c>
      <c r="K216" s="31">
        <f t="shared" si="4"/>
        <v>139.78469056510534</v>
      </c>
      <c r="L216" s="31">
        <f t="shared" si="4"/>
        <v>120.20231359955591</v>
      </c>
      <c r="M216" s="31">
        <f t="shared" si="4"/>
        <v>125.76576193162609</v>
      </c>
      <c r="N216" s="31">
        <f t="shared" si="4"/>
        <v>136.18683185559809</v>
      </c>
      <c r="O216" s="31">
        <f t="shared" si="4"/>
        <v>150.59649547844273</v>
      </c>
      <c r="P216" s="31">
        <f t="shared" si="4"/>
        <v>152.91424230917087</v>
      </c>
      <c r="Q216" s="31">
        <f t="shared" si="4"/>
        <v>49.412792220253145</v>
      </c>
    </row>
    <row r="217" spans="1:38" ht="14.5" customHeight="1" x14ac:dyDescent="0.25">
      <c r="S217"/>
      <c r="T217"/>
      <c r="U217"/>
      <c r="V217"/>
      <c r="Z217" s="15"/>
    </row>
    <row r="218" spans="1:38" customFormat="1" ht="14.5" customHeight="1" x14ac:dyDescent="0.25">
      <c r="A218" s="31" t="s">
        <v>792</v>
      </c>
      <c r="B218" s="62">
        <f>B215*100/GDP!E$216</f>
        <v>0.20860799609814809</v>
      </c>
      <c r="C218" s="62">
        <f>C215*100/GDP!F216</f>
        <v>0.20582616301303719</v>
      </c>
      <c r="D218" s="62">
        <f>D215*100/GDP!G216</f>
        <v>0.2108394563123743</v>
      </c>
      <c r="E218" s="62">
        <f>E215*100/GDP!H216</f>
        <v>0.21497465862882068</v>
      </c>
      <c r="F218" s="62">
        <f>F215*100/GDP!I216</f>
        <v>0.19815491466898399</v>
      </c>
      <c r="G218" s="62">
        <f>G215*100/GDP!J216</f>
        <v>0.20847443965162477</v>
      </c>
      <c r="H218" s="62">
        <f>H215*100/GDP!K216</f>
        <v>0.22132127470444521</v>
      </c>
      <c r="I218" s="62">
        <f>I215*100/GDP!L216</f>
        <v>0.2170811621474224</v>
      </c>
      <c r="J218" s="62">
        <f>J215*100/GDP!M216</f>
        <v>0.20487457066949175</v>
      </c>
      <c r="K218" s="62">
        <f>K215*100/GDP!N216</f>
        <v>0.19688749666901836</v>
      </c>
      <c r="L218" s="62">
        <f>L215*100/GDP!O216</f>
        <v>0.18176375332608222</v>
      </c>
      <c r="M218" s="62">
        <f>M215*100/GDP!P216</f>
        <v>0.18440863000208835</v>
      </c>
      <c r="N218" s="62">
        <f>N215*100/GDP!Q216</f>
        <v>0.17512140830186307</v>
      </c>
      <c r="O218" s="62">
        <f>O215*100/GDP!R216</f>
        <v>0.18243201760578642</v>
      </c>
      <c r="P218" s="62">
        <f>P215*100/GDP!S216</f>
        <v>0.1816214461607773</v>
      </c>
      <c r="Q218" s="62">
        <f>Q215*100/GDP!T216</f>
        <v>5.848213418672206E-2</v>
      </c>
    </row>
    <row r="219" spans="1:38" customFormat="1" ht="14.5" customHeight="1" x14ac:dyDescent="0.25">
      <c r="A219" s="31" t="s">
        <v>793</v>
      </c>
      <c r="B219" s="62">
        <f>B216*100/GDP!E$216</f>
        <v>0.1679849902042336</v>
      </c>
      <c r="C219" s="62">
        <f>C216*100/GDP!F$216</f>
        <v>0.16380584297763023</v>
      </c>
      <c r="D219" s="62">
        <f>D216*100/GDP!G$216</f>
        <v>0.16816341041597471</v>
      </c>
      <c r="E219" s="62">
        <f>E216*100/GDP!H$216</f>
        <v>0.17202874924476824</v>
      </c>
      <c r="F219" s="62">
        <f>F216*100/GDP!I$216</f>
        <v>0.15767411024184333</v>
      </c>
      <c r="G219" s="62">
        <f>G216*100/GDP!J$216</f>
        <v>0.16870075691026817</v>
      </c>
      <c r="H219" s="62">
        <f>H216*100/GDP!K$216</f>
        <v>0.18293003694719026</v>
      </c>
      <c r="I219" s="62">
        <f>I216*100/GDP!L$216</f>
        <v>0.18992293745221051</v>
      </c>
      <c r="J219" s="62">
        <f>J216*100/GDP!M$216</f>
        <v>0.18034661427185847</v>
      </c>
      <c r="K219" s="62">
        <f>K216*100/GDP!N$216</f>
        <v>0.17650777110731861</v>
      </c>
      <c r="L219" s="62">
        <f>L216*100/GDP!O$216</f>
        <v>0.16032766300287588</v>
      </c>
      <c r="M219" s="62">
        <f>M216*100/GDP!P$216</f>
        <v>0.16505465368877598</v>
      </c>
      <c r="N219" s="62">
        <f>N216*100/GDP!Q$216</f>
        <v>0.16839670099912135</v>
      </c>
      <c r="O219" s="62">
        <f>O216*100/GDP!R$216</f>
        <v>0.17524588760781223</v>
      </c>
      <c r="P219" s="62">
        <f>P216*100/GDP!S$216</f>
        <v>0.17499189209621216</v>
      </c>
      <c r="Q219" s="62">
        <f>Q216*100/GDP!T$216</f>
        <v>5.8450371782852825E-2</v>
      </c>
    </row>
  </sheetData>
  <mergeCells count="6">
    <mergeCell ref="A213:E213"/>
    <mergeCell ref="A212:F212"/>
    <mergeCell ref="A1:M1"/>
    <mergeCell ref="A209:I209"/>
    <mergeCell ref="A211:H211"/>
    <mergeCell ref="A4:B4"/>
  </mergeCells>
  <conditionalFormatting sqref="AA6:AA207">
    <cfRule type="cellIs" dxfId="0" priority="1" operator="greaterThan">
      <formula>3</formula>
    </cfRule>
  </conditionalFormatting>
  <pageMargins left="0.39" right="0.39" top="0.39" bottom="0.39" header="0.39" footer="0.3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338EF-DD33-47E2-B9E4-5EBAC5A7A7B4}">
  <dimension ref="A1:AL219"/>
  <sheetViews>
    <sheetView showGridLines="0" workbookViewId="0">
      <pane xSplit="1" ySplit="5" topLeftCell="L211" activePane="bottomRight" state="frozen"/>
      <selection pane="topRight"/>
      <selection pane="bottomLeft"/>
      <selection pane="bottomRight" activeCell="A215" sqref="A215:XFD219"/>
    </sheetView>
  </sheetViews>
  <sheetFormatPr defaultColWidth="10.1796875" defaultRowHeight="14.5" customHeight="1" x14ac:dyDescent="0.25"/>
  <cols>
    <col min="1" max="1" width="34" style="15" customWidth="1"/>
    <col min="2" max="2" width="10.26953125" style="15" customWidth="1"/>
    <col min="3" max="3" width="9.453125" style="15" customWidth="1"/>
    <col min="4" max="4" width="8.81640625" style="15" customWidth="1"/>
    <col min="5" max="9" width="9.453125" style="15" customWidth="1"/>
    <col min="10" max="10" width="8.81640625" style="15" customWidth="1"/>
    <col min="11" max="13" width="9.453125" style="15" customWidth="1"/>
    <col min="14" max="17" width="8.81640625" style="15" customWidth="1"/>
    <col min="18" max="18" width="9.453125" style="15" customWidth="1"/>
    <col min="19" max="21" width="10.26953125" style="15" customWidth="1"/>
    <col min="22" max="22" width="9.453125" style="15" customWidth="1"/>
    <col min="23" max="25" width="10.26953125" style="15" customWidth="1"/>
    <col min="26" max="27" width="11.54296875" style="15" customWidth="1"/>
    <col min="28" max="28" width="10.26953125" customWidth="1"/>
    <col min="29" max="29" width="10.26953125" style="15" customWidth="1"/>
    <col min="30" max="33" width="11.54296875" style="15" customWidth="1"/>
    <col min="34" max="16384" width="10.1796875" style="15"/>
  </cols>
  <sheetData>
    <row r="1" spans="1:33" ht="19.5" customHeight="1" x14ac:dyDescent="0.25">
      <c r="A1" s="47" t="s">
        <v>503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42"/>
      <c r="AC1" s="16"/>
      <c r="AD1" s="16"/>
      <c r="AE1" s="16"/>
      <c r="AF1" s="16"/>
      <c r="AG1" s="16"/>
    </row>
    <row r="2" spans="1:33" ht="16.5" customHeight="1" x14ac:dyDescent="0.25">
      <c r="A2" s="30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42"/>
      <c r="AC2" s="16"/>
      <c r="AD2" s="16"/>
      <c r="AE2" s="16"/>
      <c r="AF2" s="16"/>
      <c r="AG2" s="16"/>
    </row>
    <row r="3" spans="1:33" ht="11.25" customHeight="1" x14ac:dyDescent="0.25">
      <c r="A3" s="30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42"/>
      <c r="AC3" s="16"/>
      <c r="AD3" s="16"/>
      <c r="AE3" s="16"/>
      <c r="AF3" s="16"/>
      <c r="AG3" s="16"/>
    </row>
    <row r="4" spans="1:33" ht="17.25" customHeight="1" x14ac:dyDescent="0.25">
      <c r="A4" s="48" t="s">
        <v>2</v>
      </c>
      <c r="B4" s="48"/>
      <c r="C4" s="29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4">
        <v>2020</v>
      </c>
      <c r="AC4" s="28"/>
      <c r="AD4" s="28"/>
      <c r="AE4" s="28"/>
      <c r="AF4" s="28"/>
      <c r="AG4" s="28"/>
    </row>
    <row r="5" spans="1:33" ht="14.25" customHeight="1" x14ac:dyDescent="0.25">
      <c r="A5" s="27"/>
      <c r="B5" s="26" t="s">
        <v>3</v>
      </c>
      <c r="C5" s="25" t="s">
        <v>4</v>
      </c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14</v>
      </c>
      <c r="N5" s="25" t="s">
        <v>15</v>
      </c>
      <c r="O5" s="25" t="s">
        <v>16</v>
      </c>
      <c r="P5" s="25" t="s">
        <v>17</v>
      </c>
      <c r="Q5" s="24" t="s">
        <v>18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42" t="s">
        <v>784</v>
      </c>
      <c r="AC5" s="16"/>
      <c r="AD5" s="16"/>
      <c r="AE5" s="16"/>
      <c r="AF5" s="16"/>
      <c r="AG5" s="16"/>
    </row>
    <row r="6" spans="1:33" ht="14.25" customHeight="1" x14ac:dyDescent="0.25">
      <c r="A6" s="23" t="s">
        <v>19</v>
      </c>
      <c r="B6" s="21"/>
      <c r="C6" s="21"/>
      <c r="D6" s="21"/>
      <c r="E6" s="21">
        <v>451</v>
      </c>
      <c r="F6" s="21">
        <v>453.69998472540004</v>
      </c>
      <c r="G6" s="21">
        <v>634.08548021069987</v>
      </c>
      <c r="H6" s="21">
        <v>831.04119601607988</v>
      </c>
      <c r="I6" s="21">
        <v>905.62000241999999</v>
      </c>
      <c r="J6" s="21">
        <v>978.37647383490003</v>
      </c>
      <c r="K6" s="21">
        <v>799.98945018929999</v>
      </c>
      <c r="L6" s="21">
        <v>841.56933556057004</v>
      </c>
      <c r="M6" s="21">
        <v>836.19962760747808</v>
      </c>
      <c r="N6" s="21">
        <v>930.34614173569207</v>
      </c>
      <c r="O6" s="21">
        <v>891.07211921446094</v>
      </c>
      <c r="P6" s="21">
        <v>798.23125207581904</v>
      </c>
      <c r="Q6" s="21">
        <v>819.89898763105919</v>
      </c>
      <c r="R6" s="16"/>
      <c r="S6" s="16"/>
      <c r="T6" s="16"/>
      <c r="U6" s="16"/>
      <c r="V6" s="16"/>
      <c r="W6" s="16"/>
      <c r="X6" s="16"/>
      <c r="Y6" s="16"/>
      <c r="Z6" s="16"/>
      <c r="AA6" s="16"/>
      <c r="AB6" s="42">
        <f>IF(Q6="",0, 1)</f>
        <v>1</v>
      </c>
      <c r="AC6" s="16"/>
      <c r="AD6" s="16"/>
      <c r="AE6" s="16"/>
      <c r="AF6" s="16"/>
      <c r="AG6" s="16"/>
    </row>
    <row r="7" spans="1:33" ht="14.25" customHeight="1" x14ac:dyDescent="0.25">
      <c r="A7" s="22" t="s">
        <v>20</v>
      </c>
      <c r="B7" s="19">
        <v>173.808297269701</v>
      </c>
      <c r="C7" s="19">
        <v>205.067152285124</v>
      </c>
      <c r="D7" s="19">
        <v>175.10569090485438</v>
      </c>
      <c r="E7" s="19">
        <v>249</v>
      </c>
      <c r="F7" s="19">
        <v>213.88776883601756</v>
      </c>
      <c r="G7" s="19">
        <v>216.809605096681</v>
      </c>
      <c r="H7" s="19">
        <v>259.73072049066531</v>
      </c>
      <c r="I7" s="19">
        <v>232.55815243694221</v>
      </c>
      <c r="J7" s="19">
        <v>123.44723106306812</v>
      </c>
      <c r="K7" s="19">
        <v>120.8482472846139</v>
      </c>
      <c r="L7" s="19">
        <v>110.77559657142875</v>
      </c>
      <c r="M7" s="19">
        <v>142.76559323388361</v>
      </c>
      <c r="N7" s="19">
        <v>142.96951984243148</v>
      </c>
      <c r="O7" s="19">
        <v>155.84072315457905</v>
      </c>
      <c r="P7" s="19">
        <v>145.1341291398812</v>
      </c>
      <c r="Q7" s="19">
        <v>136.37633898930972</v>
      </c>
      <c r="R7" s="16"/>
      <c r="S7" s="16"/>
      <c r="T7" s="16"/>
      <c r="U7" s="16"/>
      <c r="V7" s="16"/>
      <c r="W7" s="16"/>
      <c r="X7" s="16"/>
      <c r="Y7" s="16"/>
      <c r="Z7" s="16"/>
      <c r="AA7" s="16"/>
      <c r="AB7" s="42">
        <f t="shared" ref="AB7:AB70" si="0">IF(Q7="",0, 1)</f>
        <v>1</v>
      </c>
      <c r="AC7" s="16"/>
      <c r="AD7" s="16"/>
      <c r="AE7" s="16"/>
      <c r="AF7" s="16"/>
      <c r="AG7" s="16"/>
    </row>
    <row r="8" spans="1:33" ht="14.25" customHeight="1" x14ac:dyDescent="0.25">
      <c r="A8" s="22" t="s">
        <v>21</v>
      </c>
      <c r="B8" s="21">
        <v>1221.9999999999454</v>
      </c>
      <c r="C8" s="21">
        <v>1236.0000000000573</v>
      </c>
      <c r="D8" s="21">
        <v>1555.06297802671</v>
      </c>
      <c r="E8" s="21">
        <v>2235.862509194073</v>
      </c>
      <c r="F8" s="21">
        <v>2210.1315208739143</v>
      </c>
      <c r="G8" s="21">
        <v>2187.4</v>
      </c>
      <c r="H8" s="21">
        <v>2635.9416843841332</v>
      </c>
      <c r="I8" s="21">
        <v>2880.7988879691561</v>
      </c>
      <c r="J8" s="21">
        <v>3219.1015268577044</v>
      </c>
      <c r="K8" s="21">
        <v>3273.6139422171814</v>
      </c>
      <c r="L8" s="21">
        <v>2959.309755952625</v>
      </c>
      <c r="M8" s="21">
        <v>2710.3701325006186</v>
      </c>
      <c r="N8" s="21">
        <v>2718.1835146817225</v>
      </c>
      <c r="O8" s="21">
        <v>2916.8651465781463</v>
      </c>
      <c r="P8" s="21">
        <v>2755.2064747916793</v>
      </c>
      <c r="Q8" s="21">
        <v>2130.5185336451686</v>
      </c>
      <c r="R8" s="16"/>
      <c r="S8" s="16"/>
      <c r="T8" s="16"/>
      <c r="U8" s="16"/>
      <c r="V8" s="16"/>
      <c r="W8" s="16"/>
      <c r="X8" s="16"/>
      <c r="Y8" s="16"/>
      <c r="Z8" s="16"/>
      <c r="AA8" s="16"/>
      <c r="AB8" s="42">
        <f t="shared" si="0"/>
        <v>1</v>
      </c>
      <c r="AC8" s="16"/>
      <c r="AD8" s="16"/>
      <c r="AE8" s="16"/>
      <c r="AF8" s="16"/>
      <c r="AG8" s="16"/>
    </row>
    <row r="9" spans="1:33" ht="14.25" customHeight="1" x14ac:dyDescent="0.25">
      <c r="A9" s="22" t="s">
        <v>22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>
        <v>87.5</v>
      </c>
      <c r="Q9" s="19"/>
      <c r="R9" s="16"/>
      <c r="S9" s="16"/>
      <c r="T9" s="16"/>
      <c r="U9" s="16"/>
      <c r="V9" s="16"/>
      <c r="W9" s="16"/>
      <c r="X9" s="16"/>
      <c r="Y9" s="16"/>
      <c r="Z9" s="16"/>
      <c r="AA9" s="16"/>
      <c r="AB9" s="42">
        <f t="shared" si="0"/>
        <v>0</v>
      </c>
      <c r="AC9" s="16"/>
      <c r="AD9" s="16"/>
      <c r="AE9" s="16"/>
      <c r="AF9" s="16"/>
      <c r="AG9" s="16"/>
    </row>
    <row r="10" spans="1:33" ht="14.25" customHeight="1" x14ac:dyDescent="0.25">
      <c r="A10" s="22" t="s">
        <v>23</v>
      </c>
      <c r="B10" s="21">
        <v>1217.7209083</v>
      </c>
      <c r="C10" s="21">
        <v>1331.8907096800001</v>
      </c>
      <c r="D10" s="21">
        <v>2187.1890965799998</v>
      </c>
      <c r="E10" s="21">
        <v>3486.7348010000001</v>
      </c>
      <c r="F10" s="21">
        <v>3964</v>
      </c>
      <c r="G10" s="21">
        <v>2913.8100050500002</v>
      </c>
      <c r="H10" s="21">
        <v>3440.3968142669</v>
      </c>
      <c r="I10" s="21">
        <v>4254.6907796200003</v>
      </c>
      <c r="J10" s="21">
        <v>4478.4485077772597</v>
      </c>
      <c r="K10" s="21">
        <v>4861.0498482677003</v>
      </c>
      <c r="L10" s="21">
        <v>3521.5596693193997</v>
      </c>
      <c r="M10" s="21">
        <v>2480.1163295867</v>
      </c>
      <c r="N10" s="21">
        <v>2460.6784160847501</v>
      </c>
      <c r="O10" s="21">
        <v>2686.2965911394999</v>
      </c>
      <c r="P10" s="21">
        <v>2403.9276392378997</v>
      </c>
      <c r="Q10" s="21">
        <v>1628.4139416263001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42">
        <f t="shared" si="0"/>
        <v>1</v>
      </c>
      <c r="AC10" s="16"/>
      <c r="AD10" s="16"/>
      <c r="AE10" s="16"/>
      <c r="AF10" s="16"/>
      <c r="AG10" s="16"/>
    </row>
    <row r="11" spans="1:33" ht="14.25" customHeight="1" x14ac:dyDescent="0.25">
      <c r="A11" s="22" t="s">
        <v>24</v>
      </c>
      <c r="B11" s="19"/>
      <c r="C11" s="19"/>
      <c r="D11" s="19"/>
      <c r="E11" s="19"/>
      <c r="F11" s="19"/>
      <c r="G11" s="19"/>
      <c r="H11" s="19"/>
      <c r="I11" s="19"/>
      <c r="J11" s="19"/>
      <c r="K11" s="19">
        <v>17.5</v>
      </c>
      <c r="L11" s="19">
        <v>20.410126510370372</v>
      </c>
      <c r="M11" s="19">
        <v>19.388862683444444</v>
      </c>
      <c r="N11" s="19">
        <v>17.680539518518518</v>
      </c>
      <c r="O11" s="19">
        <v>18.997372216340036</v>
      </c>
      <c r="P11" s="19"/>
      <c r="Q11" s="19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42">
        <f t="shared" si="0"/>
        <v>0</v>
      </c>
      <c r="AC11" s="16"/>
      <c r="AD11" s="16"/>
      <c r="AE11" s="16"/>
      <c r="AF11" s="16"/>
      <c r="AG11" s="16"/>
    </row>
    <row r="12" spans="1:33" ht="14.25" customHeight="1" x14ac:dyDescent="0.25">
      <c r="A12" s="22" t="s">
        <v>25</v>
      </c>
      <c r="B12" s="21"/>
      <c r="C12" s="21"/>
      <c r="D12" s="21"/>
      <c r="E12" s="21"/>
      <c r="F12" s="21"/>
      <c r="G12" s="21"/>
      <c r="H12" s="21"/>
      <c r="I12" s="21"/>
      <c r="J12" s="21"/>
      <c r="K12" s="21">
        <v>57</v>
      </c>
      <c r="L12" s="21">
        <v>48.301978585555553</v>
      </c>
      <c r="M12" s="21">
        <v>51.114889970370356</v>
      </c>
      <c r="N12" s="21">
        <v>56.824203366592585</v>
      </c>
      <c r="O12" s="21">
        <v>70.109146481739629</v>
      </c>
      <c r="P12" s="21"/>
      <c r="Q12" s="21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42">
        <f t="shared" si="0"/>
        <v>0</v>
      </c>
      <c r="AC12" s="16"/>
      <c r="AD12" s="16"/>
      <c r="AE12" s="16"/>
      <c r="AF12" s="16"/>
      <c r="AG12" s="16"/>
    </row>
    <row r="13" spans="1:33" ht="14.25" customHeight="1" x14ac:dyDescent="0.25">
      <c r="A13" s="22" t="s">
        <v>26</v>
      </c>
      <c r="B13" s="19">
        <v>1077.5</v>
      </c>
      <c r="C13" s="19">
        <v>1200.3</v>
      </c>
      <c r="D13" s="19">
        <v>1720.4</v>
      </c>
      <c r="E13" s="19">
        <v>2324.9</v>
      </c>
      <c r="F13" s="19">
        <v>1250.143</v>
      </c>
      <c r="G13" s="19">
        <v>2008.7998248699998</v>
      </c>
      <c r="H13" s="19">
        <v>2433.0053266932</v>
      </c>
      <c r="I13" s="19">
        <v>2179.6548014414002</v>
      </c>
      <c r="J13" s="19">
        <v>2371.9723961258996</v>
      </c>
      <c r="K13" s="19">
        <v>2119.2276388730729</v>
      </c>
      <c r="L13" s="19">
        <v>1923.2764483797</v>
      </c>
      <c r="M13" s="19">
        <v>1745.9598631683161</v>
      </c>
      <c r="N13" s="19">
        <v>2197.31103919001</v>
      </c>
      <c r="O13" s="19">
        <v>2337.4719432600241</v>
      </c>
      <c r="P13" s="19">
        <v>1749.488415468626</v>
      </c>
      <c r="Q13" s="19">
        <v>1603.3856552092318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42">
        <f t="shared" si="0"/>
        <v>1</v>
      </c>
      <c r="AC13" s="16"/>
      <c r="AD13" s="16"/>
      <c r="AE13" s="16"/>
      <c r="AF13" s="16"/>
      <c r="AG13" s="16"/>
    </row>
    <row r="14" spans="1:33" ht="14.25" customHeight="1" x14ac:dyDescent="0.25">
      <c r="A14" s="22" t="s">
        <v>27</v>
      </c>
      <c r="B14" s="21">
        <v>147.17714708052281</v>
      </c>
      <c r="C14" s="21">
        <v>183.92592360985674</v>
      </c>
      <c r="D14" s="21">
        <v>267.81103346999998</v>
      </c>
      <c r="E14" s="21">
        <v>368.99709536035698</v>
      </c>
      <c r="F14" s="21">
        <v>288.46596639196753</v>
      </c>
      <c r="G14" s="21">
        <v>330.2309692</v>
      </c>
      <c r="H14" s="21">
        <v>345.28391258893765</v>
      </c>
      <c r="I14" s="21">
        <v>361.49293624256859</v>
      </c>
      <c r="J14" s="21">
        <v>382.29174116626456</v>
      </c>
      <c r="K14" s="21">
        <v>367.212121937284</v>
      </c>
      <c r="L14" s="21">
        <v>283.280915641229</v>
      </c>
      <c r="M14" s="21">
        <v>298.96924720903661</v>
      </c>
      <c r="N14" s="21">
        <v>357.73557870419</v>
      </c>
      <c r="O14" s="21">
        <v>481.15885173379598</v>
      </c>
      <c r="P14" s="21">
        <v>567.358567512185</v>
      </c>
      <c r="Q14" s="21">
        <v>377.00439001553855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42">
        <f t="shared" si="0"/>
        <v>1</v>
      </c>
      <c r="AC14" s="16"/>
      <c r="AD14" s="16"/>
      <c r="AE14" s="16"/>
      <c r="AF14" s="16"/>
      <c r="AG14" s="16"/>
    </row>
    <row r="15" spans="1:33" ht="14.25" customHeight="1" x14ac:dyDescent="0.25">
      <c r="A15" s="22" t="s">
        <v>28</v>
      </c>
      <c r="B15" s="19">
        <v>134.58879160162078</v>
      </c>
      <c r="C15" s="19">
        <v>145.57460043607242</v>
      </c>
      <c r="D15" s="19">
        <v>150.94972067039106</v>
      </c>
      <c r="E15" s="19">
        <v>171.17318435754188</v>
      </c>
      <c r="F15" s="19">
        <v>109.2178770949721</v>
      </c>
      <c r="G15" s="19">
        <v>91.620111731843579</v>
      </c>
      <c r="H15" s="19">
        <v>175.6424581005586</v>
      </c>
      <c r="I15" s="19">
        <v>114.7486033519553</v>
      </c>
      <c r="J15" s="19">
        <v>109.48605530726257</v>
      </c>
      <c r="K15" s="19">
        <v>104.04806089385474</v>
      </c>
      <c r="L15" s="19">
        <v>98.539395530726267</v>
      </c>
      <c r="M15" s="19">
        <v>93</v>
      </c>
      <c r="N15" s="19">
        <v>98.02181133633016</v>
      </c>
      <c r="O15" s="19">
        <v>112.00600212015686</v>
      </c>
      <c r="P15" s="19">
        <v>115.18008033347637</v>
      </c>
      <c r="Q15" s="19">
        <v>84.345340933766195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42">
        <f t="shared" si="0"/>
        <v>1</v>
      </c>
      <c r="AC15" s="16"/>
      <c r="AD15" s="16"/>
      <c r="AE15" s="16"/>
      <c r="AF15" s="16"/>
      <c r="AG15" s="16"/>
    </row>
    <row r="16" spans="1:33" ht="14.25" customHeight="1" x14ac:dyDescent="0.25">
      <c r="A16" s="22" t="s">
        <v>29</v>
      </c>
      <c r="B16" s="21">
        <v>5919.8567232144678</v>
      </c>
      <c r="C16" s="21">
        <v>6197.3471308448443</v>
      </c>
      <c r="D16" s="21">
        <v>7093.5998183366391</v>
      </c>
      <c r="E16" s="21">
        <v>8489.7209484737414</v>
      </c>
      <c r="F16" s="21">
        <v>6192.7241602640779</v>
      </c>
      <c r="G16" s="21">
        <v>7838.2139820389139</v>
      </c>
      <c r="H16" s="21">
        <v>8632.3784697856645</v>
      </c>
      <c r="I16" s="21">
        <v>9552.1428909886126</v>
      </c>
      <c r="J16" s="21">
        <v>9015.4068787144897</v>
      </c>
      <c r="K16" s="21">
        <v>8746.7285625839959</v>
      </c>
      <c r="L16" s="21">
        <v>7698.9132628459765</v>
      </c>
      <c r="M16" s="21">
        <v>6532.2954281457969</v>
      </c>
      <c r="N16" s="21">
        <v>6700.4054655255732</v>
      </c>
      <c r="O16" s="21">
        <v>7554.1403652475756</v>
      </c>
      <c r="P16" s="21">
        <v>6932.5570226780528</v>
      </c>
      <c r="Q16" s="21">
        <v>7828.9816921748752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42">
        <f t="shared" si="0"/>
        <v>1</v>
      </c>
      <c r="AC16" s="16"/>
      <c r="AD16" s="16"/>
      <c r="AE16" s="16"/>
      <c r="AF16" s="16"/>
      <c r="AG16" s="16"/>
    </row>
    <row r="17" spans="1:33" ht="14.25" customHeight="1" x14ac:dyDescent="0.25">
      <c r="A17" s="22" t="s">
        <v>30</v>
      </c>
      <c r="B17" s="19">
        <v>6227.8773554853515</v>
      </c>
      <c r="C17" s="19"/>
      <c r="D17" s="19"/>
      <c r="E17" s="19"/>
      <c r="F17" s="19"/>
      <c r="G17" s="19"/>
      <c r="H17" s="19"/>
      <c r="I17" s="19"/>
      <c r="J17" s="19"/>
      <c r="K17" s="19"/>
      <c r="L17" s="19">
        <v>11280.887517773859</v>
      </c>
      <c r="M17" s="19">
        <v>11670.488164070606</v>
      </c>
      <c r="N17" s="19">
        <v>12997.582661662505</v>
      </c>
      <c r="O17" s="19">
        <v>14435.120199761932</v>
      </c>
      <c r="P17" s="19">
        <v>14295.751203327945</v>
      </c>
      <c r="Q17" s="19">
        <v>14235.010860918366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42">
        <f t="shared" si="0"/>
        <v>1</v>
      </c>
      <c r="AC17" s="16"/>
      <c r="AD17" s="16"/>
      <c r="AE17" s="16"/>
      <c r="AF17" s="16"/>
      <c r="AG17" s="16"/>
    </row>
    <row r="18" spans="1:33" ht="14.25" customHeight="1" x14ac:dyDescent="0.25">
      <c r="A18" s="22" t="s">
        <v>31</v>
      </c>
      <c r="B18" s="21">
        <v>270.065</v>
      </c>
      <c r="C18" s="21">
        <v>361.39299999999997</v>
      </c>
      <c r="D18" s="21">
        <v>340.07400000000001</v>
      </c>
      <c r="E18" s="21">
        <v>446.738</v>
      </c>
      <c r="F18" s="21">
        <v>591.327</v>
      </c>
      <c r="G18" s="21">
        <v>631.70600000000002</v>
      </c>
      <c r="H18" s="21">
        <v>662.89599999999996</v>
      </c>
      <c r="I18" s="21">
        <v>681.73299999999995</v>
      </c>
      <c r="J18" s="21">
        <v>700.5</v>
      </c>
      <c r="K18" s="21">
        <v>653.35900000000004</v>
      </c>
      <c r="L18" s="21">
        <v>691.78</v>
      </c>
      <c r="M18" s="21">
        <v>595.90300000000002</v>
      </c>
      <c r="N18" s="21">
        <v>691.90099999999995</v>
      </c>
      <c r="O18" s="21">
        <v>1053.7260000000001</v>
      </c>
      <c r="P18" s="21">
        <v>1067.097</v>
      </c>
      <c r="Q18" s="21">
        <v>947.923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42">
        <f t="shared" si="0"/>
        <v>1</v>
      </c>
      <c r="AC18" s="16"/>
      <c r="AD18" s="16"/>
      <c r="AE18" s="16"/>
      <c r="AF18" s="16"/>
      <c r="AG18" s="16"/>
    </row>
    <row r="19" spans="1:33" ht="14.25" customHeight="1" x14ac:dyDescent="0.25">
      <c r="A19" s="22" t="s">
        <v>32</v>
      </c>
      <c r="B19" s="19">
        <v>166.53476313349998</v>
      </c>
      <c r="C19" s="19">
        <v>185.16</v>
      </c>
      <c r="D19" s="19">
        <v>193.34980787321999</v>
      </c>
      <c r="E19" s="19">
        <v>182.59</v>
      </c>
      <c r="F19" s="19">
        <v>167.11500000000001</v>
      </c>
      <c r="G19" s="19">
        <v>169.33799999999999</v>
      </c>
      <c r="H19" s="19">
        <v>179.07</v>
      </c>
      <c r="I19" s="19">
        <v>215.328</v>
      </c>
      <c r="J19" s="19">
        <v>205.25200000000001</v>
      </c>
      <c r="K19" s="19">
        <v>227.42948924649482</v>
      </c>
      <c r="L19" s="19">
        <v>204.93843235865998</v>
      </c>
      <c r="M19" s="19">
        <v>199.6190947121496</v>
      </c>
      <c r="N19" s="19">
        <v>227.47279299998002</v>
      </c>
      <c r="O19" s="19">
        <v>228.56854050583866</v>
      </c>
      <c r="P19" s="19">
        <v>207.49590394814518</v>
      </c>
      <c r="Q19" s="19">
        <v>165.43440000000001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42">
        <f t="shared" si="0"/>
        <v>1</v>
      </c>
      <c r="AC19" s="16"/>
      <c r="AD19" s="16"/>
      <c r="AE19" s="16"/>
      <c r="AF19" s="16"/>
      <c r="AG19" s="16"/>
    </row>
    <row r="20" spans="1:33" ht="14.25" customHeight="1" x14ac:dyDescent="0.25">
      <c r="A20" s="22" t="s">
        <v>33</v>
      </c>
      <c r="B20" s="21">
        <v>470.10638297872339</v>
      </c>
      <c r="C20" s="21">
        <v>505.22074468085106</v>
      </c>
      <c r="D20" s="21">
        <v>506.13031914893617</v>
      </c>
      <c r="E20" s="21">
        <v>704.20212765957456</v>
      </c>
      <c r="F20" s="21">
        <v>525.87765957446811</v>
      </c>
      <c r="G20" s="21">
        <v>579.73404255319156</v>
      </c>
      <c r="H20" s="21">
        <v>463.56382978723406</v>
      </c>
      <c r="I20" s="21">
        <v>1077.3670212765958</v>
      </c>
      <c r="J20" s="21">
        <v>1279.3882978723377</v>
      </c>
      <c r="K20" s="21">
        <v>1234.436170212766</v>
      </c>
      <c r="L20" s="21">
        <v>1177.7</v>
      </c>
      <c r="M20" s="21">
        <v>1044.0957446808484</v>
      </c>
      <c r="N20" s="21">
        <v>1153.4574468085104</v>
      </c>
      <c r="O20" s="21">
        <v>1061.1702127659576</v>
      </c>
      <c r="P20" s="21"/>
      <c r="Q20" s="21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42">
        <f t="shared" si="0"/>
        <v>0</v>
      </c>
      <c r="AC20" s="16"/>
      <c r="AD20" s="16"/>
      <c r="AE20" s="16"/>
      <c r="AF20" s="16"/>
      <c r="AG20" s="16"/>
    </row>
    <row r="21" spans="1:33" ht="14.25" customHeight="1" x14ac:dyDescent="0.25">
      <c r="A21" s="22" t="s">
        <v>34</v>
      </c>
      <c r="B21" s="19">
        <v>1304.9000000000001</v>
      </c>
      <c r="C21" s="19">
        <v>1303.8916768333736</v>
      </c>
      <c r="D21" s="19">
        <v>1776.0504959142211</v>
      </c>
      <c r="E21" s="19">
        <v>2474.7843833146121</v>
      </c>
      <c r="F21" s="19">
        <v>2236.8762854228594</v>
      </c>
      <c r="G21" s="19">
        <v>2860.9460468276288</v>
      </c>
      <c r="H21" s="19">
        <v>3712.456516440398</v>
      </c>
      <c r="I21" s="19">
        <v>3671.1500644142129</v>
      </c>
      <c r="J21" s="19">
        <v>3969.8930527528992</v>
      </c>
      <c r="K21" s="19">
        <v>4751.1485556176303</v>
      </c>
      <c r="L21" s="19">
        <v>5110.2397622530671</v>
      </c>
      <c r="M21" s="19">
        <v>4711.3861521543886</v>
      </c>
      <c r="N21" s="19">
        <v>4851.4313613341046</v>
      </c>
      <c r="O21" s="19">
        <v>4835.5352845067619</v>
      </c>
      <c r="P21" s="19">
        <v>4733.006359318726</v>
      </c>
      <c r="Q21" s="19">
        <v>4212.941709908594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42">
        <f t="shared" si="0"/>
        <v>1</v>
      </c>
      <c r="AC21" s="16"/>
      <c r="AD21" s="16"/>
      <c r="AE21" s="16"/>
      <c r="AF21" s="16"/>
      <c r="AG21" s="16"/>
    </row>
    <row r="22" spans="1:33" ht="14.25" customHeight="1" x14ac:dyDescent="0.25">
      <c r="A22" s="22" t="s">
        <v>35</v>
      </c>
      <c r="B22" s="21">
        <v>76.328817951796495</v>
      </c>
      <c r="C22" s="21">
        <v>80.750966981924506</v>
      </c>
      <c r="D22" s="21">
        <v>83.073328453571008</v>
      </c>
      <c r="E22" s="21">
        <v>91.376041665000002</v>
      </c>
      <c r="F22" s="21">
        <v>72.468994302864502</v>
      </c>
      <c r="G22" s="21">
        <v>74.662284775532498</v>
      </c>
      <c r="H22" s="21">
        <v>67.4066173977955</v>
      </c>
      <c r="I22" s="21">
        <v>73.697329269999997</v>
      </c>
      <c r="J22" s="21">
        <v>63.162516095000001</v>
      </c>
      <c r="K22" s="21">
        <v>59.977242748750001</v>
      </c>
      <c r="L22" s="21">
        <v>56.469284139881999</v>
      </c>
      <c r="M22" s="21">
        <v>56.469335175024504</v>
      </c>
      <c r="N22" s="21"/>
      <c r="O22" s="21"/>
      <c r="P22" s="21"/>
      <c r="Q22" s="21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42">
        <f t="shared" si="0"/>
        <v>0</v>
      </c>
      <c r="AC22" s="16"/>
      <c r="AD22" s="16"/>
      <c r="AE22" s="16"/>
      <c r="AF22" s="16"/>
      <c r="AG22" s="16"/>
    </row>
    <row r="23" spans="1:33" ht="14.25" customHeight="1" x14ac:dyDescent="0.25">
      <c r="A23" s="22" t="s">
        <v>36</v>
      </c>
      <c r="B23" s="19">
        <v>185.2</v>
      </c>
      <c r="C23" s="19">
        <v>495.3</v>
      </c>
      <c r="D23" s="19">
        <v>658</v>
      </c>
      <c r="E23" s="19">
        <v>953.1</v>
      </c>
      <c r="F23" s="19">
        <v>599.9</v>
      </c>
      <c r="G23" s="19">
        <v>1088.7</v>
      </c>
      <c r="H23" s="19">
        <v>1181.9000000000001</v>
      </c>
      <c r="I23" s="19">
        <v>1153.2</v>
      </c>
      <c r="J23" s="19">
        <v>1065.5</v>
      </c>
      <c r="K23" s="19">
        <v>1178.9000000000001</v>
      </c>
      <c r="L23" s="19">
        <v>1000.8</v>
      </c>
      <c r="M23" s="19">
        <v>1054.7</v>
      </c>
      <c r="N23" s="19">
        <v>1272</v>
      </c>
      <c r="O23" s="19">
        <v>1452.6</v>
      </c>
      <c r="P23" s="19">
        <v>1549.5</v>
      </c>
      <c r="Q23" s="19">
        <v>1563.5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42">
        <f t="shared" si="0"/>
        <v>1</v>
      </c>
      <c r="AC23" s="16"/>
      <c r="AD23" s="16"/>
      <c r="AE23" s="16"/>
      <c r="AF23" s="16"/>
      <c r="AG23" s="16"/>
    </row>
    <row r="24" spans="1:33" ht="14.25" customHeight="1" x14ac:dyDescent="0.25">
      <c r="A24" s="22" t="s">
        <v>37</v>
      </c>
      <c r="B24" s="21">
        <v>8698.2581584413765</v>
      </c>
      <c r="C24" s="21">
        <v>8935.3092819996873</v>
      </c>
      <c r="D24" s="21">
        <v>11503.382450493174</v>
      </c>
      <c r="E24" s="21"/>
      <c r="F24" s="21">
        <v>10796.00273147332</v>
      </c>
      <c r="G24" s="21">
        <v>13377.901279365075</v>
      </c>
      <c r="H24" s="21">
        <v>13664.906383887974</v>
      </c>
      <c r="I24" s="21">
        <v>13710.079198601146</v>
      </c>
      <c r="J24" s="21">
        <v>13537.609554756818</v>
      </c>
      <c r="K24" s="21">
        <v>14476.276512072784</v>
      </c>
      <c r="L24" s="21">
        <v>14967.582955356285</v>
      </c>
      <c r="M24" s="21">
        <v>15679.415341111406</v>
      </c>
      <c r="N24" s="21">
        <v>17698.663881506523</v>
      </c>
      <c r="O24" s="21">
        <v>18110.804582216151</v>
      </c>
      <c r="P24" s="21">
        <v>16525.344402570372</v>
      </c>
      <c r="Q24" s="21">
        <v>16295.452985487014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42">
        <f t="shared" si="0"/>
        <v>1</v>
      </c>
      <c r="AC24" s="16"/>
      <c r="AD24" s="16"/>
      <c r="AE24" s="16"/>
      <c r="AF24" s="16"/>
      <c r="AG24" s="16"/>
    </row>
    <row r="25" spans="1:33" ht="14.25" customHeight="1" x14ac:dyDescent="0.25">
      <c r="A25" s="22" t="s">
        <v>39</v>
      </c>
      <c r="B25" s="21">
        <v>47.039997738799997</v>
      </c>
      <c r="C25" s="21">
        <v>52.233088890799998</v>
      </c>
      <c r="D25" s="21">
        <v>54.292720057552799</v>
      </c>
      <c r="E25" s="21">
        <v>66.262856547599995</v>
      </c>
      <c r="F25" s="21">
        <v>52.680482210400001</v>
      </c>
      <c r="G25" s="21">
        <v>55.228969268812946</v>
      </c>
      <c r="H25" s="21">
        <v>66.099999999999994</v>
      </c>
      <c r="I25" s="21">
        <v>69.766124615782104</v>
      </c>
      <c r="J25" s="21">
        <v>73.500247280560004</v>
      </c>
      <c r="K25" s="21">
        <v>79.483776770079999</v>
      </c>
      <c r="L25" s="21">
        <v>67.5042747088916</v>
      </c>
      <c r="M25" s="21">
        <v>65.219995784541752</v>
      </c>
      <c r="N25" s="21">
        <v>65.117395075810506</v>
      </c>
      <c r="O25" s="21">
        <v>64.412427512758001</v>
      </c>
      <c r="P25" s="21">
        <v>60.027984021164549</v>
      </c>
      <c r="Q25" s="21">
        <v>62.697080414074748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42">
        <f t="shared" si="0"/>
        <v>1</v>
      </c>
      <c r="AC25" s="16"/>
      <c r="AD25" s="16"/>
      <c r="AE25" s="16"/>
      <c r="AF25" s="16"/>
      <c r="AG25" s="16"/>
    </row>
    <row r="26" spans="1:33" ht="14.25" customHeight="1" x14ac:dyDescent="0.25">
      <c r="A26" s="22" t="s">
        <v>40</v>
      </c>
      <c r="B26" s="19">
        <v>136.87407372229225</v>
      </c>
      <c r="C26" s="19">
        <v>168.6632427681547</v>
      </c>
      <c r="D26" s="19">
        <v>258.23295607641955</v>
      </c>
      <c r="E26" s="19">
        <v>270.67934705156949</v>
      </c>
      <c r="F26" s="19">
        <v>253.81388315385487</v>
      </c>
      <c r="G26" s="19">
        <v>261.65218533125477</v>
      </c>
      <c r="H26" s="19">
        <v>270.39999999999998</v>
      </c>
      <c r="I26" s="19">
        <v>292.85445843778865</v>
      </c>
      <c r="J26" s="19">
        <v>402.15458851902986</v>
      </c>
      <c r="K26" s="19">
        <v>526.05396271401708</v>
      </c>
      <c r="L26" s="19">
        <v>300.44331092586856</v>
      </c>
      <c r="M26" s="19">
        <v>503.35888222773133</v>
      </c>
      <c r="N26" s="19">
        <v>415.55376764545866</v>
      </c>
      <c r="O26" s="19">
        <v>466.49500790268706</v>
      </c>
      <c r="P26" s="19">
        <v>418.46345161254669</v>
      </c>
      <c r="Q26" s="19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42">
        <f t="shared" si="0"/>
        <v>0</v>
      </c>
      <c r="AC26" s="16"/>
      <c r="AD26" s="16"/>
      <c r="AE26" s="16"/>
      <c r="AF26" s="16"/>
      <c r="AG26" s="16"/>
    </row>
    <row r="27" spans="1:33" ht="14.25" customHeight="1" x14ac:dyDescent="0.25">
      <c r="A27" s="22" t="s">
        <v>41</v>
      </c>
      <c r="B27" s="21"/>
      <c r="C27" s="21">
        <v>137.5</v>
      </c>
      <c r="D27" s="21">
        <v>164.06044392416919</v>
      </c>
      <c r="E27" s="21">
        <v>154.11833904158343</v>
      </c>
      <c r="F27" s="21">
        <v>138.24757054535053</v>
      </c>
      <c r="G27" s="21">
        <v>130.31917244290909</v>
      </c>
      <c r="H27" s="21">
        <v>119.46474473100001</v>
      </c>
      <c r="I27" s="21">
        <v>121.336889193</v>
      </c>
      <c r="J27" s="21">
        <v>135.43623484</v>
      </c>
      <c r="K27" s="21">
        <v>131.005939428</v>
      </c>
      <c r="L27" s="21">
        <v>126.37346373999999</v>
      </c>
      <c r="M27" s="21">
        <v>127.6569610494444</v>
      </c>
      <c r="N27" s="21">
        <v>140.44797288999999</v>
      </c>
      <c r="O27" s="21">
        <v>136.13388499999999</v>
      </c>
      <c r="P27" s="21">
        <v>145.51990219999999</v>
      </c>
      <c r="Q27" s="21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42">
        <f t="shared" si="0"/>
        <v>0</v>
      </c>
      <c r="AC27" s="16"/>
      <c r="AD27" s="16"/>
      <c r="AE27" s="16"/>
      <c r="AF27" s="16"/>
      <c r="AG27" s="16"/>
    </row>
    <row r="28" spans="1:33" ht="14.25" customHeight="1" x14ac:dyDescent="0.25">
      <c r="A28" s="22" t="s">
        <v>42</v>
      </c>
      <c r="B28" s="19"/>
      <c r="C28" s="19">
        <v>0.1</v>
      </c>
      <c r="D28" s="19">
        <v>30.501990264514649</v>
      </c>
      <c r="E28" s="19">
        <v>25.854570659922956</v>
      </c>
      <c r="F28" s="19">
        <v>21.981646428730514</v>
      </c>
      <c r="G28" s="19">
        <v>46.777977148557781</v>
      </c>
      <c r="H28" s="19">
        <v>56.891062911834126</v>
      </c>
      <c r="I28" s="19">
        <v>52.493545267103634</v>
      </c>
      <c r="J28" s="19">
        <v>23.87509551959462</v>
      </c>
      <c r="K28" s="19">
        <v>14.429783486542059</v>
      </c>
      <c r="L28" s="19">
        <v>43.905912153068122</v>
      </c>
      <c r="M28" s="19">
        <v>34.236402627631151</v>
      </c>
      <c r="N28" s="19">
        <v>40.65918397352371</v>
      </c>
      <c r="O28" s="19">
        <v>7.1330315100628452</v>
      </c>
      <c r="P28" s="19"/>
      <c r="Q28" s="19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42">
        <f t="shared" si="0"/>
        <v>0</v>
      </c>
      <c r="AC28" s="16"/>
      <c r="AD28" s="16"/>
      <c r="AE28" s="16"/>
      <c r="AF28" s="16"/>
      <c r="AG28" s="16"/>
    </row>
    <row r="29" spans="1:33" ht="14.25" customHeight="1" x14ac:dyDescent="0.25">
      <c r="A29" s="22" t="s">
        <v>43</v>
      </c>
      <c r="B29" s="21">
        <v>121.09513612000001</v>
      </c>
      <c r="C29" s="21">
        <v>136.95620600000001</v>
      </c>
      <c r="D29" s="21">
        <v>169.35632155000002</v>
      </c>
      <c r="E29" s="21">
        <v>251.251</v>
      </c>
      <c r="F29" s="21">
        <v>234.12</v>
      </c>
      <c r="G29" s="21">
        <v>305.82624600000003</v>
      </c>
      <c r="H29" s="21">
        <v>539.24400000000003</v>
      </c>
      <c r="I29" s="21">
        <v>611.92814434000002</v>
      </c>
      <c r="J29" s="21">
        <v>534.83503822850003</v>
      </c>
      <c r="K29" s="21">
        <v>562.79999999999995</v>
      </c>
      <c r="L29" s="21">
        <v>531.53795024240503</v>
      </c>
      <c r="M29" s="21">
        <v>467.02117800000002</v>
      </c>
      <c r="N29" s="21">
        <v>533.36890564003397</v>
      </c>
      <c r="O29" s="21">
        <v>468.21920406559997</v>
      </c>
      <c r="P29" s="21">
        <v>467.06097439999996</v>
      </c>
      <c r="Q29" s="21">
        <v>404.96308692000002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42">
        <f t="shared" si="0"/>
        <v>1</v>
      </c>
      <c r="AC29" s="16"/>
      <c r="AD29" s="16"/>
      <c r="AE29" s="16"/>
      <c r="AF29" s="16"/>
      <c r="AG29" s="16"/>
    </row>
    <row r="30" spans="1:33" ht="14.25" customHeight="1" x14ac:dyDescent="0.25">
      <c r="A30" s="22" t="s">
        <v>44</v>
      </c>
      <c r="B30" s="19">
        <v>163.12561002932807</v>
      </c>
      <c r="C30" s="19">
        <v>121.17106134994739</v>
      </c>
      <c r="D30" s="19">
        <v>84.9</v>
      </c>
      <c r="E30" s="19">
        <v>109.22472905222655</v>
      </c>
      <c r="F30" s="19">
        <v>113.47437417384954</v>
      </c>
      <c r="G30" s="19">
        <v>76.598958434085333</v>
      </c>
      <c r="H30" s="19">
        <v>98.111953340080049</v>
      </c>
      <c r="I30" s="19">
        <v>118.33845862551568</v>
      </c>
      <c r="J30" s="19">
        <v>115.64007075553326</v>
      </c>
      <c r="K30" s="19">
        <v>104.62382220505631</v>
      </c>
      <c r="L30" s="19">
        <v>87.910661666191046</v>
      </c>
      <c r="M30" s="19">
        <v>90.555139650435009</v>
      </c>
      <c r="N30" s="19">
        <v>104.2871982075321</v>
      </c>
      <c r="O30" s="19">
        <v>117.17903722246434</v>
      </c>
      <c r="P30" s="19">
        <v>115.48506763627886</v>
      </c>
      <c r="Q30" s="19">
        <v>105.39714812911568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42">
        <f t="shared" si="0"/>
        <v>1</v>
      </c>
      <c r="AC30" s="16"/>
      <c r="AD30" s="16"/>
      <c r="AE30" s="16"/>
      <c r="AF30" s="16"/>
      <c r="AG30" s="16"/>
    </row>
    <row r="31" spans="1:33" ht="14.25" customHeight="1" x14ac:dyDescent="0.25">
      <c r="A31" s="22" t="s">
        <v>45</v>
      </c>
      <c r="B31" s="21">
        <v>73.132359407827238</v>
      </c>
      <c r="C31" s="21">
        <v>66.656947326895704</v>
      </c>
      <c r="D31" s="21">
        <v>88.060629387318471</v>
      </c>
      <c r="E31" s="21">
        <v>76.520579914113384</v>
      </c>
      <c r="F31" s="21">
        <v>100.08368158014235</v>
      </c>
      <c r="G31" s="21">
        <v>84.5</v>
      </c>
      <c r="H31" s="21">
        <v>144.24387135861122</v>
      </c>
      <c r="I31" s="21">
        <v>360.83907846646662</v>
      </c>
      <c r="J31" s="21">
        <v>347.16416518416594</v>
      </c>
      <c r="K31" s="21">
        <v>310.51405122872796</v>
      </c>
      <c r="L31" s="21">
        <v>286.19828067782237</v>
      </c>
      <c r="M31" s="21">
        <v>258.89909252762976</v>
      </c>
      <c r="N31" s="21">
        <v>214.36268311736353</v>
      </c>
      <c r="O31" s="21">
        <v>248.99080635001556</v>
      </c>
      <c r="P31" s="21">
        <v>258.98424425739671</v>
      </c>
      <c r="Q31" s="21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42">
        <f t="shared" si="0"/>
        <v>0</v>
      </c>
      <c r="AC31" s="16"/>
      <c r="AD31" s="16"/>
      <c r="AE31" s="16"/>
      <c r="AF31" s="16"/>
      <c r="AG31" s="16"/>
    </row>
    <row r="32" spans="1:33" ht="14.25" customHeight="1" x14ac:dyDescent="0.25">
      <c r="A32" s="22" t="s">
        <v>46</v>
      </c>
      <c r="B32" s="19">
        <v>1897.4789429320379</v>
      </c>
      <c r="C32" s="19">
        <v>2296.150033310063</v>
      </c>
      <c r="D32" s="19">
        <v>3067.6263500919999</v>
      </c>
      <c r="E32" s="19">
        <v>4343.0404279833019</v>
      </c>
      <c r="F32" s="19">
        <v>3234.2966000000001</v>
      </c>
      <c r="G32" s="19">
        <v>4684.7</v>
      </c>
      <c r="H32" s="19">
        <v>5715.70272286</v>
      </c>
      <c r="I32" s="19">
        <v>5651.0674312399997</v>
      </c>
      <c r="J32" s="19">
        <v>6058.1913254300007</v>
      </c>
      <c r="K32" s="19">
        <v>5745.5729625399999</v>
      </c>
      <c r="L32" s="19">
        <v>4314.1047633900007</v>
      </c>
      <c r="M32" s="19">
        <v>3518.76991946</v>
      </c>
      <c r="N32" s="19">
        <v>3998.81787115</v>
      </c>
      <c r="O32" s="19">
        <v>4646.1666390399996</v>
      </c>
      <c r="P32" s="19">
        <v>4637.7358472599999</v>
      </c>
      <c r="Q32" s="19">
        <v>4035.8113509499999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42">
        <f t="shared" si="0"/>
        <v>1</v>
      </c>
      <c r="AC32" s="16"/>
      <c r="AD32" s="16"/>
      <c r="AE32" s="16"/>
      <c r="AF32" s="16"/>
      <c r="AG32" s="16"/>
    </row>
    <row r="33" spans="1:33" ht="14.25" customHeight="1" x14ac:dyDescent="0.25">
      <c r="A33" s="22" t="s">
        <v>47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42">
        <f t="shared" si="0"/>
        <v>0</v>
      </c>
      <c r="AC33" s="16"/>
      <c r="AD33" s="16"/>
      <c r="AE33" s="16"/>
      <c r="AF33" s="16"/>
      <c r="AG33" s="16"/>
    </row>
    <row r="34" spans="1:33" ht="14.25" customHeight="1" x14ac:dyDescent="0.25">
      <c r="A34" s="22" t="s">
        <v>48</v>
      </c>
      <c r="B34" s="19">
        <v>545.898556199832</v>
      </c>
      <c r="C34" s="19">
        <v>630.34757319114897</v>
      </c>
      <c r="D34" s="19">
        <v>880.09646266027403</v>
      </c>
      <c r="E34" s="19">
        <v>1108.1635049517231</v>
      </c>
      <c r="F34" s="19">
        <v>882.45712917325204</v>
      </c>
      <c r="G34" s="19">
        <v>697.3</v>
      </c>
      <c r="H34" s="19">
        <v>856.54</v>
      </c>
      <c r="I34" s="19">
        <v>1011.9</v>
      </c>
      <c r="J34" s="19">
        <v>974.64</v>
      </c>
      <c r="K34" s="19">
        <v>1651.65</v>
      </c>
      <c r="L34" s="19">
        <v>857.83</v>
      </c>
      <c r="M34" s="19">
        <v>1247.3599999999999</v>
      </c>
      <c r="N34" s="19">
        <v>1719.07</v>
      </c>
      <c r="O34" s="19">
        <v>980.54</v>
      </c>
      <c r="P34" s="19">
        <v>999.41</v>
      </c>
      <c r="Q34" s="19">
        <v>892.67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42">
        <f t="shared" si="0"/>
        <v>1</v>
      </c>
      <c r="AC34" s="16"/>
      <c r="AD34" s="16"/>
      <c r="AE34" s="16"/>
      <c r="AF34" s="16"/>
      <c r="AG34" s="16"/>
    </row>
    <row r="35" spans="1:33" ht="14.25" customHeight="1" x14ac:dyDescent="0.25">
      <c r="A35" s="22" t="s">
        <v>49</v>
      </c>
      <c r="B35" s="21">
        <v>176.49411861834986</v>
      </c>
      <c r="C35" s="21">
        <v>189.44132003451782</v>
      </c>
      <c r="D35" s="21">
        <v>215.33585291085149</v>
      </c>
      <c r="E35" s="21">
        <v>281.899076950976</v>
      </c>
      <c r="F35" s="21">
        <v>246.76509225976329</v>
      </c>
      <c r="G35" s="21">
        <v>307.01851577161409</v>
      </c>
      <c r="H35" s="21">
        <v>421.8</v>
      </c>
      <c r="I35" s="21">
        <v>455.50115135988801</v>
      </c>
      <c r="J35" s="21">
        <v>593.78395090201423</v>
      </c>
      <c r="K35" s="21">
        <v>512.01265217438254</v>
      </c>
      <c r="L35" s="21">
        <v>447.19852618304725</v>
      </c>
      <c r="M35" s="21">
        <v>485.62820311683129</v>
      </c>
      <c r="N35" s="21">
        <v>558.77762590428119</v>
      </c>
      <c r="O35" s="21">
        <v>619.91933658731148</v>
      </c>
      <c r="P35" s="21">
        <v>602.63246816851313</v>
      </c>
      <c r="Q35" s="21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42">
        <f t="shared" si="0"/>
        <v>0</v>
      </c>
      <c r="AC35" s="16"/>
      <c r="AD35" s="16"/>
      <c r="AE35" s="16"/>
      <c r="AF35" s="16"/>
      <c r="AG35" s="16"/>
    </row>
    <row r="36" spans="1:33" ht="14.25" customHeight="1" x14ac:dyDescent="0.25">
      <c r="A36" s="22" t="s">
        <v>50</v>
      </c>
      <c r="B36" s="19">
        <v>41.5</v>
      </c>
      <c r="C36" s="19">
        <v>54.08699287330785</v>
      </c>
      <c r="D36" s="19">
        <v>55.755698653659238</v>
      </c>
      <c r="E36" s="19">
        <v>73.760205899655062</v>
      </c>
      <c r="F36" s="19">
        <v>75.464048258552921</v>
      </c>
      <c r="G36" s="19">
        <v>96.340492031271211</v>
      </c>
      <c r="H36" s="19">
        <v>109.17089146282825</v>
      </c>
      <c r="I36" s="19">
        <v>21.996309373143692</v>
      </c>
      <c r="J36" s="19">
        <v>26.834831191532814</v>
      </c>
      <c r="K36" s="19"/>
      <c r="L36" s="19"/>
      <c r="M36" s="19"/>
      <c r="N36" s="19"/>
      <c r="O36" s="19"/>
      <c r="P36" s="19"/>
      <c r="Q36" s="19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42">
        <f t="shared" si="0"/>
        <v>0</v>
      </c>
      <c r="AC36" s="16"/>
      <c r="AD36" s="16"/>
      <c r="AE36" s="16"/>
      <c r="AF36" s="16"/>
      <c r="AG36" s="16"/>
    </row>
    <row r="37" spans="1:33" ht="14.25" customHeight="1" x14ac:dyDescent="0.25">
      <c r="A37" s="22" t="s">
        <v>51</v>
      </c>
      <c r="B37" s="21">
        <v>39.180548268193348</v>
      </c>
      <c r="C37" s="21">
        <v>51.008848052587737</v>
      </c>
      <c r="D37" s="21">
        <v>63.177547340904667</v>
      </c>
      <c r="E37" s="21">
        <v>79.424939936720492</v>
      </c>
      <c r="F37" s="21">
        <v>62.753770700586159</v>
      </c>
      <c r="G37" s="21">
        <v>56.561643426800281</v>
      </c>
      <c r="H37" s="21">
        <v>66.228873829925902</v>
      </c>
      <c r="I37" s="21">
        <v>52.4</v>
      </c>
      <c r="J37" s="21">
        <v>60.419415526852873</v>
      </c>
      <c r="K37" s="21">
        <v>65.550774680685734</v>
      </c>
      <c r="L37" s="21">
        <v>51.669107998854848</v>
      </c>
      <c r="M37" s="21">
        <v>56.386687115527252</v>
      </c>
      <c r="N37" s="21">
        <v>63.21521882452739</v>
      </c>
      <c r="O37" s="21">
        <v>62.077317696136895</v>
      </c>
      <c r="P37" s="21">
        <v>58.211374087462652</v>
      </c>
      <c r="Q37" s="21">
        <v>48.279087081661132</v>
      </c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42">
        <f t="shared" si="0"/>
        <v>1</v>
      </c>
      <c r="AC37" s="16"/>
      <c r="AD37" s="16"/>
      <c r="AE37" s="16"/>
      <c r="AF37" s="16"/>
      <c r="AG37" s="16"/>
    </row>
    <row r="38" spans="1:33" ht="14.25" customHeight="1" x14ac:dyDescent="0.25">
      <c r="A38" s="22" t="s">
        <v>52</v>
      </c>
      <c r="B38" s="19">
        <v>306.49026427714688</v>
      </c>
      <c r="C38" s="19">
        <v>371.99597134665072</v>
      </c>
      <c r="D38" s="19">
        <v>325.05031473603623</v>
      </c>
      <c r="E38" s="19">
        <v>368.90257764830602</v>
      </c>
      <c r="F38" s="19">
        <v>336.76828069952978</v>
      </c>
      <c r="G38" s="19">
        <v>506.2</v>
      </c>
      <c r="H38" s="19">
        <v>626.53810452590596</v>
      </c>
      <c r="I38" s="19">
        <v>709.62710584157298</v>
      </c>
      <c r="J38" s="19">
        <v>823.96181615875003</v>
      </c>
      <c r="K38" s="19">
        <v>933.652674887594</v>
      </c>
      <c r="L38" s="19">
        <v>1026.7035441190469</v>
      </c>
      <c r="M38" s="19">
        <v>1093.668620325833</v>
      </c>
      <c r="N38" s="19">
        <v>1200.0830918445201</v>
      </c>
      <c r="O38" s="19">
        <v>1191.9787194079959</v>
      </c>
      <c r="P38" s="19">
        <v>1342.5918135108259</v>
      </c>
      <c r="Q38" s="19">
        <v>1164.3443142307669</v>
      </c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42">
        <f t="shared" si="0"/>
        <v>1</v>
      </c>
      <c r="AC38" s="16"/>
      <c r="AD38" s="16"/>
      <c r="AE38" s="16"/>
      <c r="AF38" s="16"/>
      <c r="AG38" s="16"/>
    </row>
    <row r="39" spans="1:33" ht="14.25" customHeight="1" x14ac:dyDescent="0.25">
      <c r="A39" s="22" t="s">
        <v>53</v>
      </c>
      <c r="B39" s="21">
        <v>314.49667135994099</v>
      </c>
      <c r="C39" s="21">
        <v>309.89674373741633</v>
      </c>
      <c r="D39" s="21">
        <v>531.947479192429</v>
      </c>
      <c r="E39" s="21">
        <v>645.8250521113622</v>
      </c>
      <c r="F39" s="21">
        <v>465.66247608575162</v>
      </c>
      <c r="G39" s="21">
        <v>532.55872211644123</v>
      </c>
      <c r="H39" s="21">
        <v>768.05953428047371</v>
      </c>
      <c r="I39" s="21">
        <v>737.51116505576476</v>
      </c>
      <c r="J39" s="21">
        <v>795.10546466435687</v>
      </c>
      <c r="K39" s="21">
        <v>818.62075870766762</v>
      </c>
      <c r="L39" s="21">
        <v>711.42029400841045</v>
      </c>
      <c r="M39" s="21">
        <v>621</v>
      </c>
      <c r="N39" s="21">
        <v>608.69292740865103</v>
      </c>
      <c r="O39" s="21">
        <v>718.65251602685271</v>
      </c>
      <c r="P39" s="21">
        <v>791.47684904363962</v>
      </c>
      <c r="Q39" s="21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42">
        <f t="shared" si="0"/>
        <v>0</v>
      </c>
      <c r="AC39" s="16"/>
      <c r="AD39" s="16"/>
      <c r="AE39" s="16"/>
      <c r="AF39" s="16"/>
      <c r="AG39" s="16"/>
    </row>
    <row r="40" spans="1:33" ht="14.25" customHeight="1" x14ac:dyDescent="0.25">
      <c r="A40" s="22" t="s">
        <v>54</v>
      </c>
      <c r="B40" s="19">
        <v>7315.9285107591868</v>
      </c>
      <c r="C40" s="19">
        <v>8220.9631103359916</v>
      </c>
      <c r="D40" s="19">
        <v>8947.8367555811164</v>
      </c>
      <c r="E40" s="19">
        <v>9818.4579156533273</v>
      </c>
      <c r="F40" s="19">
        <v>8201.7219540503756</v>
      </c>
      <c r="G40" s="19">
        <v>10220.096927742055</v>
      </c>
      <c r="H40" s="19">
        <v>11475.02792966374</v>
      </c>
      <c r="I40" s="19"/>
      <c r="J40" s="19"/>
      <c r="K40" s="19"/>
      <c r="L40" s="19"/>
      <c r="M40" s="19"/>
      <c r="N40" s="19"/>
      <c r="O40" s="19"/>
      <c r="P40" s="19"/>
      <c r="Q40" s="19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42">
        <f t="shared" si="0"/>
        <v>0</v>
      </c>
      <c r="AC40" s="16"/>
      <c r="AD40" s="16"/>
      <c r="AE40" s="16"/>
      <c r="AF40" s="16"/>
      <c r="AG40" s="16"/>
    </row>
    <row r="41" spans="1:33" ht="14.25" customHeight="1" x14ac:dyDescent="0.25">
      <c r="A41" s="22" t="s">
        <v>55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>
        <v>66.420279657716506</v>
      </c>
      <c r="O41" s="21">
        <v>75.446738425861781</v>
      </c>
      <c r="P41" s="21">
        <v>82.211819413183733</v>
      </c>
      <c r="Q41" s="21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42">
        <f t="shared" si="0"/>
        <v>0</v>
      </c>
      <c r="AC41" s="16"/>
      <c r="AD41" s="16"/>
      <c r="AE41" s="16"/>
      <c r="AF41" s="16"/>
      <c r="AG41" s="16"/>
    </row>
    <row r="42" spans="1:33" ht="14.25" customHeight="1" x14ac:dyDescent="0.25">
      <c r="A42" s="22" t="s">
        <v>58</v>
      </c>
      <c r="B42" s="19">
        <v>1571</v>
      </c>
      <c r="C42" s="19">
        <v>1779.3822226053119</v>
      </c>
      <c r="D42" s="19">
        <v>2301.49131996494</v>
      </c>
      <c r="E42" s="19">
        <v>3232.2658273514498</v>
      </c>
      <c r="F42" s="19">
        <v>2037.334291887574</v>
      </c>
      <c r="G42" s="19">
        <v>2825.9591385827271</v>
      </c>
      <c r="H42" s="19">
        <v>3341.452103874271</v>
      </c>
      <c r="I42" s="19">
        <v>3571.116472024768</v>
      </c>
      <c r="J42" s="19">
        <v>3606.3060381131222</v>
      </c>
      <c r="K42" s="19">
        <v>3507.3923264097261</v>
      </c>
      <c r="L42" s="19">
        <v>3305.5446373119048</v>
      </c>
      <c r="M42" s="19">
        <v>3117.1825666341929</v>
      </c>
      <c r="N42" s="19">
        <v>3345.1091343185649</v>
      </c>
      <c r="O42" s="19">
        <v>3655.9827268016147</v>
      </c>
      <c r="P42" s="19">
        <v>3605.5869758474396</v>
      </c>
      <c r="Q42" s="19">
        <v>3725.3189524151539</v>
      </c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42">
        <f t="shared" si="0"/>
        <v>1</v>
      </c>
      <c r="AC42" s="16"/>
      <c r="AD42" s="16"/>
      <c r="AE42" s="16"/>
      <c r="AF42" s="16"/>
      <c r="AG42" s="16"/>
    </row>
    <row r="43" spans="1:33" ht="14.25" customHeight="1" x14ac:dyDescent="0.25">
      <c r="A43" s="22" t="s">
        <v>59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42">
        <f t="shared" si="0"/>
        <v>0</v>
      </c>
      <c r="AC43" s="16"/>
      <c r="AD43" s="16"/>
      <c r="AE43" s="16"/>
      <c r="AF43" s="16"/>
      <c r="AG43" s="16"/>
    </row>
    <row r="44" spans="1:33" ht="14.25" customHeight="1" x14ac:dyDescent="0.25">
      <c r="A44" s="22" t="s">
        <v>60</v>
      </c>
      <c r="B44" s="19">
        <v>111.85165924940797</v>
      </c>
      <c r="C44" s="19">
        <v>134.87195576405259</v>
      </c>
      <c r="D44" s="19">
        <v>178.68893547477893</v>
      </c>
      <c r="E44" s="19">
        <v>156.8564668154641</v>
      </c>
      <c r="F44" s="19">
        <v>118.23611557706081</v>
      </c>
      <c r="G44" s="19">
        <v>163.72362241295636</v>
      </c>
      <c r="H44" s="19">
        <v>206.47215789063441</v>
      </c>
      <c r="I44" s="19">
        <v>235.54178566379761</v>
      </c>
      <c r="J44" s="19">
        <v>269.72780967571202</v>
      </c>
      <c r="K44" s="19">
        <v>297.10551901690826</v>
      </c>
      <c r="L44" s="19">
        <v>296.57004022927464</v>
      </c>
      <c r="M44" s="19">
        <v>255.86045427965135</v>
      </c>
      <c r="N44" s="19">
        <v>263.72974648271281</v>
      </c>
      <c r="O44" s="19">
        <v>290.43189061176543</v>
      </c>
      <c r="P44" s="19">
        <v>258.5907980332085</v>
      </c>
      <c r="Q44" s="19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42">
        <f t="shared" si="0"/>
        <v>0</v>
      </c>
      <c r="AC44" s="16"/>
      <c r="AD44" s="16"/>
      <c r="AE44" s="16"/>
      <c r="AF44" s="16"/>
      <c r="AG44" s="16"/>
    </row>
    <row r="45" spans="1:33" ht="14.25" customHeight="1" x14ac:dyDescent="0.25">
      <c r="A45" s="22" t="s">
        <v>61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42">
        <f t="shared" si="0"/>
        <v>0</v>
      </c>
      <c r="AC45" s="16"/>
      <c r="AD45" s="16"/>
      <c r="AE45" s="16"/>
      <c r="AF45" s="16"/>
      <c r="AG45" s="16"/>
    </row>
    <row r="46" spans="1:33" ht="14.25" customHeight="1" x14ac:dyDescent="0.25">
      <c r="A46" s="22" t="s">
        <v>62</v>
      </c>
      <c r="B46" s="19">
        <v>1365.9520299999999</v>
      </c>
      <c r="C46" s="19">
        <v>1398.6124600000001</v>
      </c>
      <c r="D46" s="19">
        <v>1686.1309200000001</v>
      </c>
      <c r="E46" s="19">
        <v>2093.9220300000002</v>
      </c>
      <c r="F46" s="19">
        <v>1466.03655</v>
      </c>
      <c r="G46" s="19">
        <v>1923.55321</v>
      </c>
      <c r="H46" s="19">
        <v>2201.40904</v>
      </c>
      <c r="I46" s="19">
        <v>2407.3913299999999</v>
      </c>
      <c r="J46" s="19">
        <v>2335.13139</v>
      </c>
      <c r="K46" s="19">
        <v>2506.8906000000002</v>
      </c>
      <c r="L46" s="19">
        <v>2082.3870099999999</v>
      </c>
      <c r="M46" s="19">
        <v>1687.85274</v>
      </c>
      <c r="N46" s="19">
        <v>1706.74856</v>
      </c>
      <c r="O46" s="19">
        <v>1878.7150799999999</v>
      </c>
      <c r="P46" s="19">
        <v>2000.8498199999999</v>
      </c>
      <c r="Q46" s="19">
        <v>1865.08988</v>
      </c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42">
        <f t="shared" si="0"/>
        <v>1</v>
      </c>
      <c r="AC46" s="16"/>
      <c r="AD46" s="16"/>
      <c r="AE46" s="16"/>
      <c r="AF46" s="16"/>
      <c r="AG46" s="16"/>
    </row>
    <row r="47" spans="1:33" ht="14.25" customHeight="1" x14ac:dyDescent="0.25">
      <c r="A47" s="22" t="s">
        <v>63</v>
      </c>
      <c r="B47" s="21">
        <v>18.164402903359271</v>
      </c>
      <c r="C47" s="21">
        <v>21.218969371109221</v>
      </c>
      <c r="D47" s="21">
        <v>25.483648273174676</v>
      </c>
      <c r="E47" s="21">
        <v>33.181884965949763</v>
      </c>
      <c r="F47" s="21">
        <v>38.880175089728375</v>
      </c>
      <c r="G47" s="21">
        <v>42.880036755954642</v>
      </c>
      <c r="H47" s="21">
        <v>50.985382292179011</v>
      </c>
      <c r="I47" s="21">
        <v>50.299295299646865</v>
      </c>
      <c r="J47" s="21"/>
      <c r="K47" s="21">
        <v>34.981814841352829</v>
      </c>
      <c r="L47" s="21">
        <v>25.511541057706079</v>
      </c>
      <c r="M47" s="21">
        <v>25.210027169293522</v>
      </c>
      <c r="N47" s="21">
        <v>28.638342379688773</v>
      </c>
      <c r="O47" s="21">
        <v>33.531974218854984</v>
      </c>
      <c r="P47" s="21">
        <v>32.034102078947228</v>
      </c>
      <c r="Q47" s="21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42">
        <f t="shared" si="0"/>
        <v>0</v>
      </c>
      <c r="AC47" s="16"/>
      <c r="AD47" s="16"/>
      <c r="AE47" s="16"/>
      <c r="AF47" s="16"/>
      <c r="AG47" s="16"/>
    </row>
    <row r="48" spans="1:33" ht="14.25" customHeight="1" x14ac:dyDescent="0.25">
      <c r="A48" s="22" t="s">
        <v>64</v>
      </c>
      <c r="B48" s="19">
        <v>824.6</v>
      </c>
      <c r="C48" s="19">
        <v>357</v>
      </c>
      <c r="D48" s="19">
        <v>734.5</v>
      </c>
      <c r="E48" s="19">
        <v>995.2</v>
      </c>
      <c r="F48" s="19">
        <v>800</v>
      </c>
      <c r="G48" s="19">
        <v>1513.1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42">
        <f t="shared" si="0"/>
        <v>0</v>
      </c>
      <c r="AC48" s="16"/>
      <c r="AD48" s="16"/>
      <c r="AE48" s="16"/>
      <c r="AF48" s="16"/>
      <c r="AG48" s="16"/>
    </row>
    <row r="49" spans="1:33" ht="14.25" customHeight="1" x14ac:dyDescent="0.25">
      <c r="A49" s="22" t="s">
        <v>65</v>
      </c>
      <c r="B49" s="21">
        <v>235.08528748742583</v>
      </c>
      <c r="C49" s="21">
        <v>360.68764073653591</v>
      </c>
      <c r="D49" s="21">
        <v>596.70000000000005</v>
      </c>
      <c r="E49" s="21">
        <v>547.52148831519355</v>
      </c>
      <c r="F49" s="21">
        <v>551.1256999519386</v>
      </c>
      <c r="G49" s="21">
        <v>640.99279024111695</v>
      </c>
      <c r="H49" s="21">
        <v>567.13968646621936</v>
      </c>
      <c r="I49" s="21">
        <v>493.08054811867373</v>
      </c>
      <c r="J49" s="21">
        <v>519.75544598964257</v>
      </c>
      <c r="K49" s="21">
        <v>544.09762172684009</v>
      </c>
      <c r="L49" s="21">
        <v>508.04505911153427</v>
      </c>
      <c r="M49" s="21">
        <v>1217.3120641537244</v>
      </c>
      <c r="N49" s="21"/>
      <c r="O49" s="21"/>
      <c r="P49" s="21"/>
      <c r="Q49" s="21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42">
        <f t="shared" si="0"/>
        <v>0</v>
      </c>
      <c r="AC49" s="16"/>
      <c r="AD49" s="16"/>
      <c r="AE49" s="16"/>
      <c r="AF49" s="16"/>
      <c r="AG49" s="16"/>
    </row>
    <row r="50" spans="1:33" ht="14.25" customHeight="1" x14ac:dyDescent="0.25">
      <c r="A50" s="22" t="s">
        <v>66</v>
      </c>
      <c r="B50" s="19">
        <v>421.421171669915</v>
      </c>
      <c r="C50" s="19">
        <v>404.50750677860651</v>
      </c>
      <c r="D50" s="19">
        <v>469.89977398562803</v>
      </c>
      <c r="E50" s="19">
        <v>426.59010716821899</v>
      </c>
      <c r="F50" s="19">
        <v>364.39794724984534</v>
      </c>
      <c r="G50" s="19">
        <v>511.94883318412695</v>
      </c>
      <c r="H50" s="19">
        <v>568.98876641661502</v>
      </c>
      <c r="I50" s="19">
        <v>697.45722833744389</v>
      </c>
      <c r="J50" s="19">
        <v>727.17150564390306</v>
      </c>
      <c r="K50" s="19">
        <v>734.5778664922741</v>
      </c>
      <c r="L50" s="19">
        <v>759.01321510948799</v>
      </c>
      <c r="M50" s="19">
        <v>776.13079057725895</v>
      </c>
      <c r="N50" s="19">
        <v>783.03599999999994</v>
      </c>
      <c r="O50" s="19">
        <v>812.79645778369706</v>
      </c>
      <c r="P50" s="19">
        <v>815.59400000000005</v>
      </c>
      <c r="Q50" s="19">
        <v>770.20399999999995</v>
      </c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42">
        <f t="shared" si="0"/>
        <v>1</v>
      </c>
      <c r="AC50" s="16"/>
      <c r="AD50" s="16"/>
      <c r="AE50" s="16"/>
      <c r="AF50" s="16"/>
      <c r="AG50" s="16"/>
    </row>
    <row r="51" spans="1:33" ht="14.25" customHeight="1" x14ac:dyDescent="0.25">
      <c r="A51" s="22" t="s">
        <v>67</v>
      </c>
      <c r="B51" s="21">
        <v>845.75804119835595</v>
      </c>
      <c r="C51" s="21">
        <v>878.32598198465018</v>
      </c>
      <c r="D51" s="21">
        <v>1011.1783026098927</v>
      </c>
      <c r="E51" s="21">
        <v>1196.3360500884082</v>
      </c>
      <c r="F51" s="21">
        <v>1154.3666745521498</v>
      </c>
      <c r="G51" s="21">
        <v>1339.5970990236542</v>
      </c>
      <c r="H51" s="21">
        <v>1189.7</v>
      </c>
      <c r="I51" s="21">
        <v>1523.3124876143459</v>
      </c>
      <c r="J51" s="21">
        <v>1533.4856478949141</v>
      </c>
      <c r="K51" s="21">
        <v>1530.7938824743558</v>
      </c>
      <c r="L51" s="21">
        <v>1420.2577568495581</v>
      </c>
      <c r="M51" s="21">
        <v>1252.7231621338096</v>
      </c>
      <c r="N51" s="21">
        <v>1338.6081717842712</v>
      </c>
      <c r="O51" s="21">
        <v>1595.0046169985924</v>
      </c>
      <c r="P51" s="21">
        <v>1536.5628229691899</v>
      </c>
      <c r="Q51" s="21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42">
        <f t="shared" si="0"/>
        <v>0</v>
      </c>
      <c r="AC51" s="16"/>
      <c r="AD51" s="16"/>
      <c r="AE51" s="16"/>
      <c r="AF51" s="16"/>
      <c r="AG51" s="16"/>
    </row>
    <row r="52" spans="1:33" ht="14.25" customHeight="1" x14ac:dyDescent="0.25">
      <c r="A52" s="22" t="s">
        <v>68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42">
        <f t="shared" si="0"/>
        <v>0</v>
      </c>
      <c r="AC52" s="16"/>
      <c r="AD52" s="16"/>
      <c r="AE52" s="16"/>
      <c r="AF52" s="16"/>
      <c r="AG52" s="16"/>
    </row>
    <row r="53" spans="1:33" ht="14.25" customHeight="1" x14ac:dyDescent="0.25">
      <c r="A53" s="22" t="s">
        <v>69</v>
      </c>
      <c r="B53" s="21"/>
      <c r="C53" s="21"/>
      <c r="D53" s="21"/>
      <c r="E53" s="21"/>
      <c r="F53" s="21"/>
      <c r="G53" s="21"/>
      <c r="H53" s="21">
        <v>72.099999999999994</v>
      </c>
      <c r="I53" s="21">
        <v>76.195530726256976</v>
      </c>
      <c r="J53" s="21">
        <v>71.324022346368722</v>
      </c>
      <c r="K53" s="21">
        <v>71.877094972067042</v>
      </c>
      <c r="L53" s="21">
        <v>60.821229050279328</v>
      </c>
      <c r="M53" s="21">
        <v>58.296089385474858</v>
      </c>
      <c r="N53" s="21">
        <v>57.089385474860336</v>
      </c>
      <c r="O53" s="21">
        <v>50.896318078212289</v>
      </c>
      <c r="P53" s="21">
        <v>47.552654502793295</v>
      </c>
      <c r="Q53" s="21">
        <v>37.282720932960892</v>
      </c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64">
        <v>0</v>
      </c>
      <c r="AC53" s="16"/>
      <c r="AD53" s="16"/>
      <c r="AE53" s="16"/>
      <c r="AF53" s="16"/>
      <c r="AG53" s="16"/>
    </row>
    <row r="54" spans="1:33" ht="14.25" customHeight="1" x14ac:dyDescent="0.25">
      <c r="A54" s="22" t="s">
        <v>70</v>
      </c>
      <c r="B54" s="19"/>
      <c r="C54" s="19"/>
      <c r="D54" s="19"/>
      <c r="E54" s="19"/>
      <c r="F54" s="19"/>
      <c r="G54" s="19"/>
      <c r="H54" s="19">
        <v>53.3</v>
      </c>
      <c r="I54" s="19">
        <v>56.608938547486026</v>
      </c>
      <c r="J54" s="19">
        <v>47.631284916201118</v>
      </c>
      <c r="K54" s="19">
        <v>45.882681564245814</v>
      </c>
      <c r="L54" s="19">
        <v>38.905027932960891</v>
      </c>
      <c r="M54" s="19">
        <v>36.396648044692739</v>
      </c>
      <c r="N54" s="19">
        <v>37.701722608938546</v>
      </c>
      <c r="O54" s="19">
        <v>30.805665575418995</v>
      </c>
      <c r="P54" s="19">
        <v>29.081051173184356</v>
      </c>
      <c r="Q54" s="19">
        <v>24.621282692737431</v>
      </c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42">
        <f t="shared" si="0"/>
        <v>1</v>
      </c>
      <c r="AC54" s="16"/>
      <c r="AD54" s="16"/>
      <c r="AE54" s="16"/>
      <c r="AF54" s="16"/>
      <c r="AG54" s="16"/>
    </row>
    <row r="55" spans="1:33" ht="14.25" customHeight="1" x14ac:dyDescent="0.25">
      <c r="A55" s="22" t="s">
        <v>71</v>
      </c>
      <c r="B55" s="21">
        <v>511.43595606274414</v>
      </c>
      <c r="C55" s="21">
        <v>556.02394926469253</v>
      </c>
      <c r="D55" s="21">
        <v>701.71417476095371</v>
      </c>
      <c r="E55" s="21">
        <v>1110.5999999999999</v>
      </c>
      <c r="F55" s="21">
        <v>859.17668216445873</v>
      </c>
      <c r="G55" s="21">
        <v>861.97544504736334</v>
      </c>
      <c r="H55" s="21">
        <v>780.12223619899248</v>
      </c>
      <c r="I55" s="21">
        <v>747.97084383984509</v>
      </c>
      <c r="J55" s="21">
        <v>717.89549897240306</v>
      </c>
      <c r="K55" s="21">
        <v>721.36595724750885</v>
      </c>
      <c r="L55" s="21">
        <v>849.98742510810587</v>
      </c>
      <c r="M55" s="21">
        <v>946.45710869915672</v>
      </c>
      <c r="N55" s="21">
        <v>903.23426536171826</v>
      </c>
      <c r="O55" s="21">
        <v>1084.0071772316444</v>
      </c>
      <c r="P55" s="21">
        <v>1087.7445777212863</v>
      </c>
      <c r="Q55" s="21">
        <v>998.64767627747017</v>
      </c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42">
        <f t="shared" si="0"/>
        <v>1</v>
      </c>
      <c r="AC55" s="16"/>
      <c r="AD55" s="16"/>
      <c r="AE55" s="16"/>
      <c r="AF55" s="16"/>
      <c r="AG55" s="16"/>
    </row>
    <row r="56" spans="1:33" ht="14.25" customHeight="1" x14ac:dyDescent="0.25">
      <c r="A56" s="22" t="s">
        <v>72</v>
      </c>
      <c r="B56" s="19">
        <v>1481.2741853622329</v>
      </c>
      <c r="C56" s="19">
        <v>2000.9654345491429</v>
      </c>
      <c r="D56" s="19">
        <v>2554.0120173093246</v>
      </c>
      <c r="E56" s="19">
        <v>3126.2109315944299</v>
      </c>
      <c r="F56" s="19">
        <v>2350.5839084159052</v>
      </c>
      <c r="G56" s="19">
        <v>3070.7709426405231</v>
      </c>
      <c r="H56" s="19">
        <v>3314.4689173698152</v>
      </c>
      <c r="I56" s="19">
        <v>3541.8907799002573</v>
      </c>
      <c r="J56" s="19">
        <v>3539.6820587428456</v>
      </c>
      <c r="K56" s="19">
        <v>3761.9237126607009</v>
      </c>
      <c r="L56" s="19">
        <v>3419.0126719070063</v>
      </c>
      <c r="M56" s="19">
        <v>3414.3828098693466</v>
      </c>
      <c r="N56" s="19">
        <v>3951.5331892003742</v>
      </c>
      <c r="O56" s="19">
        <v>4673.2010758012675</v>
      </c>
      <c r="P56" s="19">
        <v>4732.8458260002044</v>
      </c>
      <c r="Q56" s="19">
        <v>4513.2845607006311</v>
      </c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42">
        <f t="shared" si="0"/>
        <v>1</v>
      </c>
      <c r="AC56" s="16"/>
      <c r="AD56" s="16"/>
      <c r="AE56" s="16"/>
      <c r="AF56" s="16"/>
      <c r="AG56" s="16"/>
    </row>
    <row r="57" spans="1:33" ht="14.25" customHeight="1" x14ac:dyDescent="0.25">
      <c r="A57" s="22" t="s">
        <v>74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42">
        <f t="shared" si="0"/>
        <v>0</v>
      </c>
      <c r="AC57" s="16"/>
      <c r="AD57" s="16"/>
      <c r="AE57" s="16"/>
      <c r="AF57" s="16"/>
      <c r="AG57" s="16"/>
    </row>
    <row r="58" spans="1:33" ht="14.25" customHeight="1" x14ac:dyDescent="0.25">
      <c r="A58" s="22" t="s">
        <v>75</v>
      </c>
      <c r="B58" s="21">
        <v>41.553896275623025</v>
      </c>
      <c r="C58" s="21">
        <v>45.323850304691064</v>
      </c>
      <c r="D58" s="21">
        <v>63.886653800057388</v>
      </c>
      <c r="E58" s="21">
        <v>77.509129478227109</v>
      </c>
      <c r="F58" s="21">
        <v>71.589738972884462</v>
      </c>
      <c r="G58" s="21">
        <v>57.770325397673879</v>
      </c>
      <c r="H58" s="21">
        <v>81.093399204370897</v>
      </c>
      <c r="I58" s="21">
        <v>85.471047315736456</v>
      </c>
      <c r="J58" s="21">
        <v>546.98682363529019</v>
      </c>
      <c r="K58" s="21">
        <v>452.14443691251734</v>
      </c>
      <c r="L58" s="21">
        <v>433.17550203791956</v>
      </c>
      <c r="M58" s="21">
        <v>414.46122324253071</v>
      </c>
      <c r="N58" s="21">
        <v>620.81737034116384</v>
      </c>
      <c r="O58" s="21">
        <v>498.24725271633628</v>
      </c>
      <c r="P58" s="21">
        <v>531.72106841622542</v>
      </c>
      <c r="Q58" s="21">
        <v>435.00908086270056</v>
      </c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42">
        <f t="shared" si="0"/>
        <v>1</v>
      </c>
      <c r="AC58" s="16"/>
      <c r="AD58" s="16"/>
      <c r="AE58" s="16"/>
      <c r="AF58" s="16"/>
      <c r="AG58" s="16"/>
    </row>
    <row r="59" spans="1:33" ht="14.25" customHeight="1" x14ac:dyDescent="0.25">
      <c r="A59" s="22" t="s">
        <v>76</v>
      </c>
      <c r="B59" s="19"/>
      <c r="C59" s="19"/>
      <c r="D59" s="19"/>
      <c r="E59" s="19"/>
      <c r="F59" s="19"/>
      <c r="G59" s="19"/>
      <c r="H59" s="19"/>
      <c r="I59" s="19"/>
      <c r="J59" s="19"/>
      <c r="K59" s="19">
        <v>23.1</v>
      </c>
      <c r="L59" s="19">
        <v>22.249426851851851</v>
      </c>
      <c r="M59" s="19">
        <v>21.404219703703706</v>
      </c>
      <c r="N59" s="19">
        <v>19.831000887777776</v>
      </c>
      <c r="O59" s="19">
        <v>30.25183745377548</v>
      </c>
      <c r="P59" s="19"/>
      <c r="Q59" s="19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42">
        <f t="shared" si="0"/>
        <v>0</v>
      </c>
      <c r="AC59" s="16"/>
      <c r="AD59" s="16"/>
      <c r="AE59" s="16"/>
      <c r="AF59" s="16"/>
      <c r="AG59" s="16"/>
    </row>
    <row r="60" spans="1:33" ht="14.25" customHeight="1" x14ac:dyDescent="0.25">
      <c r="A60" s="22" t="s">
        <v>77</v>
      </c>
      <c r="B60" s="21">
        <v>706.7</v>
      </c>
      <c r="C60" s="21">
        <v>776.9</v>
      </c>
      <c r="D60" s="21">
        <v>903.9</v>
      </c>
      <c r="E60" s="21">
        <v>957.2</v>
      </c>
      <c r="F60" s="21">
        <v>842.1</v>
      </c>
      <c r="G60" s="21">
        <v>1035.5</v>
      </c>
      <c r="H60" s="21">
        <v>1011.7</v>
      </c>
      <c r="I60" s="21">
        <v>1071</v>
      </c>
      <c r="J60" s="21">
        <v>1038.3</v>
      </c>
      <c r="K60" s="21">
        <v>1079.2</v>
      </c>
      <c r="L60" s="21">
        <v>1155.9000000000001</v>
      </c>
      <c r="M60" s="21">
        <v>1190.7</v>
      </c>
      <c r="N60" s="21">
        <v>1103.0999999999999</v>
      </c>
      <c r="O60" s="21">
        <v>1132.0999999999999</v>
      </c>
      <c r="P60" s="21">
        <v>1209</v>
      </c>
      <c r="Q60" s="21">
        <v>1144.5</v>
      </c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42">
        <f t="shared" si="0"/>
        <v>1</v>
      </c>
      <c r="AC60" s="16"/>
      <c r="AD60" s="16"/>
      <c r="AE60" s="16"/>
      <c r="AF60" s="16"/>
      <c r="AG60" s="16"/>
    </row>
    <row r="61" spans="1:33" ht="14.25" customHeight="1" x14ac:dyDescent="0.25">
      <c r="A61" s="22" t="s">
        <v>78</v>
      </c>
      <c r="B61" s="19"/>
      <c r="C61" s="19"/>
      <c r="D61" s="19"/>
      <c r="E61" s="19"/>
      <c r="F61" s="19"/>
      <c r="G61" s="19"/>
      <c r="H61" s="19"/>
      <c r="I61" s="19"/>
      <c r="J61" s="19"/>
      <c r="K61" s="19">
        <v>261.39999999999998</v>
      </c>
      <c r="L61" s="19">
        <v>249.03365098007703</v>
      </c>
      <c r="M61" s="19">
        <v>259.80963545868372</v>
      </c>
      <c r="N61" s="19">
        <v>270.8778605695137</v>
      </c>
      <c r="O61" s="19">
        <v>305.53590158644556</v>
      </c>
      <c r="P61" s="19"/>
      <c r="Q61" s="19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64">
        <v>0</v>
      </c>
      <c r="AC61" s="16"/>
      <c r="AD61" s="16"/>
      <c r="AE61" s="16"/>
      <c r="AF61" s="16"/>
      <c r="AG61" s="16"/>
    </row>
    <row r="62" spans="1:33" ht="14.25" customHeight="1" x14ac:dyDescent="0.25">
      <c r="A62" s="22" t="s">
        <v>79</v>
      </c>
      <c r="B62" s="21">
        <v>722.23683202999996</v>
      </c>
      <c r="C62" s="21">
        <v>829.71643224000002</v>
      </c>
      <c r="D62" s="21">
        <v>980.5663624199999</v>
      </c>
      <c r="E62" s="21">
        <v>1262.41094348</v>
      </c>
      <c r="F62" s="21">
        <v>974.91783322000003</v>
      </c>
      <c r="G62" s="21">
        <v>1266.5386865608</v>
      </c>
      <c r="H62" s="21">
        <v>1281.3702218568999</v>
      </c>
      <c r="I62" s="21">
        <v>1220.7978925</v>
      </c>
      <c r="J62" s="21">
        <v>1180</v>
      </c>
      <c r="K62" s="21">
        <v>1227.314919855</v>
      </c>
      <c r="L62" s="21">
        <v>1006.393687853</v>
      </c>
      <c r="M62" s="21">
        <v>729.5</v>
      </c>
      <c r="N62" s="21">
        <v>918.254085207</v>
      </c>
      <c r="O62" s="21">
        <v>1002.154396262</v>
      </c>
      <c r="P62" s="21">
        <v>1024.0259626</v>
      </c>
      <c r="Q62" s="21">
        <v>913.80212272400001</v>
      </c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42">
        <f t="shared" si="0"/>
        <v>1</v>
      </c>
      <c r="AC62" s="16"/>
      <c r="AD62" s="16"/>
      <c r="AE62" s="16"/>
      <c r="AF62" s="16"/>
      <c r="AG62" s="16"/>
    </row>
    <row r="63" spans="1:33" ht="14.25" customHeight="1" x14ac:dyDescent="0.25">
      <c r="A63" s="22" t="s">
        <v>80</v>
      </c>
      <c r="B63" s="19">
        <v>3222</v>
      </c>
      <c r="C63" s="19">
        <v>3864.7</v>
      </c>
      <c r="D63" s="19">
        <v>5128.8999999999996</v>
      </c>
      <c r="E63" s="19">
        <v>6449.2</v>
      </c>
      <c r="F63" s="19">
        <v>5053.1000000000004</v>
      </c>
      <c r="G63" s="19">
        <v>5826.5</v>
      </c>
      <c r="H63" s="19">
        <v>5895</v>
      </c>
      <c r="I63" s="19">
        <v>6753.7</v>
      </c>
      <c r="J63" s="19">
        <v>6362.8</v>
      </c>
      <c r="K63" s="19">
        <v>7270.1</v>
      </c>
      <c r="L63" s="19">
        <v>6469.3</v>
      </c>
      <c r="M63" s="19">
        <v>6420.5</v>
      </c>
      <c r="N63" s="19">
        <v>6702.2</v>
      </c>
      <c r="O63" s="19">
        <v>7494.59</v>
      </c>
      <c r="P63" s="19">
        <v>7680.73</v>
      </c>
      <c r="Q63" s="19">
        <v>7311.49</v>
      </c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42">
        <f t="shared" si="0"/>
        <v>1</v>
      </c>
      <c r="AC63" s="16"/>
      <c r="AD63" s="16"/>
      <c r="AE63" s="16"/>
      <c r="AF63" s="16"/>
      <c r="AG63" s="16"/>
    </row>
    <row r="64" spans="1:33" ht="14.25" customHeight="1" x14ac:dyDescent="0.25">
      <c r="A64" s="22" t="s">
        <v>81</v>
      </c>
      <c r="B64" s="21">
        <v>353.38</v>
      </c>
      <c r="C64" s="21">
        <v>394.2</v>
      </c>
      <c r="D64" s="21">
        <v>424.68</v>
      </c>
      <c r="E64" s="21">
        <v>478.34</v>
      </c>
      <c r="F64" s="21">
        <v>312.26</v>
      </c>
      <c r="G64" s="21">
        <v>330.074882621195</v>
      </c>
      <c r="H64" s="21">
        <v>394.75744351436663</v>
      </c>
      <c r="I64" s="21">
        <v>423.11259069319334</v>
      </c>
      <c r="J64" s="21">
        <v>438.27383600428601</v>
      </c>
      <c r="K64" s="21">
        <v>433.346761532676</v>
      </c>
      <c r="L64" s="21">
        <v>450.29710701761798</v>
      </c>
      <c r="M64" s="21">
        <v>453.41248506312701</v>
      </c>
      <c r="N64" s="21">
        <v>489.44676823168703</v>
      </c>
      <c r="O64" s="21">
        <v>532.58645037287999</v>
      </c>
      <c r="P64" s="21">
        <v>537.54349842424597</v>
      </c>
      <c r="Q64" s="21">
        <v>492.61187617414004</v>
      </c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42">
        <f t="shared" si="0"/>
        <v>1</v>
      </c>
      <c r="AC64" s="16"/>
      <c r="AD64" s="16"/>
      <c r="AE64" s="16"/>
      <c r="AF64" s="16"/>
      <c r="AG64" s="16"/>
    </row>
    <row r="65" spans="1:33" ht="14.25" customHeight="1" x14ac:dyDescent="0.25">
      <c r="A65" s="22" t="s">
        <v>84</v>
      </c>
      <c r="B65" s="19"/>
      <c r="C65" s="19"/>
      <c r="D65" s="19"/>
      <c r="E65" s="19"/>
      <c r="F65" s="19"/>
      <c r="G65" s="19"/>
      <c r="H65" s="19"/>
      <c r="I65" s="19"/>
      <c r="J65" s="19">
        <v>1171.5141676299493</v>
      </c>
      <c r="K65" s="19">
        <v>1152.1818607183252</v>
      </c>
      <c r="L65" s="19">
        <v>910.34008307960107</v>
      </c>
      <c r="M65" s="19">
        <v>951.66739012050175</v>
      </c>
      <c r="N65" s="19">
        <v>1074.9293667468148</v>
      </c>
      <c r="O65" s="19">
        <v>1175.2210805149473</v>
      </c>
      <c r="P65" s="19">
        <v>1095.3791703620686</v>
      </c>
      <c r="Q65" s="19">
        <v>995.38110961428083</v>
      </c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42">
        <f t="shared" si="0"/>
        <v>1</v>
      </c>
      <c r="AC65" s="16"/>
      <c r="AD65" s="16"/>
      <c r="AE65" s="16"/>
      <c r="AF65" s="16"/>
      <c r="AG65" s="16"/>
    </row>
    <row r="66" spans="1:33" ht="14.25" customHeight="1" x14ac:dyDescent="0.25">
      <c r="A66" s="22" t="s">
        <v>85</v>
      </c>
      <c r="B66" s="21">
        <v>28.329059007929835</v>
      </c>
      <c r="C66" s="21">
        <v>30.303763053948941</v>
      </c>
      <c r="D66" s="21">
        <v>38.034807281098992</v>
      </c>
      <c r="E66" s="21">
        <v>46.736217920913262</v>
      </c>
      <c r="F66" s="21">
        <v>13.598603610197443</v>
      </c>
      <c r="G66" s="21">
        <v>19.040537322822615</v>
      </c>
      <c r="H66" s="21">
        <v>56.2</v>
      </c>
      <c r="I66" s="21">
        <v>44.045568748264955</v>
      </c>
      <c r="J66" s="21">
        <v>40.33727544021265</v>
      </c>
      <c r="K66" s="21">
        <v>41.378126080546693</v>
      </c>
      <c r="L66" s="21">
        <v>18.978059456376748</v>
      </c>
      <c r="M66" s="21">
        <v>18.745835891399768</v>
      </c>
      <c r="N66" s="21">
        <v>20.14025937452115</v>
      </c>
      <c r="O66" s="21">
        <v>29.237058961376125</v>
      </c>
      <c r="P66" s="21">
        <v>26.747446820887049</v>
      </c>
      <c r="Q66" s="21">
        <v>21.286248977769354</v>
      </c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42">
        <f t="shared" si="0"/>
        <v>1</v>
      </c>
      <c r="AC66" s="16"/>
      <c r="AD66" s="16"/>
      <c r="AE66" s="16"/>
      <c r="AF66" s="16"/>
      <c r="AG66" s="16"/>
    </row>
    <row r="67" spans="1:33" ht="14.25" customHeight="1" x14ac:dyDescent="0.25">
      <c r="A67" s="22" t="s">
        <v>86</v>
      </c>
      <c r="B67" s="19">
        <v>369.3830533210795</v>
      </c>
      <c r="C67" s="19">
        <v>97.089133763975738</v>
      </c>
      <c r="D67" s="19">
        <v>514.58867620589194</v>
      </c>
      <c r="E67" s="19">
        <v>719.26650907889439</v>
      </c>
      <c r="F67" s="19">
        <v>680.61191873796133</v>
      </c>
      <c r="G67" s="19">
        <v>735.0570239072141</v>
      </c>
      <c r="H67" s="19">
        <v>831.30781720343236</v>
      </c>
      <c r="I67" s="19">
        <v>1052.7294533820796</v>
      </c>
      <c r="J67" s="19">
        <v>1077.0326045083955</v>
      </c>
      <c r="K67" s="19">
        <v>1374.203806541153</v>
      </c>
      <c r="L67" s="19">
        <v>1494.8536593994784</v>
      </c>
      <c r="M67" s="19">
        <v>1470.016821446329</v>
      </c>
      <c r="N67" s="19">
        <v>1420.9085295012712</v>
      </c>
      <c r="O67" s="19">
        <v>1369.972986911202</v>
      </c>
      <c r="P67" s="19">
        <v>1303.1537414003355</v>
      </c>
      <c r="Q67" s="19">
        <v>1173.9736657410792</v>
      </c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42">
        <f t="shared" si="0"/>
        <v>1</v>
      </c>
      <c r="AC67" s="16"/>
      <c r="AD67" s="16"/>
      <c r="AE67" s="16"/>
      <c r="AF67" s="16"/>
      <c r="AG67" s="16"/>
    </row>
    <row r="68" spans="1:33" ht="14.25" customHeight="1" x14ac:dyDescent="0.25">
      <c r="A68" s="22" t="s">
        <v>87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64">
        <v>0</v>
      </c>
      <c r="AC68" s="16"/>
      <c r="AD68" s="16"/>
      <c r="AE68" s="16"/>
      <c r="AF68" s="16"/>
      <c r="AG68" s="16"/>
    </row>
    <row r="69" spans="1:33" ht="14.25" customHeight="1" x14ac:dyDescent="0.25">
      <c r="A69" s="22" t="s">
        <v>88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42">
        <f t="shared" si="0"/>
        <v>0</v>
      </c>
      <c r="AC69" s="16"/>
      <c r="AD69" s="16"/>
      <c r="AE69" s="16"/>
      <c r="AF69" s="16"/>
      <c r="AG69" s="16"/>
    </row>
    <row r="70" spans="1:33" ht="14.25" customHeight="1" x14ac:dyDescent="0.25">
      <c r="A70" s="22" t="s">
        <v>89</v>
      </c>
      <c r="B70" s="21">
        <v>155.69999999999999</v>
      </c>
      <c r="C70" s="21">
        <v>184.78670852275235</v>
      </c>
      <c r="D70" s="21">
        <v>185.02655341342762</v>
      </c>
      <c r="E70" s="21">
        <v>233.41618145127143</v>
      </c>
      <c r="F70" s="21">
        <v>150.77710186890752</v>
      </c>
      <c r="G70" s="21">
        <v>185.45486713323524</v>
      </c>
      <c r="H70" s="21">
        <v>225.13076582702575</v>
      </c>
      <c r="I70" s="21">
        <v>240.0085442047527</v>
      </c>
      <c r="J70" s="21">
        <v>301.92663946234831</v>
      </c>
      <c r="K70" s="21">
        <v>281.40311731677639</v>
      </c>
      <c r="L70" s="21">
        <v>240.27436387686814</v>
      </c>
      <c r="M70" s="21">
        <v>243.6908208741996</v>
      </c>
      <c r="N70" s="21">
        <v>251.97066340124076</v>
      </c>
      <c r="O70" s="21">
        <v>290.47397226542734</v>
      </c>
      <c r="P70" s="21">
        <v>293.22712597155203</v>
      </c>
      <c r="Q70" s="21">
        <v>173.59106456574398</v>
      </c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42">
        <f t="shared" si="0"/>
        <v>1</v>
      </c>
      <c r="AC70" s="16"/>
      <c r="AD70" s="16"/>
      <c r="AE70" s="16"/>
      <c r="AF70" s="16"/>
      <c r="AG70" s="16"/>
    </row>
    <row r="71" spans="1:33" ht="14.25" customHeight="1" x14ac:dyDescent="0.25">
      <c r="A71" s="22" t="s">
        <v>90</v>
      </c>
      <c r="B71" s="19">
        <v>3123.2</v>
      </c>
      <c r="C71" s="19"/>
      <c r="D71" s="19"/>
      <c r="E71" s="19"/>
      <c r="F71" s="19"/>
      <c r="G71" s="19"/>
      <c r="H71" s="19"/>
      <c r="I71" s="19"/>
      <c r="J71" s="19">
        <v>4918.2002088584595</v>
      </c>
      <c r="K71" s="19">
        <v>5025.8224563283356</v>
      </c>
      <c r="L71" s="19">
        <v>3654.6201958879897</v>
      </c>
      <c r="M71" s="19">
        <v>3630.5199332730604</v>
      </c>
      <c r="N71" s="19">
        <v>4183.494957763196</v>
      </c>
      <c r="O71" s="19">
        <v>5029.0383993131964</v>
      </c>
      <c r="P71" s="19">
        <v>4599.8253445887522</v>
      </c>
      <c r="Q71" s="19">
        <v>4317.5523358492228</v>
      </c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42">
        <f t="shared" ref="AB71:AB134" si="1">IF(Q71="",0, 1)</f>
        <v>1</v>
      </c>
      <c r="AC71" s="16"/>
      <c r="AD71" s="16"/>
      <c r="AE71" s="16"/>
      <c r="AF71" s="16"/>
      <c r="AG71" s="16"/>
    </row>
    <row r="72" spans="1:33" ht="14.25" customHeight="1" x14ac:dyDescent="0.25">
      <c r="A72" s="22" t="s">
        <v>91</v>
      </c>
      <c r="B72" s="21">
        <v>11208.245062562057</v>
      </c>
      <c r="C72" s="21">
        <v>12176.485146308476</v>
      </c>
      <c r="D72" s="21">
        <v>13349.266408744481</v>
      </c>
      <c r="E72" s="21">
        <v>14944.280000021603</v>
      </c>
      <c r="F72" s="21">
        <v>10556.326123598503</v>
      </c>
      <c r="G72" s="21">
        <v>12302.450832390905</v>
      </c>
      <c r="H72" s="21">
        <v>26546.718935516295</v>
      </c>
      <c r="I72" s="21">
        <v>23978.633014618539</v>
      </c>
      <c r="J72" s="21">
        <v>24322.295332263966</v>
      </c>
      <c r="K72" s="21">
        <v>24515.535598588584</v>
      </c>
      <c r="L72" s="21">
        <v>20918.426889099646</v>
      </c>
      <c r="M72" s="21">
        <v>21477.984482875174</v>
      </c>
      <c r="N72" s="21">
        <v>22726.84250252424</v>
      </c>
      <c r="O72" s="21">
        <v>27440.304433641992</v>
      </c>
      <c r="P72" s="21">
        <v>28429.002312765198</v>
      </c>
      <c r="Q72" s="21">
        <v>27614.362168655989</v>
      </c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42">
        <f t="shared" si="1"/>
        <v>1</v>
      </c>
      <c r="AC72" s="16"/>
      <c r="AD72" s="16"/>
      <c r="AE72" s="16"/>
      <c r="AF72" s="16"/>
      <c r="AG72" s="16"/>
    </row>
    <row r="73" spans="1:33" ht="14.25" customHeight="1" x14ac:dyDescent="0.25">
      <c r="A73" s="22" t="s">
        <v>92</v>
      </c>
      <c r="B73" s="19">
        <v>85.628784981892977</v>
      </c>
      <c r="C73" s="19">
        <v>205.00729628308164</v>
      </c>
      <c r="D73" s="19">
        <v>317.86928218581045</v>
      </c>
      <c r="E73" s="19">
        <v>89</v>
      </c>
      <c r="F73" s="19">
        <v>71.086143839340778</v>
      </c>
      <c r="G73" s="19">
        <v>72.504887148085956</v>
      </c>
      <c r="H73" s="19">
        <v>77.901773444239481</v>
      </c>
      <c r="I73" s="19">
        <v>76.074684698840599</v>
      </c>
      <c r="J73" s="19">
        <v>71.405833824158861</v>
      </c>
      <c r="K73" s="19">
        <v>61.512998686643236</v>
      </c>
      <c r="L73" s="19">
        <v>50.64450944476981</v>
      </c>
      <c r="M73" s="19">
        <v>45.106046387897109</v>
      </c>
      <c r="N73" s="19"/>
      <c r="O73" s="19"/>
      <c r="P73" s="19"/>
      <c r="Q73" s="19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42">
        <f t="shared" si="1"/>
        <v>0</v>
      </c>
      <c r="AC73" s="16"/>
      <c r="AD73" s="16"/>
      <c r="AE73" s="16"/>
      <c r="AF73" s="16"/>
      <c r="AG73" s="16"/>
    </row>
    <row r="74" spans="1:33" ht="14.25" customHeight="1" x14ac:dyDescent="0.25">
      <c r="A74" s="22" t="s">
        <v>93</v>
      </c>
      <c r="B74" s="21">
        <v>247.11065828204471</v>
      </c>
      <c r="C74" s="21"/>
      <c r="D74" s="21">
        <v>123.89759139870904</v>
      </c>
      <c r="E74" s="21">
        <v>321.14853100575732</v>
      </c>
      <c r="F74" s="21">
        <v>386.52964639911818</v>
      </c>
      <c r="G74" s="21">
        <v>484.03416584703774</v>
      </c>
      <c r="H74" s="21">
        <v>547.7507120796796</v>
      </c>
      <c r="I74" s="21">
        <v>537.67367236030361</v>
      </c>
      <c r="J74" s="21">
        <v>760.72377036916964</v>
      </c>
      <c r="K74" s="21">
        <v>669.34262016627042</v>
      </c>
      <c r="L74" s="21">
        <v>465.0134906053371</v>
      </c>
      <c r="M74" s="21"/>
      <c r="N74" s="21"/>
      <c r="O74" s="21"/>
      <c r="P74" s="21"/>
      <c r="Q74" s="21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42">
        <f t="shared" si="1"/>
        <v>0</v>
      </c>
      <c r="AC74" s="16"/>
      <c r="AD74" s="16"/>
      <c r="AE74" s="16"/>
      <c r="AF74" s="16"/>
      <c r="AG74" s="16"/>
    </row>
    <row r="75" spans="1:33" ht="14.25" customHeight="1" x14ac:dyDescent="0.25">
      <c r="A75" s="22" t="s">
        <v>94</v>
      </c>
      <c r="B75" s="19">
        <v>32.20930892853189</v>
      </c>
      <c r="C75" s="19">
        <v>32.15248207555657</v>
      </c>
      <c r="D75" s="19">
        <v>40.450628768106299</v>
      </c>
      <c r="E75" s="19">
        <v>39.676116980398042</v>
      </c>
      <c r="F75" s="19">
        <v>37.613651369144122</v>
      </c>
      <c r="G75" s="19">
        <v>35.559603094636991</v>
      </c>
      <c r="H75" s="19">
        <v>42.292553126428572</v>
      </c>
      <c r="I75" s="19">
        <v>47.159865856618119</v>
      </c>
      <c r="J75" s="19">
        <v>43.159601771358979</v>
      </c>
      <c r="K75" s="19">
        <v>47.808586380196651</v>
      </c>
      <c r="L75" s="19">
        <v>48.951697141277045</v>
      </c>
      <c r="M75" s="19">
        <v>45.277666538739972</v>
      </c>
      <c r="N75" s="19">
        <v>62.111345899871793</v>
      </c>
      <c r="O75" s="19">
        <v>75.690066788351601</v>
      </c>
      <c r="P75" s="19"/>
      <c r="Q75" s="19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42">
        <f t="shared" si="1"/>
        <v>0</v>
      </c>
      <c r="AC75" s="16"/>
      <c r="AD75" s="16"/>
      <c r="AE75" s="16"/>
      <c r="AF75" s="16"/>
      <c r="AG75" s="16"/>
    </row>
    <row r="76" spans="1:33" ht="14.25" customHeight="1" x14ac:dyDescent="0.25">
      <c r="A76" s="22" t="s">
        <v>95</v>
      </c>
      <c r="B76" s="21">
        <v>192.01046421999999</v>
      </c>
      <c r="C76" s="21">
        <v>272.14254903</v>
      </c>
      <c r="D76" s="21">
        <v>381.27562223000001</v>
      </c>
      <c r="E76" s="21">
        <v>480.57958320999995</v>
      </c>
      <c r="F76" s="21">
        <v>336.86960500999999</v>
      </c>
      <c r="G76" s="21">
        <v>393.62970367000003</v>
      </c>
      <c r="H76" s="21">
        <v>490.32791007999998</v>
      </c>
      <c r="I76" s="21">
        <v>559.07222105999995</v>
      </c>
      <c r="J76" s="21">
        <v>605.90002476999996</v>
      </c>
      <c r="K76" s="21">
        <v>635.39055067999993</v>
      </c>
      <c r="L76" s="21">
        <v>642.16165067999998</v>
      </c>
      <c r="M76" s="21">
        <v>602.6054455499999</v>
      </c>
      <c r="N76" s="21">
        <v>654.6277321</v>
      </c>
      <c r="O76" s="21">
        <v>784.27935174000004</v>
      </c>
      <c r="P76" s="21">
        <v>767.76430646000006</v>
      </c>
      <c r="Q76" s="21">
        <v>676.07150715</v>
      </c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42">
        <f t="shared" si="1"/>
        <v>1</v>
      </c>
      <c r="AC76" s="16"/>
      <c r="AD76" s="16"/>
      <c r="AE76" s="16"/>
      <c r="AF76" s="16"/>
      <c r="AG76" s="16"/>
    </row>
    <row r="77" spans="1:33" ht="14.25" customHeight="1" x14ac:dyDescent="0.25">
      <c r="A77" s="22" t="s">
        <v>96</v>
      </c>
      <c r="B77" s="19">
        <v>21576.257767807307</v>
      </c>
      <c r="C77" s="19">
        <v>23723.705488498174</v>
      </c>
      <c r="D77" s="19">
        <v>27686.524038554584</v>
      </c>
      <c r="E77" s="19">
        <v>31864.180372649382</v>
      </c>
      <c r="F77" s="19">
        <v>20743.666426061194</v>
      </c>
      <c r="G77" s="19">
        <v>27998.683021645007</v>
      </c>
      <c r="H77" s="19">
        <v>30666.392728524046</v>
      </c>
      <c r="I77" s="19">
        <v>30106.402048399574</v>
      </c>
      <c r="J77" s="19">
        <v>34039.755291075373</v>
      </c>
      <c r="K77" s="19">
        <v>36692.71930285955</v>
      </c>
      <c r="L77" s="19">
        <v>30689.297860131213</v>
      </c>
      <c r="M77" s="19">
        <v>31322.775755200528</v>
      </c>
      <c r="N77" s="19">
        <v>33124.70122953556</v>
      </c>
      <c r="O77" s="19">
        <v>35674.404510210683</v>
      </c>
      <c r="P77" s="19">
        <v>33953.396292126679</v>
      </c>
      <c r="Q77" s="19">
        <v>33862.221129826816</v>
      </c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42">
        <f t="shared" si="1"/>
        <v>1</v>
      </c>
      <c r="AC77" s="16"/>
      <c r="AD77" s="16"/>
      <c r="AE77" s="16"/>
      <c r="AF77" s="16"/>
      <c r="AG77" s="16"/>
    </row>
    <row r="78" spans="1:33" ht="14.25" customHeight="1" x14ac:dyDescent="0.25">
      <c r="A78" s="22" t="s">
        <v>97</v>
      </c>
      <c r="B78" s="21">
        <v>352.38937117636101</v>
      </c>
      <c r="C78" s="21">
        <v>429.29891242205599</v>
      </c>
      <c r="D78" s="21">
        <v>506.81879546255203</v>
      </c>
      <c r="E78" s="21">
        <v>661.01299021256398</v>
      </c>
      <c r="F78" s="21">
        <v>538.2654</v>
      </c>
      <c r="G78" s="21">
        <v>718.46119999999996</v>
      </c>
      <c r="H78" s="21">
        <v>1057.4000000000001</v>
      </c>
      <c r="I78" s="21">
        <v>1202.645963196672</v>
      </c>
      <c r="J78" s="21">
        <v>1177.201121536674</v>
      </c>
      <c r="K78" s="21">
        <v>933.42999026973109</v>
      </c>
      <c r="L78" s="21">
        <v>939.16035103635295</v>
      </c>
      <c r="M78" s="21">
        <v>908.36942818445209</v>
      </c>
      <c r="N78" s="21">
        <v>878.14</v>
      </c>
      <c r="O78" s="21">
        <v>882.42842050528304</v>
      </c>
      <c r="P78" s="21">
        <v>913.39034294052897</v>
      </c>
      <c r="Q78" s="21">
        <v>866.78786044552805</v>
      </c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42">
        <f t="shared" si="1"/>
        <v>1</v>
      </c>
      <c r="AC78" s="16"/>
      <c r="AD78" s="16"/>
      <c r="AE78" s="16"/>
      <c r="AF78" s="16"/>
      <c r="AG78" s="16"/>
    </row>
    <row r="79" spans="1:33" ht="14.25" customHeight="1" x14ac:dyDescent="0.25">
      <c r="A79" s="22" t="s">
        <v>98</v>
      </c>
      <c r="B79" s="19">
        <v>241.78773494083035</v>
      </c>
      <c r="C79" s="19">
        <v>227.88968305202914</v>
      </c>
      <c r="D79" s="19">
        <v>284.15806367174423</v>
      </c>
      <c r="E79" s="19">
        <v>328.1547311370615</v>
      </c>
      <c r="F79" s="19">
        <v>492.5</v>
      </c>
      <c r="G79" s="19">
        <v>497.98856696518982</v>
      </c>
      <c r="H79" s="19">
        <v>470.42132514971553</v>
      </c>
      <c r="I79" s="19">
        <v>339.59860807283252</v>
      </c>
      <c r="J79" s="19">
        <v>411.55563945167933</v>
      </c>
      <c r="K79" s="19">
        <v>426.86109082175625</v>
      </c>
      <c r="L79" s="19">
        <v>364.1579924652338</v>
      </c>
      <c r="M79" s="19">
        <v>363.9698540816986</v>
      </c>
      <c r="N79" s="19">
        <v>360.4112908535709</v>
      </c>
      <c r="O79" s="19">
        <v>449.32117675082151</v>
      </c>
      <c r="P79" s="19">
        <v>448.31631353937365</v>
      </c>
      <c r="Q79" s="19">
        <v>453.13480095739078</v>
      </c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42">
        <f t="shared" si="1"/>
        <v>1</v>
      </c>
      <c r="AC79" s="16"/>
      <c r="AD79" s="16"/>
      <c r="AE79" s="16"/>
      <c r="AF79" s="16"/>
      <c r="AG79" s="16"/>
    </row>
    <row r="80" spans="1:33" ht="14.25" customHeight="1" x14ac:dyDescent="0.25">
      <c r="A80" s="22" t="s">
        <v>99</v>
      </c>
      <c r="B80" s="21"/>
      <c r="C80" s="21"/>
      <c r="D80" s="21"/>
      <c r="E80" s="21"/>
      <c r="F80" s="21"/>
      <c r="G80" s="21"/>
      <c r="H80" s="21"/>
      <c r="I80" s="21"/>
      <c r="J80" s="21"/>
      <c r="K80" s="21">
        <v>34.4</v>
      </c>
      <c r="L80" s="21">
        <v>34.970443629629628</v>
      </c>
      <c r="M80" s="21">
        <v>35.207981840288596</v>
      </c>
      <c r="N80" s="21">
        <v>42.204702144131481</v>
      </c>
      <c r="O80" s="21">
        <v>45.788165648252217</v>
      </c>
      <c r="P80" s="21"/>
      <c r="Q80" s="21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42">
        <f t="shared" si="1"/>
        <v>0</v>
      </c>
      <c r="AC80" s="16"/>
      <c r="AD80" s="16"/>
      <c r="AE80" s="16"/>
      <c r="AF80" s="16"/>
      <c r="AG80" s="16"/>
    </row>
    <row r="81" spans="1:33" ht="14.25" customHeight="1" x14ac:dyDescent="0.25">
      <c r="A81" s="22" t="s">
        <v>100</v>
      </c>
      <c r="B81" s="19">
        <v>674.1</v>
      </c>
      <c r="C81" s="19">
        <v>783.4</v>
      </c>
      <c r="D81" s="19">
        <v>930.7</v>
      </c>
      <c r="E81" s="19">
        <v>946.9</v>
      </c>
      <c r="F81" s="19">
        <v>736.87972000000002</v>
      </c>
      <c r="G81" s="19">
        <v>853.37189999999998</v>
      </c>
      <c r="H81" s="19">
        <v>928.25675000000001</v>
      </c>
      <c r="I81" s="19">
        <v>952.21200999999996</v>
      </c>
      <c r="J81" s="19">
        <v>960.33960999999999</v>
      </c>
      <c r="K81" s="19">
        <v>987.70108000000005</v>
      </c>
      <c r="L81" s="19">
        <v>1003.35543</v>
      </c>
      <c r="M81" s="19">
        <v>1043.10806</v>
      </c>
      <c r="N81" s="19">
        <v>1077.0489600000001</v>
      </c>
      <c r="O81" s="19">
        <v>1154.91597</v>
      </c>
      <c r="P81" s="19">
        <v>1218.0264199999999</v>
      </c>
      <c r="Q81" s="19">
        <v>1207.8508400000001</v>
      </c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42">
        <f t="shared" si="1"/>
        <v>1</v>
      </c>
      <c r="AC81" s="16"/>
      <c r="AD81" s="16"/>
      <c r="AE81" s="16"/>
      <c r="AF81" s="16"/>
      <c r="AG81" s="16"/>
    </row>
    <row r="82" spans="1:33" ht="14.25" customHeight="1" x14ac:dyDescent="0.25">
      <c r="A82" s="22" t="s">
        <v>101</v>
      </c>
      <c r="B82" s="21">
        <v>66.459999999999994</v>
      </c>
      <c r="C82" s="21">
        <v>48.47</v>
      </c>
      <c r="D82" s="21">
        <v>26.52</v>
      </c>
      <c r="E82" s="21">
        <v>107.21</v>
      </c>
      <c r="F82" s="21">
        <v>66.599999999999994</v>
      </c>
      <c r="G82" s="21">
        <v>184.32</v>
      </c>
      <c r="H82" s="21">
        <v>241.09</v>
      </c>
      <c r="I82" s="21">
        <v>253.01</v>
      </c>
      <c r="J82" s="21">
        <v>254.8</v>
      </c>
      <c r="K82" s="21">
        <v>272.18514651350165</v>
      </c>
      <c r="L82" s="21">
        <v>241.84403502275899</v>
      </c>
      <c r="M82" s="21">
        <v>486.75187248141003</v>
      </c>
      <c r="N82" s="21">
        <v>382.87</v>
      </c>
      <c r="O82" s="21">
        <v>372.06</v>
      </c>
      <c r="P82" s="21">
        <v>381.32</v>
      </c>
      <c r="Q82" s="21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42">
        <f t="shared" si="1"/>
        <v>0</v>
      </c>
      <c r="AC82" s="16"/>
      <c r="AD82" s="16"/>
      <c r="AE82" s="16"/>
      <c r="AF82" s="16"/>
      <c r="AG82" s="16"/>
    </row>
    <row r="83" spans="1:33" ht="14.25" customHeight="1" x14ac:dyDescent="0.25">
      <c r="A83" s="22" t="s">
        <v>102</v>
      </c>
      <c r="B83" s="19">
        <v>16.368761065858301</v>
      </c>
      <c r="C83" s="19">
        <v>20.170586144476399</v>
      </c>
      <c r="D83" s="19">
        <v>23.5</v>
      </c>
      <c r="E83" s="19">
        <v>31.610352943803701</v>
      </c>
      <c r="F83" s="19">
        <v>30.070254730127498</v>
      </c>
      <c r="G83" s="19">
        <v>27.4201660888756</v>
      </c>
      <c r="H83" s="19"/>
      <c r="I83" s="19"/>
      <c r="J83" s="19">
        <v>4.2101850909668093</v>
      </c>
      <c r="K83" s="19">
        <v>37.795883582640798</v>
      </c>
      <c r="L83" s="19">
        <v>41.170040199831099</v>
      </c>
      <c r="M83" s="19">
        <v>27.170999999999999</v>
      </c>
      <c r="N83" s="19">
        <v>58.001220211260332</v>
      </c>
      <c r="O83" s="19">
        <v>48.136952888500758</v>
      </c>
      <c r="P83" s="19">
        <v>46.964640331020775</v>
      </c>
      <c r="Q83" s="19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42">
        <f t="shared" si="1"/>
        <v>0</v>
      </c>
      <c r="AC83" s="16"/>
      <c r="AD83" s="16"/>
      <c r="AE83" s="16"/>
      <c r="AF83" s="16"/>
      <c r="AG83" s="16"/>
    </row>
    <row r="84" spans="1:33" ht="14.25" customHeight="1" x14ac:dyDescent="0.25">
      <c r="A84" s="22" t="s">
        <v>103</v>
      </c>
      <c r="B84" s="21">
        <v>71.591999999999999</v>
      </c>
      <c r="C84" s="21">
        <v>80.599999999999994</v>
      </c>
      <c r="D84" s="21">
        <v>85.498000000000005</v>
      </c>
      <c r="E84" s="21">
        <v>118.80706071500001</v>
      </c>
      <c r="F84" s="21">
        <v>82.557884849999994</v>
      </c>
      <c r="G84" s="21">
        <v>105.352707569933</v>
      </c>
      <c r="H84" s="21">
        <v>168.240497855</v>
      </c>
      <c r="I84" s="21">
        <v>189.68983548864401</v>
      </c>
      <c r="J84" s="21">
        <v>159.36694022293298</v>
      </c>
      <c r="K84" s="21">
        <v>152.257802987627</v>
      </c>
      <c r="L84" s="21">
        <v>138.80000000000001</v>
      </c>
      <c r="M84" s="21">
        <v>124.5389320194524</v>
      </c>
      <c r="N84" s="21">
        <v>217.3151045465122</v>
      </c>
      <c r="O84" s="21">
        <v>322.84669460630641</v>
      </c>
      <c r="P84" s="21">
        <v>430.19495899547564</v>
      </c>
      <c r="Q84" s="21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42">
        <f t="shared" si="1"/>
        <v>0</v>
      </c>
      <c r="AC84" s="16"/>
      <c r="AD84" s="16"/>
      <c r="AE84" s="16"/>
      <c r="AF84" s="16"/>
      <c r="AG84" s="16"/>
    </row>
    <row r="85" spans="1:33" ht="14.25" customHeight="1" x14ac:dyDescent="0.25">
      <c r="A85" s="22" t="s">
        <v>104</v>
      </c>
      <c r="B85" s="19">
        <v>98.75</v>
      </c>
      <c r="C85" s="19">
        <v>116.53</v>
      </c>
      <c r="D85" s="19">
        <v>128.28</v>
      </c>
      <c r="E85" s="19">
        <v>158.6469408695653</v>
      </c>
      <c r="F85" s="19">
        <v>152.95590909793478</v>
      </c>
      <c r="G85" s="19">
        <v>226.56443461997802</v>
      </c>
      <c r="H85" s="19">
        <v>249.47524828330069</v>
      </c>
      <c r="I85" s="19">
        <v>231.78</v>
      </c>
      <c r="J85" s="19">
        <v>251.44610145726489</v>
      </c>
      <c r="K85" s="19">
        <v>275.94692962485402</v>
      </c>
      <c r="L85" s="19">
        <v>259.63052321674621</v>
      </c>
      <c r="M85" s="19">
        <v>239.60531820312386</v>
      </c>
      <c r="N85" s="19">
        <v>272.29000000000002</v>
      </c>
      <c r="O85" s="19">
        <v>337.5293038647398</v>
      </c>
      <c r="P85" s="19">
        <v>315.94903398774409</v>
      </c>
      <c r="Q85" s="19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42">
        <f t="shared" si="1"/>
        <v>0</v>
      </c>
      <c r="AC85" s="16"/>
      <c r="AD85" s="16"/>
      <c r="AE85" s="16"/>
      <c r="AF85" s="16"/>
      <c r="AG85" s="16"/>
    </row>
    <row r="86" spans="1:33" ht="14.25" customHeight="1" x14ac:dyDescent="0.25">
      <c r="A86" s="22" t="s">
        <v>105</v>
      </c>
      <c r="B86" s="21">
        <v>437.23679796199997</v>
      </c>
      <c r="C86" s="21">
        <v>461.46811310999999</v>
      </c>
      <c r="D86" s="21">
        <v>527.71062003999998</v>
      </c>
      <c r="E86" s="21">
        <v>603.17855025999893</v>
      </c>
      <c r="F86" s="21">
        <v>398.29848360399995</v>
      </c>
      <c r="G86" s="21">
        <v>503.00208269729995</v>
      </c>
      <c r="H86" s="21">
        <v>703.98519008231494</v>
      </c>
      <c r="I86" s="21">
        <v>808.42745456553405</v>
      </c>
      <c r="J86" s="21">
        <v>800.62195311773007</v>
      </c>
      <c r="K86" s="21">
        <v>831.00980870447393</v>
      </c>
      <c r="L86" s="21">
        <v>817.55455774457403</v>
      </c>
      <c r="M86" s="21">
        <v>802.63184096383998</v>
      </c>
      <c r="N86" s="21">
        <v>867.97979928162988</v>
      </c>
      <c r="O86" s="21">
        <v>1049.8766084860031</v>
      </c>
      <c r="P86" s="21">
        <v>1006.218215894696</v>
      </c>
      <c r="Q86" s="21">
        <v>860.98245267281811</v>
      </c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42">
        <f t="shared" si="1"/>
        <v>1</v>
      </c>
      <c r="AC86" s="16"/>
      <c r="AD86" s="16"/>
      <c r="AE86" s="16"/>
      <c r="AF86" s="16"/>
      <c r="AG86" s="16"/>
    </row>
    <row r="87" spans="1:33" ht="14.25" customHeight="1" x14ac:dyDescent="0.25">
      <c r="A87" s="22" t="s">
        <v>106</v>
      </c>
      <c r="B87" s="19">
        <v>974.39075597904014</v>
      </c>
      <c r="C87" s="19">
        <v>1038.3004726361785</v>
      </c>
      <c r="D87" s="19">
        <v>1307.6462805607655</v>
      </c>
      <c r="E87" s="19">
        <v>1505.8813382879389</v>
      </c>
      <c r="F87" s="19">
        <v>1131.5955130839777</v>
      </c>
      <c r="G87" s="19">
        <v>1312.5830771311203</v>
      </c>
      <c r="H87" s="19">
        <v>1602.6199312698363</v>
      </c>
      <c r="I87" s="19">
        <v>1562.8617841590387</v>
      </c>
      <c r="J87" s="19">
        <v>1694.227274142947</v>
      </c>
      <c r="K87" s="19">
        <v>1907.7971657518851</v>
      </c>
      <c r="L87" s="19">
        <v>1712.0628604950473</v>
      </c>
      <c r="M87" s="19">
        <v>1694.8160868052732</v>
      </c>
      <c r="N87" s="19">
        <v>1987.7220906944199</v>
      </c>
      <c r="O87" s="19">
        <v>2156.3466429209698</v>
      </c>
      <c r="P87" s="19">
        <v>2296.9443772771187</v>
      </c>
      <c r="Q87" s="19">
        <v>2124.3117832960502</v>
      </c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42">
        <f t="shared" si="1"/>
        <v>1</v>
      </c>
      <c r="AC87" s="16"/>
      <c r="AD87" s="16"/>
      <c r="AE87" s="16"/>
      <c r="AF87" s="16"/>
      <c r="AG87" s="16"/>
    </row>
    <row r="88" spans="1:33" ht="14.25" customHeight="1" x14ac:dyDescent="0.25">
      <c r="A88" s="22" t="s">
        <v>107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42">
        <f t="shared" si="1"/>
        <v>0</v>
      </c>
      <c r="AC88" s="16"/>
      <c r="AD88" s="16"/>
      <c r="AE88" s="16"/>
      <c r="AF88" s="16"/>
      <c r="AG88" s="16"/>
    </row>
    <row r="89" spans="1:33" ht="14.25" customHeight="1" x14ac:dyDescent="0.25">
      <c r="A89" s="22" t="s">
        <v>108</v>
      </c>
      <c r="B89" s="19">
        <v>14920.54779641296</v>
      </c>
      <c r="C89" s="19">
        <v>18571.515949725705</v>
      </c>
      <c r="D89" s="19">
        <v>23736.169805835685</v>
      </c>
      <c r="E89" s="19">
        <v>4647.5745830728229</v>
      </c>
      <c r="F89" s="19">
        <v>828.5</v>
      </c>
      <c r="G89" s="19">
        <v>0</v>
      </c>
      <c r="H89" s="19">
        <v>0</v>
      </c>
      <c r="I89" s="19">
        <v>8532.9973534920537</v>
      </c>
      <c r="J89" s="19">
        <v>10233.841762030201</v>
      </c>
      <c r="K89" s="19">
        <v>11520.49708299231</v>
      </c>
      <c r="L89" s="19">
        <v>10682.762000685689</v>
      </c>
      <c r="M89" s="19">
        <v>8936.1206686305377</v>
      </c>
      <c r="N89" s="19">
        <v>10631.72078684201</v>
      </c>
      <c r="O89" s="19">
        <v>12851.577823125561</v>
      </c>
      <c r="P89" s="19">
        <v>15394.592155561471</v>
      </c>
      <c r="Q89" s="19">
        <v>13995.284768942945</v>
      </c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42">
        <f t="shared" si="1"/>
        <v>1</v>
      </c>
      <c r="AC89" s="16"/>
      <c r="AD89" s="16"/>
      <c r="AE89" s="16"/>
      <c r="AF89" s="16"/>
      <c r="AG89" s="16"/>
    </row>
    <row r="90" spans="1:33" ht="14.25" customHeight="1" x14ac:dyDescent="0.25">
      <c r="A90" s="22" t="s">
        <v>109</v>
      </c>
      <c r="B90" s="21">
        <v>6063.4792399999997</v>
      </c>
      <c r="C90" s="21">
        <v>6478.2727131645497</v>
      </c>
      <c r="D90" s="21">
        <v>7483.01</v>
      </c>
      <c r="E90" s="21">
        <v>10259.554638461121</v>
      </c>
      <c r="F90" s="21">
        <v>4704.1614184769005</v>
      </c>
      <c r="G90" s="21">
        <v>6326.3</v>
      </c>
      <c r="H90" s="21">
        <v>9319.5820852298693</v>
      </c>
      <c r="I90" s="21">
        <v>9559.4456939394404</v>
      </c>
      <c r="J90" s="21">
        <v>9034.1441305104509</v>
      </c>
      <c r="K90" s="21">
        <v>8457.7959632313305</v>
      </c>
      <c r="L90" s="21">
        <v>6609.7642925765203</v>
      </c>
      <c r="M90" s="21">
        <v>6063.7786426147695</v>
      </c>
      <c r="N90" s="21">
        <v>6864.7690889662908</v>
      </c>
      <c r="O90" s="21">
        <v>8446.6896085681801</v>
      </c>
      <c r="P90" s="21">
        <v>7731.6489703243105</v>
      </c>
      <c r="Q90" s="21">
        <v>6329.8353090062801</v>
      </c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42">
        <f t="shared" si="1"/>
        <v>1</v>
      </c>
      <c r="AC90" s="16"/>
      <c r="AD90" s="16"/>
      <c r="AE90" s="16"/>
      <c r="AF90" s="16"/>
      <c r="AG90" s="16"/>
    </row>
    <row r="91" spans="1:33" ht="14.25" customHeight="1" x14ac:dyDescent="0.25">
      <c r="A91" s="22" t="s">
        <v>111</v>
      </c>
      <c r="B91" s="21">
        <v>2612</v>
      </c>
      <c r="C91" s="21">
        <v>2444</v>
      </c>
      <c r="D91" s="21">
        <v>2214.6999999999998</v>
      </c>
      <c r="E91" s="21">
        <v>3853.5</v>
      </c>
      <c r="F91" s="21">
        <v>4591.7</v>
      </c>
      <c r="G91" s="21">
        <v>4852.8999999999996</v>
      </c>
      <c r="H91" s="21">
        <v>5299</v>
      </c>
      <c r="I91" s="21">
        <v>6550</v>
      </c>
      <c r="J91" s="21"/>
      <c r="K91" s="21"/>
      <c r="L91" s="21"/>
      <c r="M91" s="21"/>
      <c r="N91" s="21"/>
      <c r="O91" s="21"/>
      <c r="P91" s="21"/>
      <c r="Q91" s="21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42">
        <f t="shared" si="1"/>
        <v>0</v>
      </c>
      <c r="AC91" s="16"/>
      <c r="AD91" s="16"/>
      <c r="AE91" s="16"/>
      <c r="AF91" s="16"/>
      <c r="AG91" s="16"/>
    </row>
    <row r="92" spans="1:33" ht="14.25" customHeight="1" x14ac:dyDescent="0.25">
      <c r="A92" s="22" t="s">
        <v>112</v>
      </c>
      <c r="B92" s="19">
        <v>1920.2927086511677</v>
      </c>
      <c r="C92" s="19">
        <v>1995.3193083831584</v>
      </c>
      <c r="D92" s="19">
        <v>2229.7324814539388</v>
      </c>
      <c r="E92" s="19">
        <v>2171.1695663077344</v>
      </c>
      <c r="F92" s="19">
        <v>1638.4097194250949</v>
      </c>
      <c r="G92" s="19">
        <v>1593.786192640692</v>
      </c>
      <c r="H92" s="19">
        <v>1689.1333391842513</v>
      </c>
      <c r="I92" s="19">
        <v>1468.3051934491348</v>
      </c>
      <c r="J92" s="19">
        <v>1533.2946998301713</v>
      </c>
      <c r="K92" s="19">
        <v>2300.4</v>
      </c>
      <c r="L92" s="19">
        <v>2534.42047189295</v>
      </c>
      <c r="M92" s="19">
        <v>2495.8613251321758</v>
      </c>
      <c r="N92" s="19">
        <v>2445.2572076072274</v>
      </c>
      <c r="O92" s="19">
        <v>3098.2498543040342</v>
      </c>
      <c r="P92" s="19">
        <v>3186.3317311688356</v>
      </c>
      <c r="Q92" s="19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42">
        <f t="shared" si="1"/>
        <v>0</v>
      </c>
      <c r="AC92" s="16"/>
      <c r="AD92" s="16"/>
      <c r="AE92" s="16"/>
      <c r="AF92" s="16"/>
      <c r="AG92" s="16"/>
    </row>
    <row r="93" spans="1:33" ht="14.25" customHeight="1" x14ac:dyDescent="0.25">
      <c r="A93" s="22" t="s">
        <v>113</v>
      </c>
      <c r="B93" s="21">
        <v>1293.4000000000001</v>
      </c>
      <c r="C93" s="21">
        <v>1425.4</v>
      </c>
      <c r="D93" s="21">
        <v>1639.4</v>
      </c>
      <c r="E93" s="21">
        <v>2085.3000000000002</v>
      </c>
      <c r="F93" s="21">
        <v>1700.3</v>
      </c>
      <c r="G93" s="21">
        <v>1908.1</v>
      </c>
      <c r="H93" s="21">
        <v>2374.4</v>
      </c>
      <c r="I93" s="21">
        <v>2400.6</v>
      </c>
      <c r="J93" s="21">
        <v>2321.6</v>
      </c>
      <c r="K93" s="21">
        <v>2320.4</v>
      </c>
      <c r="L93" s="21">
        <v>2164.5</v>
      </c>
      <c r="M93" s="21">
        <v>2403.6999999999998</v>
      </c>
      <c r="N93" s="21">
        <v>2552</v>
      </c>
      <c r="O93" s="21">
        <v>2817.6</v>
      </c>
      <c r="P93" s="21">
        <v>2857.4</v>
      </c>
      <c r="Q93" s="21">
        <v>2670.5</v>
      </c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42">
        <f t="shared" si="1"/>
        <v>1</v>
      </c>
      <c r="AC93" s="16"/>
      <c r="AD93" s="16"/>
      <c r="AE93" s="16"/>
      <c r="AF93" s="16"/>
      <c r="AG93" s="16"/>
    </row>
    <row r="94" spans="1:33" ht="14.25" customHeight="1" x14ac:dyDescent="0.25">
      <c r="A94" s="22" t="s">
        <v>114</v>
      </c>
      <c r="B94" s="19">
        <v>10101.551404722255</v>
      </c>
      <c r="C94" s="19">
        <v>11015.288487516251</v>
      </c>
      <c r="D94" s="19">
        <v>13802.304767316995</v>
      </c>
      <c r="E94" s="19">
        <v>14089.014280924672</v>
      </c>
      <c r="F94" s="19">
        <v>9108.0252759416071</v>
      </c>
      <c r="G94" s="19">
        <v>11694.585029870124</v>
      </c>
      <c r="H94" s="19">
        <v>11890.880945880668</v>
      </c>
      <c r="I94" s="19">
        <v>10636.625403228933</v>
      </c>
      <c r="J94" s="19">
        <v>11175.50858157919</v>
      </c>
      <c r="K94" s="19">
        <v>11211.507942836202</v>
      </c>
      <c r="L94" s="19">
        <v>7319.7800876497868</v>
      </c>
      <c r="M94" s="19">
        <v>8210.0228354778119</v>
      </c>
      <c r="N94" s="19">
        <v>10225.793819503702</v>
      </c>
      <c r="O94" s="19">
        <v>11108.265170677678</v>
      </c>
      <c r="P94" s="19">
        <v>10456.667511931835</v>
      </c>
      <c r="Q94" s="19">
        <v>9602.8054297310518</v>
      </c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42">
        <f t="shared" si="1"/>
        <v>1</v>
      </c>
      <c r="AC94" s="16"/>
      <c r="AD94" s="16"/>
      <c r="AE94" s="16"/>
      <c r="AF94" s="16"/>
      <c r="AG94" s="16"/>
    </row>
    <row r="95" spans="1:33" ht="14.25" customHeight="1" x14ac:dyDescent="0.25">
      <c r="A95" s="22" t="s">
        <v>115</v>
      </c>
      <c r="B95" s="21">
        <v>572.0531552878</v>
      </c>
      <c r="C95" s="21">
        <v>666.41434898633509</v>
      </c>
      <c r="D95" s="21">
        <v>775.05499999999995</v>
      </c>
      <c r="E95" s="21">
        <v>893.95827731226507</v>
      </c>
      <c r="F95" s="21">
        <v>611.46375</v>
      </c>
      <c r="G95" s="21">
        <v>614.79871933001698</v>
      </c>
      <c r="H95" s="21">
        <v>729.5</v>
      </c>
      <c r="I95" s="21">
        <v>710.32683025118592</v>
      </c>
      <c r="J95" s="21">
        <v>684.34059651329403</v>
      </c>
      <c r="K95" s="21">
        <v>647.49955302757496</v>
      </c>
      <c r="L95" s="21">
        <v>569.47488795832305</v>
      </c>
      <c r="M95" s="21">
        <v>545.07307796738894</v>
      </c>
      <c r="N95" s="21">
        <v>628.69114497327405</v>
      </c>
      <c r="O95" s="21">
        <v>682.72916192070511</v>
      </c>
      <c r="P95" s="21">
        <v>699.21633844316307</v>
      </c>
      <c r="Q95" s="21">
        <v>551.04393597707701</v>
      </c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42">
        <f t="shared" si="1"/>
        <v>1</v>
      </c>
      <c r="AC95" s="16"/>
      <c r="AD95" s="16"/>
      <c r="AE95" s="16"/>
      <c r="AF95" s="16"/>
      <c r="AG95" s="16"/>
    </row>
    <row r="96" spans="1:33" ht="14.25" customHeight="1" x14ac:dyDescent="0.25">
      <c r="A96" s="22" t="s">
        <v>116</v>
      </c>
      <c r="B96" s="19">
        <v>20667.872053230898</v>
      </c>
      <c r="C96" s="19">
        <v>22405.93233610793</v>
      </c>
      <c r="D96" s="19">
        <v>27806.107718810861</v>
      </c>
      <c r="E96" s="19">
        <v>31685.174345535324</v>
      </c>
      <c r="F96" s="19">
        <v>22446.838536038307</v>
      </c>
      <c r="G96" s="19">
        <v>25642.86602097069</v>
      </c>
      <c r="H96" s="19">
        <v>27089.543209605072</v>
      </c>
      <c r="I96" s="19">
        <v>31211.531429730654</v>
      </c>
      <c r="J96" s="19">
        <v>25441.444177218666</v>
      </c>
      <c r="K96" s="19">
        <v>24824.23571489079</v>
      </c>
      <c r="L96" s="19"/>
      <c r="M96" s="19">
        <v>19556.766562210632</v>
      </c>
      <c r="N96" s="19">
        <v>20717.302206844972</v>
      </c>
      <c r="O96" s="19">
        <v>23493.263208571323</v>
      </c>
      <c r="P96" s="19">
        <v>22245.547337619049</v>
      </c>
      <c r="Q96" s="19">
        <v>22309.556687548651</v>
      </c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42">
        <f t="shared" si="1"/>
        <v>1</v>
      </c>
      <c r="AC96" s="16"/>
      <c r="AD96" s="16"/>
      <c r="AE96" s="16"/>
      <c r="AF96" s="16"/>
      <c r="AG96" s="16"/>
    </row>
    <row r="97" spans="1:33" ht="14.25" customHeight="1" x14ac:dyDescent="0.25">
      <c r="A97" s="22" t="s">
        <v>117</v>
      </c>
      <c r="B97" s="21">
        <v>942.17207334273621</v>
      </c>
      <c r="C97" s="21">
        <v>1037.5176304654444</v>
      </c>
      <c r="D97" s="21">
        <v>1232.1584426179757</v>
      </c>
      <c r="E97" s="21">
        <v>1527.1770588613579</v>
      </c>
      <c r="F97" s="21">
        <v>1278.4507042253522</v>
      </c>
      <c r="G97" s="21">
        <v>1397.9</v>
      </c>
      <c r="H97" s="21">
        <v>1701.4084507042255</v>
      </c>
      <c r="I97" s="21">
        <v>1863.661971830986</v>
      </c>
      <c r="J97" s="21">
        <v>1978.1690140845071</v>
      </c>
      <c r="K97" s="21">
        <v>2058.0281690140846</v>
      </c>
      <c r="L97" s="21">
        <v>1837.0422535211267</v>
      </c>
      <c r="M97" s="21">
        <v>1732.8169014084508</v>
      </c>
      <c r="N97" s="21">
        <v>1841.1267605633805</v>
      </c>
      <c r="O97" s="21">
        <v>1821.6901408450706</v>
      </c>
      <c r="P97" s="21">
        <v>1739.5774647887326</v>
      </c>
      <c r="Q97" s="21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42">
        <f t="shared" si="1"/>
        <v>0</v>
      </c>
      <c r="AC97" s="16"/>
      <c r="AD97" s="16"/>
      <c r="AE97" s="16"/>
      <c r="AF97" s="16"/>
      <c r="AG97" s="16"/>
    </row>
    <row r="98" spans="1:33" ht="14.25" customHeight="1" x14ac:dyDescent="0.25">
      <c r="A98" s="22" t="s">
        <v>118</v>
      </c>
      <c r="B98" s="19">
        <v>898.52802344600002</v>
      </c>
      <c r="C98" s="19">
        <v>1207.6755585105921</v>
      </c>
      <c r="D98" s="19">
        <v>1670.644381414</v>
      </c>
      <c r="E98" s="19">
        <v>1886.347932422</v>
      </c>
      <c r="F98" s="19">
        <v>1509.6046472550001</v>
      </c>
      <c r="G98" s="19">
        <v>1491.7965421830002</v>
      </c>
      <c r="H98" s="19">
        <v>1680.6374158901999</v>
      </c>
      <c r="I98" s="19">
        <v>2167.9855197242023</v>
      </c>
      <c r="J98" s="19">
        <v>2234.238588480202</v>
      </c>
      <c r="K98" s="19">
        <v>1947.1950472412</v>
      </c>
      <c r="L98" s="19">
        <v>1453.1157303946011</v>
      </c>
      <c r="M98" s="19">
        <v>1194.9589088664</v>
      </c>
      <c r="N98" s="19">
        <v>1336.8379234534</v>
      </c>
      <c r="O98" s="19">
        <v>1552.5265672942901</v>
      </c>
      <c r="P98" s="19">
        <v>1857.335552943</v>
      </c>
      <c r="Q98" s="19">
        <v>1846.0320734712</v>
      </c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42">
        <f t="shared" si="1"/>
        <v>1</v>
      </c>
      <c r="AC98" s="16"/>
      <c r="AD98" s="16"/>
      <c r="AE98" s="16"/>
      <c r="AF98" s="16"/>
      <c r="AG98" s="16"/>
    </row>
    <row r="99" spans="1:33" ht="14.25" customHeight="1" x14ac:dyDescent="0.25">
      <c r="A99" s="22" t="s">
        <v>119</v>
      </c>
      <c r="B99" s="21">
        <v>347.07456934367053</v>
      </c>
      <c r="C99" s="21">
        <v>573.20445719888494</v>
      </c>
      <c r="D99" s="21">
        <v>694.31527605842996</v>
      </c>
      <c r="E99" s="21">
        <v>805.58494657334597</v>
      </c>
      <c r="F99" s="21">
        <v>783.616250632939</v>
      </c>
      <c r="G99" s="21">
        <v>828.65665544804403</v>
      </c>
      <c r="H99" s="21">
        <v>945.6</v>
      </c>
      <c r="I99" s="21">
        <v>1141.9718443156275</v>
      </c>
      <c r="J99" s="21">
        <v>933.86515462321506</v>
      </c>
      <c r="K99" s="21">
        <v>1329.5724075179846</v>
      </c>
      <c r="L99" s="21">
        <v>1211.8102187543177</v>
      </c>
      <c r="M99" s="21">
        <v>766.56641691088782</v>
      </c>
      <c r="N99" s="21">
        <v>844.8733129255038</v>
      </c>
      <c r="O99" s="21">
        <v>1178.3767339512251</v>
      </c>
      <c r="P99" s="21">
        <v>1232.5116839783877</v>
      </c>
      <c r="Q99" s="21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42">
        <f t="shared" si="1"/>
        <v>0</v>
      </c>
      <c r="AC99" s="16"/>
      <c r="AD99" s="16"/>
      <c r="AE99" s="16"/>
      <c r="AF99" s="16"/>
      <c r="AG99" s="16"/>
    </row>
    <row r="100" spans="1:33" ht="14.25" customHeight="1" x14ac:dyDescent="0.25">
      <c r="A100" s="22" t="s">
        <v>120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>
        <v>21.902392911446011</v>
      </c>
      <c r="O100" s="19"/>
      <c r="P100" s="19"/>
      <c r="Q100" s="19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42">
        <f t="shared" si="1"/>
        <v>0</v>
      </c>
      <c r="AC100" s="16"/>
      <c r="AD100" s="16"/>
      <c r="AE100" s="16"/>
      <c r="AF100" s="16"/>
      <c r="AG100" s="16"/>
    </row>
    <row r="101" spans="1:33" ht="14.25" customHeight="1" x14ac:dyDescent="0.25">
      <c r="A101" s="22" t="s">
        <v>121</v>
      </c>
      <c r="B101" s="21">
        <v>8126.1</v>
      </c>
      <c r="C101" s="21">
        <v>9877.9</v>
      </c>
      <c r="D101" s="21">
        <v>13415.1</v>
      </c>
      <c r="E101" s="21">
        <v>19289</v>
      </c>
      <c r="F101" s="21">
        <v>12079.5</v>
      </c>
      <c r="G101" s="21">
        <v>12918.4</v>
      </c>
      <c r="H101" s="21">
        <v>12259.2</v>
      </c>
      <c r="I101" s="21">
        <v>12760</v>
      </c>
      <c r="J101" s="21">
        <v>12184.1</v>
      </c>
      <c r="K101" s="21">
        <v>13886.6</v>
      </c>
      <c r="L101" s="21">
        <v>12817.5</v>
      </c>
      <c r="M101" s="21">
        <v>12904</v>
      </c>
      <c r="N101" s="21">
        <v>15550.3</v>
      </c>
      <c r="O101" s="21">
        <v>15443.6</v>
      </c>
      <c r="P101" s="21">
        <v>13844.1</v>
      </c>
      <c r="Q101" s="21">
        <v>12056.6</v>
      </c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42">
        <f t="shared" si="1"/>
        <v>1</v>
      </c>
      <c r="AC101" s="16"/>
      <c r="AD101" s="16"/>
      <c r="AE101" s="16"/>
      <c r="AF101" s="16"/>
      <c r="AG101" s="16"/>
    </row>
    <row r="102" spans="1:33" ht="14.25" customHeight="1" x14ac:dyDescent="0.25">
      <c r="A102" s="22" t="s">
        <v>122</v>
      </c>
      <c r="B102" s="19">
        <v>0.41990184039694922</v>
      </c>
      <c r="C102" s="19">
        <v>0</v>
      </c>
      <c r="D102" s="19">
        <v>77.826041955974176</v>
      </c>
      <c r="E102" s="19">
        <v>106.248226160816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12.26862002390736</v>
      </c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42">
        <f t="shared" si="1"/>
        <v>1</v>
      </c>
      <c r="AC102" s="16"/>
      <c r="AD102" s="16"/>
      <c r="AE102" s="16"/>
      <c r="AF102" s="16"/>
      <c r="AG102" s="16"/>
    </row>
    <row r="103" spans="1:33" ht="14.25" customHeight="1" x14ac:dyDescent="0.25">
      <c r="A103" s="22" t="s">
        <v>123</v>
      </c>
      <c r="B103" s="21">
        <v>2125.3424657534247</v>
      </c>
      <c r="C103" s="21">
        <v>2401.6440354477695</v>
      </c>
      <c r="D103" s="21">
        <v>2854.5396037463006</v>
      </c>
      <c r="E103" s="21">
        <v>4492.0854706429118</v>
      </c>
      <c r="F103" s="21">
        <v>3628.5</v>
      </c>
      <c r="G103" s="21">
        <v>3053.3007803873743</v>
      </c>
      <c r="H103" s="21">
        <v>4951.1867753196229</v>
      </c>
      <c r="I103" s="21">
        <v>5308.8150317452591</v>
      </c>
      <c r="J103" s="21">
        <v>3940.2124579567489</v>
      </c>
      <c r="K103" s="21">
        <v>4230.07282551976</v>
      </c>
      <c r="L103" s="21">
        <v>4299.4471244655178</v>
      </c>
      <c r="M103" s="21">
        <v>3985.867899509964</v>
      </c>
      <c r="N103" s="21">
        <v>3833.7235769210429</v>
      </c>
      <c r="O103" s="21">
        <v>4078.2657786213908</v>
      </c>
      <c r="P103" s="21">
        <v>3835.7031310791081</v>
      </c>
      <c r="Q103" s="21">
        <v>3170.4527969379146</v>
      </c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42">
        <f t="shared" si="1"/>
        <v>1</v>
      </c>
      <c r="AC103" s="16"/>
      <c r="AD103" s="16"/>
      <c r="AE103" s="16"/>
      <c r="AF103" s="16"/>
      <c r="AG103" s="16"/>
    </row>
    <row r="104" spans="1:33" ht="14.25" customHeight="1" x14ac:dyDescent="0.25">
      <c r="A104" s="22" t="s">
        <v>124</v>
      </c>
      <c r="B104" s="19">
        <v>43.806274791199996</v>
      </c>
      <c r="C104" s="19">
        <v>62.940535710399999</v>
      </c>
      <c r="D104" s="19">
        <v>92.455350927200001</v>
      </c>
      <c r="E104" s="19">
        <v>139.89034134760001</v>
      </c>
      <c r="F104" s="19">
        <v>118.530964184344</v>
      </c>
      <c r="G104" s="19">
        <v>129.6</v>
      </c>
      <c r="H104" s="19">
        <v>173.74939071599999</v>
      </c>
      <c r="I104" s="19">
        <v>222.2127857264</v>
      </c>
      <c r="J104" s="19">
        <v>180.58245945440001</v>
      </c>
      <c r="K104" s="19">
        <v>192.023700996</v>
      </c>
      <c r="L104" s="19">
        <v>140.34204604640001</v>
      </c>
      <c r="M104" s="19">
        <v>134.7675666376</v>
      </c>
      <c r="N104" s="19">
        <v>147.05652315520001</v>
      </c>
      <c r="O104" s="19">
        <v>192.14539411760001</v>
      </c>
      <c r="P104" s="19">
        <v>158.69923283279999</v>
      </c>
      <c r="Q104" s="19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42">
        <f t="shared" si="1"/>
        <v>0</v>
      </c>
      <c r="AC104" s="16"/>
      <c r="AD104" s="16"/>
      <c r="AE104" s="16"/>
      <c r="AF104" s="16"/>
      <c r="AG104" s="16"/>
    </row>
    <row r="105" spans="1:33" ht="14.25" customHeight="1" x14ac:dyDescent="0.25">
      <c r="A105" s="22" t="s">
        <v>125</v>
      </c>
      <c r="B105" s="21">
        <v>0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31.8</v>
      </c>
      <c r="J105" s="21">
        <v>18.064644079999997</v>
      </c>
      <c r="K105" s="21">
        <v>13.3254913876</v>
      </c>
      <c r="L105" s="21">
        <v>16.651957984500001</v>
      </c>
      <c r="M105" s="21">
        <v>40.669054453199998</v>
      </c>
      <c r="N105" s="21">
        <v>57.161008545081899</v>
      </c>
      <c r="O105" s="21">
        <v>55.6741596066285</v>
      </c>
      <c r="P105" s="21">
        <v>45.723759659999999</v>
      </c>
      <c r="Q105" s="21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42">
        <f t="shared" si="1"/>
        <v>0</v>
      </c>
      <c r="AC105" s="16"/>
      <c r="AD105" s="16"/>
      <c r="AE105" s="16"/>
      <c r="AF105" s="16"/>
      <c r="AG105" s="16"/>
    </row>
    <row r="106" spans="1:33" ht="14.25" customHeight="1" x14ac:dyDescent="0.25">
      <c r="A106" s="22" t="s">
        <v>126</v>
      </c>
      <c r="B106" s="54">
        <v>243.84169338521389</v>
      </c>
      <c r="C106" s="54">
        <v>318.92210117647016</v>
      </c>
      <c r="D106" s="54">
        <v>435.81201647058964</v>
      </c>
      <c r="E106" s="54">
        <v>452.9926843749999</v>
      </c>
      <c r="F106" s="54">
        <v>276.16691953124979</v>
      </c>
      <c r="G106" s="54">
        <v>334.08060000000063</v>
      </c>
      <c r="H106" s="54">
        <v>450.99350194552619</v>
      </c>
      <c r="I106" s="54">
        <v>459.95434453125011</v>
      </c>
      <c r="J106" s="54">
        <v>476.79437607843272</v>
      </c>
      <c r="K106" s="54">
        <v>565.94133411764506</v>
      </c>
      <c r="L106" s="54">
        <v>481.52859453124972</v>
      </c>
      <c r="M106" s="54">
        <v>466.00621050583771</v>
      </c>
      <c r="N106" s="54">
        <v>530.95015294117741</v>
      </c>
      <c r="O106" s="54">
        <v>609.37252705882304</v>
      </c>
      <c r="P106" s="54">
        <v>586.60464313725402</v>
      </c>
      <c r="Q106" s="54">
        <v>605.36393774319231</v>
      </c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42">
        <f t="shared" si="1"/>
        <v>1</v>
      </c>
      <c r="AC106" s="16"/>
      <c r="AD106" s="16"/>
      <c r="AE106" s="16"/>
      <c r="AF106" s="16"/>
      <c r="AG106" s="16"/>
    </row>
    <row r="107" spans="1:33" ht="14.25" customHeight="1" x14ac:dyDescent="0.25">
      <c r="A107" s="22" t="s">
        <v>127</v>
      </c>
      <c r="B107" s="21">
        <v>675.43087700200113</v>
      </c>
      <c r="C107" s="21">
        <v>723.50399694825001</v>
      </c>
      <c r="D107" s="21">
        <v>919.25</v>
      </c>
      <c r="E107" s="21">
        <v>1210.5999999999999</v>
      </c>
      <c r="F107" s="21">
        <v>1244.4844995584999</v>
      </c>
      <c r="G107" s="21">
        <v>1292.2126339486001</v>
      </c>
      <c r="H107" s="21">
        <v>1460.7626331999998</v>
      </c>
      <c r="I107" s="21">
        <v>1589.1718207000001</v>
      </c>
      <c r="J107" s="21">
        <v>1597.0752812999999</v>
      </c>
      <c r="K107" s="21">
        <v>1545.6748263000002</v>
      </c>
      <c r="L107" s="21">
        <v>1327.5539530000001</v>
      </c>
      <c r="M107" s="21">
        <v>1355.7762470999999</v>
      </c>
      <c r="N107" s="21">
        <v>1393.7890267999999</v>
      </c>
      <c r="O107" s="21">
        <v>1427.7700843121002</v>
      </c>
      <c r="P107" s="21">
        <v>1374.8506275117998</v>
      </c>
      <c r="Q107" s="21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42">
        <f t="shared" si="1"/>
        <v>0</v>
      </c>
      <c r="AC107" s="16"/>
      <c r="AD107" s="16"/>
      <c r="AE107" s="16"/>
      <c r="AF107" s="16"/>
      <c r="AG107" s="16"/>
    </row>
    <row r="108" spans="1:33" ht="14.25" customHeight="1" x14ac:dyDescent="0.25">
      <c r="A108" s="22" t="s">
        <v>128</v>
      </c>
      <c r="B108" s="19">
        <v>31.5</v>
      </c>
      <c r="C108" s="19">
        <v>34.058059668911675</v>
      </c>
      <c r="D108" s="19">
        <v>35.594769658376038</v>
      </c>
      <c r="E108" s="19">
        <v>42.141771603838556</v>
      </c>
      <c r="F108" s="19">
        <v>37.845839988841313</v>
      </c>
      <c r="G108" s="19">
        <v>57.093040059746258</v>
      </c>
      <c r="H108" s="19">
        <v>62.506782479973687</v>
      </c>
      <c r="I108" s="19">
        <v>65.372381144229095</v>
      </c>
      <c r="J108" s="19">
        <v>54.865897419119833</v>
      </c>
      <c r="K108" s="19">
        <v>52.859294752243038</v>
      </c>
      <c r="L108" s="19">
        <v>50.181977881313401</v>
      </c>
      <c r="M108" s="19">
        <v>46.763417622126433</v>
      </c>
      <c r="N108" s="19">
        <v>52.995772246085778</v>
      </c>
      <c r="O108" s="19">
        <v>56.018179132210598</v>
      </c>
      <c r="P108" s="19">
        <v>51.698689180166184</v>
      </c>
      <c r="Q108" s="19">
        <v>46.42048234703708</v>
      </c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42">
        <f t="shared" si="1"/>
        <v>1</v>
      </c>
      <c r="AC108" s="16"/>
      <c r="AD108" s="16"/>
      <c r="AE108" s="16"/>
      <c r="AF108" s="16"/>
      <c r="AG108" s="16"/>
    </row>
    <row r="109" spans="1:33" ht="14.25" customHeight="1" x14ac:dyDescent="0.25">
      <c r="A109" s="22" t="s">
        <v>129</v>
      </c>
      <c r="B109" s="21">
        <v>62.890324274419299</v>
      </c>
      <c r="C109" s="21">
        <v>90.819929163417527</v>
      </c>
      <c r="D109" s="21">
        <v>99.922655646993803</v>
      </c>
      <c r="E109" s="21">
        <v>202.35785580174505</v>
      </c>
      <c r="F109" s="21">
        <v>62.470285537648166</v>
      </c>
      <c r="G109" s="21">
        <v>40.700000000000003</v>
      </c>
      <c r="H109" s="21">
        <v>69.703434280160096</v>
      </c>
      <c r="I109" s="21">
        <v>96.740607544720007</v>
      </c>
      <c r="J109" s="21">
        <v>84.459107102400012</v>
      </c>
      <c r="K109" s="21">
        <v>143.52553813064</v>
      </c>
      <c r="L109" s="21">
        <v>108.17959603599989</v>
      </c>
      <c r="M109" s="21">
        <v>80.4101250025507</v>
      </c>
      <c r="N109" s="21">
        <v>84.569871319299992</v>
      </c>
      <c r="O109" s="21">
        <v>87.927702792264995</v>
      </c>
      <c r="P109" s="21">
        <v>92.506312010000002</v>
      </c>
      <c r="Q109" s="21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42">
        <f t="shared" si="1"/>
        <v>0</v>
      </c>
      <c r="AC109" s="16"/>
      <c r="AD109" s="16"/>
      <c r="AE109" s="16"/>
      <c r="AF109" s="16"/>
      <c r="AG109" s="16"/>
    </row>
    <row r="110" spans="1:33" ht="14.25" customHeight="1" x14ac:dyDescent="0.25">
      <c r="A110" s="22" t="s">
        <v>130</v>
      </c>
      <c r="B110" s="19">
        <v>776</v>
      </c>
      <c r="C110" s="19">
        <v>935</v>
      </c>
      <c r="D110" s="19">
        <v>1141.7</v>
      </c>
      <c r="E110" s="19">
        <v>1397.3</v>
      </c>
      <c r="F110" s="19">
        <v>1957.6</v>
      </c>
      <c r="G110" s="19">
        <v>2186.3000000000002</v>
      </c>
      <c r="H110" s="19">
        <v>995.6</v>
      </c>
      <c r="I110" s="19">
        <v>2326.4</v>
      </c>
      <c r="J110" s="19">
        <v>3095.4</v>
      </c>
      <c r="K110" s="19">
        <v>2863.1</v>
      </c>
      <c r="L110" s="19">
        <v>1546.2</v>
      </c>
      <c r="M110" s="19">
        <v>815.8</v>
      </c>
      <c r="N110" s="19">
        <v>993.5</v>
      </c>
      <c r="O110" s="19">
        <v>1297.5</v>
      </c>
      <c r="P110" s="19"/>
      <c r="Q110" s="19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42">
        <f t="shared" si="1"/>
        <v>0</v>
      </c>
      <c r="AC110" s="16"/>
      <c r="AD110" s="16"/>
      <c r="AE110" s="16"/>
      <c r="AF110" s="16"/>
      <c r="AG110" s="16"/>
    </row>
    <row r="111" spans="1:33" ht="14.25" customHeight="1" x14ac:dyDescent="0.25">
      <c r="A111" s="22" t="s">
        <v>131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54">
        <v>1798.6970669058762</v>
      </c>
      <c r="L111" s="54">
        <v>1321.1524745117181</v>
      </c>
      <c r="M111" s="54">
        <v>1227.42272376654</v>
      </c>
      <c r="N111" s="54">
        <v>1416.7783506588262</v>
      </c>
      <c r="O111" s="54">
        <v>1633.5317065960774</v>
      </c>
      <c r="P111" s="54">
        <v>1966.3569764705851</v>
      </c>
      <c r="Q111" s="54">
        <v>1972.5041483891102</v>
      </c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42">
        <f t="shared" si="1"/>
        <v>1</v>
      </c>
      <c r="AC111" s="16"/>
      <c r="AD111" s="16"/>
      <c r="AE111" s="16"/>
      <c r="AF111" s="16"/>
      <c r="AG111" s="16"/>
    </row>
    <row r="112" spans="1:33" ht="14.25" customHeight="1" x14ac:dyDescent="0.25">
      <c r="A112" s="22" t="s">
        <v>132</v>
      </c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42">
        <f t="shared" si="1"/>
        <v>0</v>
      </c>
      <c r="AC112" s="16"/>
      <c r="AD112" s="16"/>
      <c r="AE112" s="16"/>
      <c r="AF112" s="16"/>
      <c r="AG112" s="16"/>
    </row>
    <row r="113" spans="1:33" ht="14.25" customHeight="1" x14ac:dyDescent="0.25">
      <c r="A113" s="22" t="s">
        <v>133</v>
      </c>
      <c r="B113" s="21">
        <v>185.4</v>
      </c>
      <c r="C113" s="21">
        <v>196.14423999377112</v>
      </c>
      <c r="D113" s="21">
        <v>275.2960732182828</v>
      </c>
      <c r="E113" s="21">
        <v>394.21566153359055</v>
      </c>
      <c r="F113" s="21">
        <v>331.72740149929137</v>
      </c>
      <c r="G113" s="21">
        <v>269.37491953885609</v>
      </c>
      <c r="H113" s="21">
        <v>356.52118615255966</v>
      </c>
      <c r="I113" s="21">
        <v>379.65504612939191</v>
      </c>
      <c r="J113" s="21">
        <v>399.43865158016894</v>
      </c>
      <c r="K113" s="21">
        <v>395.65796963132453</v>
      </c>
      <c r="L113" s="21">
        <v>342.89773466985758</v>
      </c>
      <c r="M113" s="21">
        <v>350.27852303599741</v>
      </c>
      <c r="N113" s="21">
        <v>325.56434472250066</v>
      </c>
      <c r="O113" s="21">
        <v>323.10434473976721</v>
      </c>
      <c r="P113" s="21">
        <v>331.08709156450965</v>
      </c>
      <c r="Q113" s="21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42">
        <f t="shared" si="1"/>
        <v>0</v>
      </c>
      <c r="AC113" s="16"/>
      <c r="AD113" s="16"/>
      <c r="AE113" s="16"/>
      <c r="AF113" s="16"/>
      <c r="AG113" s="16"/>
    </row>
    <row r="114" spans="1:33" ht="14.25" customHeight="1" x14ac:dyDescent="0.25">
      <c r="A114" s="22" t="s">
        <v>134</v>
      </c>
      <c r="B114" s="19">
        <v>7.2609030388089764</v>
      </c>
      <c r="C114" s="19">
        <v>7.3285656654471403</v>
      </c>
      <c r="D114" s="19">
        <v>8.6945914885523088</v>
      </c>
      <c r="E114" s="19">
        <v>18.845292348720342</v>
      </c>
      <c r="F114" s="19">
        <v>39.973182673892438</v>
      </c>
      <c r="G114" s="19">
        <v>47.85483075861876</v>
      </c>
      <c r="H114" s="19">
        <v>53.726124834169774</v>
      </c>
      <c r="I114" s="19">
        <v>23.45279322059702</v>
      </c>
      <c r="J114" s="19">
        <v>24.441228455534084</v>
      </c>
      <c r="K114" s="19">
        <v>26.025934072319526</v>
      </c>
      <c r="L114" s="19">
        <v>32.803747130973598</v>
      </c>
      <c r="M114" s="19">
        <v>31.874172129932401</v>
      </c>
      <c r="N114" s="19">
        <v>36.750854821230796</v>
      </c>
      <c r="O114" s="19">
        <v>38.4603705011804</v>
      </c>
      <c r="P114" s="19">
        <v>42.909562789478798</v>
      </c>
      <c r="Q114" s="19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42">
        <f t="shared" si="1"/>
        <v>0</v>
      </c>
      <c r="AC114" s="16"/>
      <c r="AD114" s="16"/>
      <c r="AE114" s="16"/>
      <c r="AF114" s="16"/>
      <c r="AG114" s="16"/>
    </row>
    <row r="115" spans="1:33" ht="14.25" customHeight="1" x14ac:dyDescent="0.25">
      <c r="A115" s="22" t="s">
        <v>135</v>
      </c>
      <c r="B115" s="21">
        <v>6937.8198480807514</v>
      </c>
      <c r="C115" s="21">
        <v>7890.4256810778179</v>
      </c>
      <c r="D115" s="21">
        <v>8815.925419017407</v>
      </c>
      <c r="E115" s="21">
        <v>9491.7282197655422</v>
      </c>
      <c r="F115" s="21">
        <v>7490.0008752374879</v>
      </c>
      <c r="G115" s="21">
        <v>7094.5</v>
      </c>
      <c r="H115" s="21">
        <v>8283.9165541077928</v>
      </c>
      <c r="I115" s="21">
        <v>8819.4980460805364</v>
      </c>
      <c r="J115" s="21">
        <v>9268.7453098976712</v>
      </c>
      <c r="K115" s="21">
        <v>9566.3205017390974</v>
      </c>
      <c r="L115" s="21">
        <v>8126.1263445216455</v>
      </c>
      <c r="M115" s="21">
        <v>7575.4273378852358</v>
      </c>
      <c r="N115" s="21">
        <v>8579.212641643524</v>
      </c>
      <c r="O115" s="21">
        <v>9406.2968434944778</v>
      </c>
      <c r="P115" s="21">
        <v>8789.4874765867007</v>
      </c>
      <c r="Q115" s="21">
        <v>8189.8320576187461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42">
        <f t="shared" si="1"/>
        <v>1</v>
      </c>
      <c r="AC115" s="16"/>
      <c r="AD115" s="16"/>
      <c r="AE115" s="16"/>
      <c r="AF115" s="16"/>
      <c r="AG115" s="16"/>
    </row>
    <row r="116" spans="1:33" ht="14.25" customHeight="1" x14ac:dyDescent="0.25">
      <c r="A116" s="22" t="s">
        <v>136</v>
      </c>
      <c r="B116" s="19">
        <v>68.378568960518407</v>
      </c>
      <c r="C116" s="19">
        <v>85.055003196018703</v>
      </c>
      <c r="D116" s="19">
        <v>113.75046043815901</v>
      </c>
      <c r="E116" s="19">
        <v>132.00973844442601</v>
      </c>
      <c r="F116" s="19">
        <v>95.078736414529999</v>
      </c>
      <c r="G116" s="19">
        <v>102.418795819729</v>
      </c>
      <c r="H116" s="19">
        <v>124.4</v>
      </c>
      <c r="I116" s="19">
        <v>112.57569197413299</v>
      </c>
      <c r="J116" s="19">
        <v>122.56230940767799</v>
      </c>
      <c r="K116" s="19">
        <v>139.82627834943</v>
      </c>
      <c r="L116" s="19">
        <v>152.40251374213</v>
      </c>
      <c r="M116" s="19">
        <v>168.52181605906799</v>
      </c>
      <c r="N116" s="19">
        <v>270.45099377532898</v>
      </c>
      <c r="O116" s="19">
        <v>320.89764518070297</v>
      </c>
      <c r="P116" s="19">
        <v>293.00317693151101</v>
      </c>
      <c r="Q116" s="19">
        <v>192.577781962252</v>
      </c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42">
        <f t="shared" si="1"/>
        <v>1</v>
      </c>
      <c r="AC116" s="16"/>
      <c r="AD116" s="16"/>
      <c r="AE116" s="16"/>
      <c r="AF116" s="16"/>
      <c r="AG116" s="16"/>
    </row>
    <row r="117" spans="1:33" ht="14.25" customHeight="1" x14ac:dyDescent="0.25">
      <c r="A117" s="22" t="s">
        <v>137</v>
      </c>
      <c r="B117" s="21">
        <v>297.2</v>
      </c>
      <c r="C117" s="21">
        <v>327.37280138536704</v>
      </c>
      <c r="D117" s="21">
        <v>387.77984778460888</v>
      </c>
      <c r="E117" s="21">
        <v>560.08721846267349</v>
      </c>
      <c r="F117" s="21">
        <v>366.99498353278756</v>
      </c>
      <c r="G117" s="21">
        <v>559.88868435614734</v>
      </c>
      <c r="H117" s="21">
        <v>564.79580126876465</v>
      </c>
      <c r="I117" s="21">
        <v>599.03338822468243</v>
      </c>
      <c r="J117" s="21">
        <v>647.21365833494565</v>
      </c>
      <c r="K117" s="21">
        <v>606.65096850728969</v>
      </c>
      <c r="L117" s="21">
        <v>589.05839903707715</v>
      </c>
      <c r="M117" s="21">
        <v>627.91900444335511</v>
      </c>
      <c r="N117" s="21">
        <v>664.25837503649484</v>
      </c>
      <c r="O117" s="21">
        <v>731.84045522024223</v>
      </c>
      <c r="P117" s="21"/>
      <c r="Q117" s="21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42">
        <f t="shared" si="1"/>
        <v>0</v>
      </c>
      <c r="AC117" s="16"/>
      <c r="AD117" s="16"/>
      <c r="AE117" s="16"/>
      <c r="AF117" s="16"/>
      <c r="AG117" s="16"/>
    </row>
    <row r="118" spans="1:33" ht="14.25" customHeight="1" x14ac:dyDescent="0.25">
      <c r="A118" s="22" t="s">
        <v>138</v>
      </c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42">
        <f t="shared" si="1"/>
        <v>0</v>
      </c>
      <c r="AC118" s="16"/>
      <c r="AD118" s="16"/>
      <c r="AE118" s="16"/>
      <c r="AF118" s="16"/>
      <c r="AG118" s="16"/>
    </row>
    <row r="119" spans="1:33" ht="14.25" customHeight="1" x14ac:dyDescent="0.25">
      <c r="A119" s="22" t="s">
        <v>139</v>
      </c>
      <c r="B119" s="21">
        <v>14.4</v>
      </c>
      <c r="C119" s="21">
        <v>13.7711594611813</v>
      </c>
      <c r="D119" s="21">
        <v>14.381592956685699</v>
      </c>
      <c r="E119" s="21">
        <v>15.102748253604499</v>
      </c>
      <c r="F119" s="21">
        <v>13.733174648543301</v>
      </c>
      <c r="G119" s="21">
        <v>15.923660481862401</v>
      </c>
      <c r="H119" s="21">
        <v>17.4903199823876</v>
      </c>
      <c r="I119" s="21">
        <v>17.5427505823898</v>
      </c>
      <c r="J119" s="21">
        <v>19.3316818192563</v>
      </c>
      <c r="K119" s="21">
        <v>17.5450702420172</v>
      </c>
      <c r="L119" s="21">
        <v>13.717000000000001</v>
      </c>
      <c r="M119" s="21">
        <v>14.529</v>
      </c>
      <c r="N119" s="21">
        <v>18.485835132829202</v>
      </c>
      <c r="O119" s="21">
        <v>17.2168958705753</v>
      </c>
      <c r="P119" s="21"/>
      <c r="Q119" s="21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42">
        <f t="shared" si="1"/>
        <v>0</v>
      </c>
      <c r="AC119" s="16"/>
      <c r="AD119" s="16"/>
      <c r="AE119" s="16"/>
      <c r="AF119" s="16"/>
      <c r="AG119" s="16"/>
    </row>
    <row r="120" spans="1:33" ht="14.25" customHeight="1" x14ac:dyDescent="0.25">
      <c r="A120" s="22" t="s">
        <v>140</v>
      </c>
      <c r="B120" s="19"/>
      <c r="C120" s="19"/>
      <c r="D120" s="19"/>
      <c r="E120" s="19"/>
      <c r="F120" s="19"/>
      <c r="G120" s="19"/>
      <c r="H120" s="19"/>
      <c r="I120" s="19">
        <v>303.43334637178975</v>
      </c>
      <c r="J120" s="19">
        <v>282.09131277164551</v>
      </c>
      <c r="K120" s="19">
        <v>277.56822285480627</v>
      </c>
      <c r="L120" s="19">
        <v>200.22425058498382</v>
      </c>
      <c r="M120" s="19">
        <v>152.93030874065735</v>
      </c>
      <c r="N120" s="19">
        <v>151.69999999999999</v>
      </c>
      <c r="O120" s="19">
        <v>190.37034960925567</v>
      </c>
      <c r="P120" s="19">
        <v>261.75067166180332</v>
      </c>
      <c r="Q120" s="19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42">
        <f t="shared" si="1"/>
        <v>0</v>
      </c>
      <c r="AC120" s="16"/>
      <c r="AD120" s="16"/>
      <c r="AE120" s="16"/>
      <c r="AF120" s="16"/>
      <c r="AG120" s="16"/>
    </row>
    <row r="121" spans="1:33" ht="14.25" customHeight="1" x14ac:dyDescent="0.25">
      <c r="A121" s="22" t="s">
        <v>141</v>
      </c>
      <c r="B121" s="21">
        <v>246.79901194852079</v>
      </c>
      <c r="C121" s="21">
        <v>256.56830016901699</v>
      </c>
      <c r="D121" s="21">
        <v>283.71057686183065</v>
      </c>
      <c r="E121" s="21">
        <v>341.37439333716554</v>
      </c>
      <c r="F121" s="21">
        <v>246.95914240022316</v>
      </c>
      <c r="G121" s="21">
        <v>279.14687189457311</v>
      </c>
      <c r="H121" s="21">
        <v>305.99700142909057</v>
      </c>
      <c r="I121" s="21">
        <v>324.64967500512154</v>
      </c>
      <c r="J121" s="21">
        <v>322.7</v>
      </c>
      <c r="K121" s="21">
        <v>322.3614578695433</v>
      </c>
      <c r="L121" s="21">
        <v>294.78516648404167</v>
      </c>
      <c r="M121" s="21">
        <v>267.1890771343343</v>
      </c>
      <c r="N121" s="21">
        <v>284.83950307564447</v>
      </c>
      <c r="O121" s="21">
        <v>315.82222333380196</v>
      </c>
      <c r="P121" s="21">
        <v>319.55920602131471</v>
      </c>
      <c r="Q121" s="21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42">
        <f t="shared" si="1"/>
        <v>0</v>
      </c>
      <c r="AC121" s="16"/>
      <c r="AD121" s="16"/>
      <c r="AE121" s="16"/>
      <c r="AF121" s="16"/>
      <c r="AG121" s="16"/>
    </row>
    <row r="122" spans="1:33" ht="14.25" customHeight="1" x14ac:dyDescent="0.25">
      <c r="A122" s="22" t="s">
        <v>142</v>
      </c>
      <c r="B122" s="19">
        <v>6373.8689999999997</v>
      </c>
      <c r="C122" s="19">
        <v>7301.2</v>
      </c>
      <c r="D122" s="19">
        <v>8172.1450000000004</v>
      </c>
      <c r="E122" s="19">
        <v>9841.2334759999994</v>
      </c>
      <c r="F122" s="19">
        <v>7452.4980910000004</v>
      </c>
      <c r="G122" s="19">
        <v>8583.9354210000001</v>
      </c>
      <c r="H122" s="19">
        <v>10050.386299</v>
      </c>
      <c r="I122" s="19">
        <v>9561.4069080000008</v>
      </c>
      <c r="J122" s="19">
        <v>9558.1198910000003</v>
      </c>
      <c r="K122" s="19">
        <v>11392.703062000001</v>
      </c>
      <c r="L122" s="19">
        <v>9870.9100149999995</v>
      </c>
      <c r="M122" s="19">
        <v>10240.068147</v>
      </c>
      <c r="N122" s="19">
        <v>11541.641791</v>
      </c>
      <c r="O122" s="19">
        <v>12315.496976</v>
      </c>
      <c r="P122" s="19">
        <v>11840.686129</v>
      </c>
      <c r="Q122" s="19">
        <v>10002.384325000001</v>
      </c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42">
        <f t="shared" si="1"/>
        <v>1</v>
      </c>
      <c r="AC122" s="16"/>
      <c r="AD122" s="16"/>
      <c r="AE122" s="16"/>
      <c r="AF122" s="16"/>
      <c r="AG122" s="16"/>
    </row>
    <row r="123" spans="1:33" ht="14.25" customHeight="1" x14ac:dyDescent="0.25">
      <c r="A123" s="22" t="s">
        <v>143</v>
      </c>
      <c r="B123" s="21"/>
      <c r="C123" s="21"/>
      <c r="D123" s="21"/>
      <c r="E123" s="21"/>
      <c r="F123" s="21">
        <v>25.5</v>
      </c>
      <c r="G123" s="21">
        <v>25.553000000000001</v>
      </c>
      <c r="H123" s="21">
        <v>28.410499999999999</v>
      </c>
      <c r="I123" s="21">
        <v>29.7364</v>
      </c>
      <c r="J123" s="21">
        <v>27.808199999999999</v>
      </c>
      <c r="K123" s="21">
        <v>25.154499999999999</v>
      </c>
      <c r="L123" s="21"/>
      <c r="M123" s="21"/>
      <c r="N123" s="21"/>
      <c r="O123" s="21"/>
      <c r="P123" s="21"/>
      <c r="Q123" s="21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42">
        <f t="shared" si="1"/>
        <v>0</v>
      </c>
      <c r="AC123" s="16"/>
      <c r="AD123" s="16"/>
      <c r="AE123" s="16"/>
      <c r="AF123" s="16"/>
      <c r="AG123" s="16"/>
    </row>
    <row r="124" spans="1:33" ht="14.25" customHeight="1" x14ac:dyDescent="0.25">
      <c r="A124" s="22" t="s">
        <v>144</v>
      </c>
      <c r="B124" s="19">
        <v>99.77</v>
      </c>
      <c r="C124" s="19">
        <v>119.29</v>
      </c>
      <c r="D124" s="19">
        <v>163.35</v>
      </c>
      <c r="E124" s="19">
        <v>221.97</v>
      </c>
      <c r="F124" s="19">
        <v>158.19999999999999</v>
      </c>
      <c r="G124" s="19">
        <v>172.64</v>
      </c>
      <c r="H124" s="19">
        <v>231.15</v>
      </c>
      <c r="I124" s="19">
        <v>233.83</v>
      </c>
      <c r="J124" s="19">
        <v>238.05</v>
      </c>
      <c r="K124" s="19">
        <v>234.23</v>
      </c>
      <c r="L124" s="19">
        <v>177.7</v>
      </c>
      <c r="M124" s="19">
        <v>174.53</v>
      </c>
      <c r="N124" s="19">
        <v>202.61</v>
      </c>
      <c r="O124" s="19">
        <v>244.07</v>
      </c>
      <c r="P124" s="19">
        <v>249.08</v>
      </c>
      <c r="Q124" s="19">
        <v>237.56</v>
      </c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42">
        <f t="shared" si="1"/>
        <v>1</v>
      </c>
      <c r="AC124" s="16"/>
      <c r="AD124" s="16"/>
      <c r="AE124" s="16"/>
      <c r="AF124" s="16"/>
      <c r="AG124" s="16"/>
    </row>
    <row r="125" spans="1:33" ht="14.25" customHeight="1" x14ac:dyDescent="0.25">
      <c r="A125" s="22" t="s">
        <v>145</v>
      </c>
      <c r="B125" s="21">
        <v>61.033900000000003</v>
      </c>
      <c r="C125" s="21">
        <v>56.351672000000001</v>
      </c>
      <c r="D125" s="21">
        <v>101.12106</v>
      </c>
      <c r="E125" s="21">
        <v>197.54897792697608</v>
      </c>
      <c r="F125" s="21">
        <v>145.92454710786069</v>
      </c>
      <c r="G125" s="21">
        <v>214.78839180470001</v>
      </c>
      <c r="H125" s="21">
        <v>358.40486317929191</v>
      </c>
      <c r="I125" s="21">
        <v>360.54904669609334</v>
      </c>
      <c r="J125" s="21">
        <v>317.14794983214671</v>
      </c>
      <c r="K125" s="21">
        <v>252.15883274105701</v>
      </c>
      <c r="L125" s="21">
        <v>223.87829663102812</v>
      </c>
      <c r="M125" s="21">
        <v>315.87677649937092</v>
      </c>
      <c r="N125" s="21">
        <v>468.54687850639294</v>
      </c>
      <c r="O125" s="21">
        <v>638.553556552911</v>
      </c>
      <c r="P125" s="21">
        <v>820.14476525867406</v>
      </c>
      <c r="Q125" s="21">
        <v>522.94818420895001</v>
      </c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42">
        <f t="shared" si="1"/>
        <v>1</v>
      </c>
      <c r="AC125" s="16"/>
      <c r="AD125" s="16"/>
      <c r="AE125" s="16"/>
      <c r="AF125" s="16"/>
      <c r="AG125" s="16"/>
    </row>
    <row r="126" spans="1:33" ht="14.25" customHeight="1" x14ac:dyDescent="0.25">
      <c r="A126" s="22" t="s">
        <v>146</v>
      </c>
      <c r="B126" s="19"/>
      <c r="C126" s="19"/>
      <c r="D126" s="19">
        <v>96.49773746180793</v>
      </c>
      <c r="E126" s="19">
        <v>128.56617501983132</v>
      </c>
      <c r="F126" s="19">
        <v>85.479861489902788</v>
      </c>
      <c r="G126" s="19">
        <v>90.1</v>
      </c>
      <c r="H126" s="19">
        <v>102.85565889052479</v>
      </c>
      <c r="I126" s="19">
        <v>99.083004023823989</v>
      </c>
      <c r="J126" s="19">
        <v>96.299779246735866</v>
      </c>
      <c r="K126" s="19">
        <v>97.364457959628965</v>
      </c>
      <c r="L126" s="19">
        <v>98.451781837395856</v>
      </c>
      <c r="M126" s="19">
        <v>136.63579937591552</v>
      </c>
      <c r="N126" s="19">
        <v>156.80645090712994</v>
      </c>
      <c r="O126" s="19">
        <v>209.34358102749019</v>
      </c>
      <c r="P126" s="19">
        <v>225.82485404980048</v>
      </c>
      <c r="Q126" s="19">
        <v>172.96533164617071</v>
      </c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42">
        <f t="shared" si="1"/>
        <v>1</v>
      </c>
      <c r="AC126" s="16"/>
      <c r="AD126" s="16"/>
      <c r="AE126" s="16"/>
      <c r="AF126" s="16"/>
      <c r="AG126" s="16"/>
    </row>
    <row r="127" spans="1:33" ht="14.25" customHeight="1" x14ac:dyDescent="0.25">
      <c r="A127" s="22" t="s">
        <v>147</v>
      </c>
      <c r="B127" s="21"/>
      <c r="C127" s="21"/>
      <c r="D127" s="21"/>
      <c r="E127" s="21"/>
      <c r="F127" s="21"/>
      <c r="G127" s="21"/>
      <c r="H127" s="21"/>
      <c r="I127" s="21"/>
      <c r="J127" s="21"/>
      <c r="K127" s="21">
        <v>4.0999999999999996</v>
      </c>
      <c r="L127" s="21">
        <v>3.8635034074074066</v>
      </c>
      <c r="M127" s="21">
        <v>3.611847037037037</v>
      </c>
      <c r="N127" s="21">
        <v>3.2563509629629626</v>
      </c>
      <c r="O127" s="21">
        <v>3.4077473905723923</v>
      </c>
      <c r="P127" s="21"/>
      <c r="Q127" s="21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42">
        <f t="shared" si="1"/>
        <v>0</v>
      </c>
      <c r="AC127" s="16"/>
      <c r="AD127" s="16"/>
      <c r="AE127" s="16"/>
      <c r="AF127" s="16"/>
      <c r="AG127" s="16"/>
    </row>
    <row r="128" spans="1:33" ht="14.25" customHeight="1" x14ac:dyDescent="0.25">
      <c r="A128" s="22" t="s">
        <v>148</v>
      </c>
      <c r="B128" s="19">
        <v>1193.4251019760177</v>
      </c>
      <c r="C128" s="19">
        <v>1333.4606058043364</v>
      </c>
      <c r="D128" s="19">
        <v>1673.4117909486263</v>
      </c>
      <c r="E128" s="19">
        <v>1826.5073119281753</v>
      </c>
      <c r="F128" s="19">
        <v>1732.3673662217855</v>
      </c>
      <c r="G128" s="19">
        <v>1963.4571553917597</v>
      </c>
      <c r="H128" s="19">
        <v>2417.787589488084</v>
      </c>
      <c r="I128" s="19">
        <v>2528.3707462632069</v>
      </c>
      <c r="J128" s="19">
        <v>2253.8037172685054</v>
      </c>
      <c r="K128" s="19">
        <v>2816.9</v>
      </c>
      <c r="L128" s="19">
        <v>2253.2559731587407</v>
      </c>
      <c r="M128" s="19">
        <v>2314.4768477568937</v>
      </c>
      <c r="N128" s="19">
        <v>3015.2619040141749</v>
      </c>
      <c r="O128" s="19">
        <v>3428.0894408593576</v>
      </c>
      <c r="P128" s="19">
        <v>2861.9464534067142</v>
      </c>
      <c r="Q128" s="19">
        <v>2383.9635883990641</v>
      </c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42">
        <f t="shared" si="1"/>
        <v>1</v>
      </c>
      <c r="AC128" s="16"/>
      <c r="AD128" s="16"/>
      <c r="AE128" s="16"/>
      <c r="AF128" s="16"/>
      <c r="AG128" s="16"/>
    </row>
    <row r="129" spans="1:33" ht="14.25" customHeight="1" x14ac:dyDescent="0.25">
      <c r="A129" s="22" t="s">
        <v>149</v>
      </c>
      <c r="B129" s="21">
        <v>204.75934735196719</v>
      </c>
      <c r="C129" s="21">
        <v>242.16497105552901</v>
      </c>
      <c r="D129" s="21">
        <v>253.23959772304778</v>
      </c>
      <c r="E129" s="21">
        <v>328.47549433302197</v>
      </c>
      <c r="F129" s="21">
        <v>308.49015628882</v>
      </c>
      <c r="G129" s="21">
        <v>316.834670647971</v>
      </c>
      <c r="H129" s="21">
        <v>490.24583237432597</v>
      </c>
      <c r="I129" s="21">
        <v>718.18956789260005</v>
      </c>
      <c r="J129" s="21">
        <v>734.68309255470706</v>
      </c>
      <c r="K129" s="21">
        <v>715.64903989409493</v>
      </c>
      <c r="L129" s="21">
        <v>681.89080918935997</v>
      </c>
      <c r="M129" s="21">
        <v>425.96070916030402</v>
      </c>
      <c r="N129" s="21">
        <v>470.60863473528804</v>
      </c>
      <c r="O129" s="21">
        <v>555.18252701048698</v>
      </c>
      <c r="P129" s="21">
        <v>607.73005691807703</v>
      </c>
      <c r="Q129" s="21">
        <v>529.44299077632297</v>
      </c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42">
        <f t="shared" si="1"/>
        <v>1</v>
      </c>
      <c r="AC129" s="16"/>
      <c r="AD129" s="16"/>
      <c r="AE129" s="16"/>
      <c r="AF129" s="16"/>
      <c r="AG129" s="16"/>
    </row>
    <row r="130" spans="1:33" ht="14.25" customHeight="1" x14ac:dyDescent="0.25">
      <c r="A130" s="22" t="s">
        <v>150</v>
      </c>
      <c r="B130" s="19">
        <v>187.87329743625702</v>
      </c>
      <c r="C130" s="19">
        <v>246.82236544844432</v>
      </c>
      <c r="D130" s="19">
        <v>301.08893574063694</v>
      </c>
      <c r="E130" s="19">
        <v>452.70957210736822</v>
      </c>
      <c r="F130" s="19">
        <v>454.89733041795768</v>
      </c>
      <c r="G130" s="19">
        <v>447.15299278845555</v>
      </c>
      <c r="H130" s="19">
        <v>741.33608519909205</v>
      </c>
      <c r="I130" s="19">
        <v>685.74279962597905</v>
      </c>
      <c r="J130" s="19">
        <v>838.3</v>
      </c>
      <c r="K130" s="19">
        <v>1257.6563446653452</v>
      </c>
      <c r="L130" s="19">
        <v>1270.769131267278</v>
      </c>
      <c r="M130" s="19">
        <v>1177.2473001143389</v>
      </c>
      <c r="N130" s="19">
        <v>1464.6679213062278</v>
      </c>
      <c r="O130" s="19">
        <v>1464.0718022676319</v>
      </c>
      <c r="P130" s="19">
        <v>1482.2316388156662</v>
      </c>
      <c r="Q130" s="19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42">
        <f t="shared" si="1"/>
        <v>0</v>
      </c>
      <c r="AC130" s="16"/>
      <c r="AD130" s="16"/>
      <c r="AE130" s="16"/>
      <c r="AF130" s="16"/>
      <c r="AG130" s="16"/>
    </row>
    <row r="131" spans="1:33" ht="14.25" customHeight="1" x14ac:dyDescent="0.25">
      <c r="A131" s="22" t="s">
        <v>151</v>
      </c>
      <c r="B131" s="21">
        <v>130.20683633178652</v>
      </c>
      <c r="C131" s="21">
        <v>149.87788415808754</v>
      </c>
      <c r="D131" s="21">
        <v>240.71413704928142</v>
      </c>
      <c r="E131" s="21">
        <v>238.29605169665911</v>
      </c>
      <c r="F131" s="21">
        <v>104.5</v>
      </c>
      <c r="G131" s="21">
        <v>122.23592517001252</v>
      </c>
      <c r="H131" s="21">
        <v>129.82214807982336</v>
      </c>
      <c r="I131" s="21">
        <v>151.02602707160122</v>
      </c>
      <c r="J131" s="21">
        <v>143.03527884065733</v>
      </c>
      <c r="K131" s="21">
        <v>158.16990328641694</v>
      </c>
      <c r="L131" s="21">
        <v>148.57571966716438</v>
      </c>
      <c r="M131" s="21">
        <v>131.2415590861018</v>
      </c>
      <c r="N131" s="21">
        <v>129.93919657130581</v>
      </c>
      <c r="O131" s="21">
        <v>134.41110140042031</v>
      </c>
      <c r="P131" s="21">
        <v>121.21747449368358</v>
      </c>
      <c r="Q131" s="21">
        <v>95.251833214468888</v>
      </c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42">
        <f t="shared" si="1"/>
        <v>1</v>
      </c>
      <c r="AC131" s="16"/>
      <c r="AD131" s="16"/>
      <c r="AE131" s="16"/>
      <c r="AF131" s="16"/>
      <c r="AG131" s="16"/>
    </row>
    <row r="132" spans="1:33" ht="14.25" customHeight="1" x14ac:dyDescent="0.25">
      <c r="A132" s="22" t="s">
        <v>152</v>
      </c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42">
        <f t="shared" si="1"/>
        <v>0</v>
      </c>
      <c r="AC132" s="16"/>
      <c r="AD132" s="16"/>
      <c r="AE132" s="16"/>
      <c r="AF132" s="16"/>
      <c r="AG132" s="16"/>
    </row>
    <row r="133" spans="1:33" ht="14.25" customHeight="1" x14ac:dyDescent="0.25">
      <c r="A133" s="22" t="s">
        <v>153</v>
      </c>
      <c r="B133" s="21">
        <v>78.034824253858659</v>
      </c>
      <c r="C133" s="21">
        <v>78.896166572065326</v>
      </c>
      <c r="D133" s="21">
        <v>85.360631539008466</v>
      </c>
      <c r="E133" s="21">
        <v>118.23015499703834</v>
      </c>
      <c r="F133" s="21">
        <v>102.21164938625704</v>
      </c>
      <c r="G133" s="21">
        <v>124.76967654277793</v>
      </c>
      <c r="H133" s="21">
        <v>152.48581438807489</v>
      </c>
      <c r="I133" s="21">
        <v>158.87264368740333</v>
      </c>
      <c r="J133" s="21">
        <v>166.3932428479682</v>
      </c>
      <c r="K133" s="21">
        <v>213.91833115593306</v>
      </c>
      <c r="L133" s="21">
        <v>200.56046836365604</v>
      </c>
      <c r="M133" s="21">
        <v>271.29710417584573</v>
      </c>
      <c r="N133" s="21">
        <v>282.31234031167054</v>
      </c>
      <c r="O133" s="21">
        <v>353.7733984119053</v>
      </c>
      <c r="P133" s="21">
        <v>407.70132382696715</v>
      </c>
      <c r="Q133" s="21">
        <v>362.05109611676301</v>
      </c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42">
        <f t="shared" si="1"/>
        <v>1</v>
      </c>
      <c r="AC133" s="16"/>
      <c r="AD133" s="16"/>
      <c r="AE133" s="16"/>
      <c r="AF133" s="16"/>
      <c r="AG133" s="16"/>
    </row>
    <row r="134" spans="1:33" ht="14.25" customHeight="1" x14ac:dyDescent="0.25">
      <c r="A134" s="22" t="s">
        <v>154</v>
      </c>
      <c r="B134" s="19">
        <v>49.986871508379892</v>
      </c>
      <c r="C134" s="19">
        <v>56.783519553072622</v>
      </c>
      <c r="D134" s="19">
        <v>65.26131284916201</v>
      </c>
      <c r="E134" s="19">
        <v>78.984497206703907</v>
      </c>
      <c r="F134" s="19">
        <v>66.848184357541896</v>
      </c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42">
        <f t="shared" si="1"/>
        <v>0</v>
      </c>
      <c r="AC134" s="16"/>
      <c r="AD134" s="16"/>
      <c r="AE134" s="16"/>
      <c r="AF134" s="16"/>
      <c r="AG134" s="16"/>
    </row>
    <row r="135" spans="1:33" ht="14.25" customHeight="1" x14ac:dyDescent="0.25">
      <c r="A135" s="22" t="s">
        <v>155</v>
      </c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42">
        <f t="shared" ref="AB135:AB198" si="2">IF(Q135="",0, 1)</f>
        <v>0</v>
      </c>
      <c r="AC135" s="16"/>
      <c r="AD135" s="16"/>
      <c r="AE135" s="16"/>
      <c r="AF135" s="16"/>
      <c r="AG135" s="16"/>
    </row>
    <row r="136" spans="1:33" ht="14.25" customHeight="1" x14ac:dyDescent="0.25">
      <c r="A136" s="22" t="s">
        <v>156</v>
      </c>
      <c r="B136" s="19">
        <v>211.68987865398086</v>
      </c>
      <c r="C136" s="19">
        <v>251.47029940530101</v>
      </c>
      <c r="D136" s="19">
        <v>322.94503265517574</v>
      </c>
      <c r="E136" s="19">
        <v>205.9</v>
      </c>
      <c r="F136" s="19">
        <v>155.04722838124098</v>
      </c>
      <c r="G136" s="19">
        <v>189.40703987240073</v>
      </c>
      <c r="H136" s="19">
        <v>248.69822738788829</v>
      </c>
      <c r="I136" s="19">
        <v>205.48816890407488</v>
      </c>
      <c r="J136" s="19">
        <v>216.84261088413251</v>
      </c>
      <c r="K136" s="19">
        <v>215.64586702845071</v>
      </c>
      <c r="L136" s="19">
        <v>193.65872014961366</v>
      </c>
      <c r="M136" s="19">
        <v>185.45229312705754</v>
      </c>
      <c r="N136" s="19"/>
      <c r="O136" s="19"/>
      <c r="P136" s="19"/>
      <c r="Q136" s="19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42">
        <f t="shared" si="2"/>
        <v>0</v>
      </c>
      <c r="AC136" s="16"/>
      <c r="AD136" s="16"/>
      <c r="AE136" s="16"/>
      <c r="AF136" s="16"/>
      <c r="AG136" s="16"/>
    </row>
    <row r="137" spans="1:33" ht="14.25" customHeight="1" x14ac:dyDescent="0.25">
      <c r="A137" s="22" t="s">
        <v>157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42">
        <f t="shared" si="2"/>
        <v>0</v>
      </c>
      <c r="AC137" s="16"/>
      <c r="AD137" s="16"/>
      <c r="AE137" s="16"/>
      <c r="AF137" s="16"/>
      <c r="AG137" s="16"/>
    </row>
    <row r="138" spans="1:33" ht="14.25" customHeight="1" x14ac:dyDescent="0.25">
      <c r="A138" s="22" t="s">
        <v>158</v>
      </c>
      <c r="B138" s="19">
        <v>163</v>
      </c>
      <c r="C138" s="19">
        <v>192</v>
      </c>
      <c r="D138" s="19">
        <v>240.3</v>
      </c>
      <c r="E138" s="19">
        <v>250.6</v>
      </c>
      <c r="F138" s="19">
        <v>199.3</v>
      </c>
      <c r="G138" s="19">
        <v>229.2</v>
      </c>
      <c r="H138" s="19">
        <v>258.10000000000002</v>
      </c>
      <c r="I138" s="19">
        <v>335.3</v>
      </c>
      <c r="J138" s="19">
        <v>327.9</v>
      </c>
      <c r="K138" s="19">
        <v>317.8</v>
      </c>
      <c r="L138" s="19">
        <v>363.8</v>
      </c>
      <c r="M138" s="19">
        <v>328.4</v>
      </c>
      <c r="N138" s="19">
        <v>331.5</v>
      </c>
      <c r="O138" s="19">
        <v>286.10000000000002</v>
      </c>
      <c r="P138" s="19">
        <v>259.39999999999998</v>
      </c>
      <c r="Q138" s="19">
        <v>284.8</v>
      </c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42">
        <f t="shared" si="2"/>
        <v>1</v>
      </c>
      <c r="AC138" s="16"/>
      <c r="AD138" s="16"/>
      <c r="AE138" s="16"/>
      <c r="AF138" s="16"/>
      <c r="AG138" s="16"/>
    </row>
    <row r="139" spans="1:33" ht="14.25" customHeight="1" x14ac:dyDescent="0.25">
      <c r="A139" s="22" t="s">
        <v>159</v>
      </c>
      <c r="B139" s="21">
        <v>200.5923613397145</v>
      </c>
      <c r="C139" s="21">
        <v>212.3479299512905</v>
      </c>
      <c r="D139" s="21">
        <v>253.837110320509</v>
      </c>
      <c r="E139" s="21">
        <v>370.542566473965</v>
      </c>
      <c r="F139" s="21">
        <v>504.63814338249324</v>
      </c>
      <c r="G139" s="21">
        <v>532.83156279044886</v>
      </c>
      <c r="H139" s="21">
        <v>573.5</v>
      </c>
      <c r="I139" s="21">
        <v>469.77969312096189</v>
      </c>
      <c r="J139" s="21">
        <v>520.4600035834502</v>
      </c>
      <c r="K139" s="21">
        <v>570.82899421700847</v>
      </c>
      <c r="L139" s="21">
        <v>512.80717386772301</v>
      </c>
      <c r="M139" s="21">
        <v>446.7063815651623</v>
      </c>
      <c r="N139" s="21">
        <v>509.13731771797512</v>
      </c>
      <c r="O139" s="21">
        <v>600.25389478847535</v>
      </c>
      <c r="P139" s="21">
        <v>612.16702183678547</v>
      </c>
      <c r="Q139" s="21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42">
        <f t="shared" si="2"/>
        <v>0</v>
      </c>
      <c r="AC139" s="16"/>
      <c r="AD139" s="16"/>
      <c r="AE139" s="16"/>
      <c r="AF139" s="16"/>
      <c r="AG139" s="16"/>
    </row>
    <row r="140" spans="1:33" ht="14.25" customHeight="1" x14ac:dyDescent="0.25">
      <c r="A140" s="22" t="s">
        <v>160</v>
      </c>
      <c r="B140" s="19">
        <v>2506.7279463109126</v>
      </c>
      <c r="C140" s="19">
        <v>3015.59450778976</v>
      </c>
      <c r="D140" s="19">
        <v>3825.204463967721</v>
      </c>
      <c r="E140" s="19">
        <v>5545.1224858783225</v>
      </c>
      <c r="F140" s="19">
        <v>4707.2540087657444</v>
      </c>
      <c r="G140" s="19">
        <v>5538.4074561234211</v>
      </c>
      <c r="H140" s="19">
        <v>4837.5946873995281</v>
      </c>
      <c r="I140" s="19">
        <v>6346.6836822066543</v>
      </c>
      <c r="J140" s="19">
        <v>4955.3432378721182</v>
      </c>
      <c r="K140" s="19">
        <v>5002.1000000000004</v>
      </c>
      <c r="L140" s="19">
        <v>4167.3523074110544</v>
      </c>
      <c r="M140" s="19">
        <v>2407.8886893349563</v>
      </c>
      <c r="N140" s="19">
        <v>2161.433108632305</v>
      </c>
      <c r="O140" s="19">
        <v>2545.51976327292</v>
      </c>
      <c r="P140" s="19">
        <v>3524.211523693451</v>
      </c>
      <c r="Q140" s="19">
        <v>4244.3503224973656</v>
      </c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42">
        <f t="shared" si="2"/>
        <v>1</v>
      </c>
      <c r="AC140" s="16"/>
      <c r="AD140" s="16"/>
      <c r="AE140" s="16"/>
      <c r="AF140" s="16"/>
      <c r="AG140" s="16"/>
    </row>
    <row r="141" spans="1:33" ht="14.25" customHeight="1" x14ac:dyDescent="0.25">
      <c r="A141" s="22" t="s">
        <v>161</v>
      </c>
      <c r="B141" s="21">
        <v>137.79258419720401</v>
      </c>
      <c r="C141" s="21">
        <v>140.71431053999999</v>
      </c>
      <c r="D141" s="21">
        <v>190.82135747000001</v>
      </c>
      <c r="E141" s="21">
        <v>236.54504166999999</v>
      </c>
      <c r="F141" s="21">
        <v>176.28459899999999</v>
      </c>
      <c r="G141" s="21">
        <v>170.35545009999998</v>
      </c>
      <c r="H141" s="21">
        <v>212.42185119999999</v>
      </c>
      <c r="I141" s="21">
        <v>211.0649966</v>
      </c>
      <c r="J141" s="21">
        <v>198.6821453</v>
      </c>
      <c r="K141" s="21">
        <v>233.68586500000001</v>
      </c>
      <c r="L141" s="21">
        <v>179.15040500000001</v>
      </c>
      <c r="M141" s="21">
        <v>177.71437019999999</v>
      </c>
      <c r="N141" s="21">
        <v>222.84577630000001</v>
      </c>
      <c r="O141" s="21">
        <v>250.37343100000001</v>
      </c>
      <c r="P141" s="21">
        <v>264.183536</v>
      </c>
      <c r="Q141" s="21">
        <v>236.893767</v>
      </c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42">
        <f t="shared" si="2"/>
        <v>1</v>
      </c>
      <c r="AC141" s="16"/>
      <c r="AD141" s="16"/>
      <c r="AE141" s="16"/>
      <c r="AF141" s="16"/>
      <c r="AG141" s="16"/>
    </row>
    <row r="142" spans="1:33" ht="14.25" customHeight="1" x14ac:dyDescent="0.25">
      <c r="A142" s="22" t="s">
        <v>162</v>
      </c>
      <c r="B142" s="19">
        <v>1016.5568242922919</v>
      </c>
      <c r="C142" s="19">
        <v>1528.7663476204264</v>
      </c>
      <c r="D142" s="19">
        <v>3175.6121842043144</v>
      </c>
      <c r="E142" s="19">
        <v>4759.0228238435466</v>
      </c>
      <c r="F142" s="19">
        <v>2498.428881390063</v>
      </c>
      <c r="G142" s="19">
        <v>3991.2564700499152</v>
      </c>
      <c r="H142" s="19">
        <v>2496.4403551106789</v>
      </c>
      <c r="I142" s="19">
        <v>2040.1</v>
      </c>
      <c r="J142" s="19">
        <v>1808.565225304822</v>
      </c>
      <c r="K142" s="19">
        <v>2073.0277551756326</v>
      </c>
      <c r="L142" s="19">
        <v>1791.5287867501131</v>
      </c>
      <c r="M142" s="19">
        <v>1841.4084533949026</v>
      </c>
      <c r="N142" s="19">
        <v>2377.5093899694284</v>
      </c>
      <c r="O142" s="19">
        <v>2605.1338020251301</v>
      </c>
      <c r="P142" s="19">
        <v>2325.6756058784467</v>
      </c>
      <c r="Q142" s="19">
        <v>2375.9976910853079</v>
      </c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42">
        <f t="shared" si="2"/>
        <v>1</v>
      </c>
      <c r="AC142" s="16"/>
      <c r="AD142" s="16"/>
      <c r="AE142" s="16"/>
      <c r="AF142" s="16"/>
      <c r="AG142" s="16"/>
    </row>
    <row r="143" spans="1:33" ht="14.25" customHeight="1" x14ac:dyDescent="0.25">
      <c r="A143" s="22" t="s">
        <v>163</v>
      </c>
      <c r="B143" s="21">
        <v>855.65669700910269</v>
      </c>
      <c r="C143" s="21">
        <v>1050.7152145643693</v>
      </c>
      <c r="D143" s="21">
        <v>1521.4564369310795</v>
      </c>
      <c r="E143" s="21">
        <v>2197.6592977893365</v>
      </c>
      <c r="F143" s="21">
        <v>1703.5110533159948</v>
      </c>
      <c r="G143" s="21">
        <v>1898.5695708712612</v>
      </c>
      <c r="H143" s="21">
        <v>2280.8842652795838</v>
      </c>
      <c r="I143" s="21">
        <v>2737.0923276983094</v>
      </c>
      <c r="J143" s="21">
        <v>3391.3034070221065</v>
      </c>
      <c r="K143" s="21">
        <v>2952.9370611183354</v>
      </c>
      <c r="L143" s="21">
        <v>2855.9574252275684</v>
      </c>
      <c r="M143" s="21">
        <v>2343.3029908972694</v>
      </c>
      <c r="N143" s="21">
        <v>2627.9850356963589</v>
      </c>
      <c r="O143" s="21">
        <v>2577.4356204551368</v>
      </c>
      <c r="P143" s="21">
        <v>2304.2912873862156</v>
      </c>
      <c r="Q143" s="21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42">
        <f t="shared" si="2"/>
        <v>0</v>
      </c>
      <c r="AC143" s="16"/>
      <c r="AD143" s="16"/>
      <c r="AE143" s="16"/>
      <c r="AF143" s="16"/>
      <c r="AG143" s="16"/>
    </row>
    <row r="144" spans="1:33" ht="14.25" customHeight="1" x14ac:dyDescent="0.25">
      <c r="A144" s="22" t="s">
        <v>164</v>
      </c>
      <c r="B144" s="19">
        <v>1837</v>
      </c>
      <c r="C144" s="19">
        <v>2192</v>
      </c>
      <c r="D144" s="19">
        <v>2431</v>
      </c>
      <c r="E144" s="19">
        <v>3173</v>
      </c>
      <c r="F144" s="19">
        <v>2352</v>
      </c>
      <c r="G144" s="19">
        <v>2808</v>
      </c>
      <c r="H144" s="19">
        <v>2951</v>
      </c>
      <c r="I144" s="19">
        <v>2596.0041000000001</v>
      </c>
      <c r="J144" s="19">
        <v>2611</v>
      </c>
      <c r="K144" s="19">
        <v>2786</v>
      </c>
      <c r="L144" s="19">
        <v>2158</v>
      </c>
      <c r="M144" s="19">
        <v>1876.8130000000001</v>
      </c>
      <c r="N144" s="19">
        <v>2536.3870000000002</v>
      </c>
      <c r="O144" s="19">
        <v>2363.4119999999998</v>
      </c>
      <c r="P144" s="19">
        <v>1977.8979999999999</v>
      </c>
      <c r="Q144" s="19">
        <v>1789.6790000000001</v>
      </c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42">
        <f t="shared" si="2"/>
        <v>1</v>
      </c>
      <c r="AC144" s="16"/>
      <c r="AD144" s="16"/>
      <c r="AE144" s="16"/>
      <c r="AF144" s="16"/>
      <c r="AG144" s="16"/>
    </row>
    <row r="145" spans="1:33" ht="14.25" customHeight="1" x14ac:dyDescent="0.25">
      <c r="A145" s="22" t="s">
        <v>165</v>
      </c>
      <c r="B145" s="21">
        <v>7.7</v>
      </c>
      <c r="C145" s="21">
        <v>10.145038365</v>
      </c>
      <c r="D145" s="21">
        <v>12.804644463974499</v>
      </c>
      <c r="E145" s="21">
        <v>13.606259154937099</v>
      </c>
      <c r="F145" s="21">
        <v>10.989604191407199</v>
      </c>
      <c r="G145" s="21">
        <v>13.185963539995599</v>
      </c>
      <c r="H145" s="21">
        <v>11.342311982072401</v>
      </c>
      <c r="I145" s="21">
        <v>14.5207702048884</v>
      </c>
      <c r="J145" s="21">
        <v>13.9008942259508</v>
      </c>
      <c r="K145" s="21">
        <v>14.6860017318396</v>
      </c>
      <c r="L145" s="21">
        <v>18.113979871080002</v>
      </c>
      <c r="M145" s="21">
        <v>17.85354572328</v>
      </c>
      <c r="N145" s="21">
        <v>18.354137651199999</v>
      </c>
      <c r="O145" s="21"/>
      <c r="P145" s="21"/>
      <c r="Q145" s="21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42">
        <f t="shared" si="2"/>
        <v>0</v>
      </c>
      <c r="AC145" s="16"/>
      <c r="AD145" s="16"/>
      <c r="AE145" s="16"/>
      <c r="AF145" s="16"/>
      <c r="AG145" s="16"/>
    </row>
    <row r="146" spans="1:33" ht="14.25" customHeight="1" x14ac:dyDescent="0.25">
      <c r="A146" s="22" t="s">
        <v>166</v>
      </c>
      <c r="B146" s="19">
        <v>768.4</v>
      </c>
      <c r="C146" s="19">
        <v>725.2</v>
      </c>
      <c r="D146" s="19">
        <v>935.1</v>
      </c>
      <c r="E146" s="19">
        <v>1204.4000000000001</v>
      </c>
      <c r="F146" s="19">
        <v>886</v>
      </c>
      <c r="G146" s="19">
        <v>1198.4000000000001</v>
      </c>
      <c r="H146" s="19">
        <v>1385.9</v>
      </c>
      <c r="I146" s="19"/>
      <c r="J146" s="19">
        <v>1467.7</v>
      </c>
      <c r="K146" s="19">
        <v>1507.6</v>
      </c>
      <c r="L146" s="19">
        <v>1331.2</v>
      </c>
      <c r="M146" s="19">
        <v>1243.7203</v>
      </c>
      <c r="N146" s="19">
        <v>1303.3593000000001</v>
      </c>
      <c r="O146" s="19">
        <v>1334.320365</v>
      </c>
      <c r="P146" s="19">
        <v>1315.8924159999999</v>
      </c>
      <c r="Q146" s="19">
        <v>943.27794300000005</v>
      </c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42">
        <f t="shared" si="2"/>
        <v>1</v>
      </c>
      <c r="AC146" s="16"/>
      <c r="AD146" s="16"/>
      <c r="AE146" s="16"/>
      <c r="AF146" s="16"/>
      <c r="AG146" s="16"/>
    </row>
    <row r="147" spans="1:33" ht="14.25" customHeight="1" x14ac:dyDescent="0.25">
      <c r="A147" s="22" t="s">
        <v>167</v>
      </c>
      <c r="B147" s="21">
        <v>247.41232195368718</v>
      </c>
      <c r="C147" s="21">
        <v>327.91444392146923</v>
      </c>
      <c r="D147" s="21">
        <v>397.17404087070776</v>
      </c>
      <c r="E147" s="21">
        <v>470.88250641000519</v>
      </c>
      <c r="F147" s="21">
        <v>424.22451550840509</v>
      </c>
      <c r="G147" s="21">
        <v>571.75388328379529</v>
      </c>
      <c r="H147" s="21">
        <v>624.02738368158316</v>
      </c>
      <c r="I147" s="21">
        <v>729.10667893579466</v>
      </c>
      <c r="J147" s="21">
        <v>693.63175293083862</v>
      </c>
      <c r="K147" s="21">
        <v>489.59266608211209</v>
      </c>
      <c r="L147" s="21">
        <v>395.90497838868993</v>
      </c>
      <c r="M147" s="21">
        <v>275.54836888318681</v>
      </c>
      <c r="N147" s="21">
        <v>357.4026927714242</v>
      </c>
      <c r="O147" s="21">
        <v>294.75636116526113</v>
      </c>
      <c r="P147" s="21"/>
      <c r="Q147" s="21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42">
        <f t="shared" si="2"/>
        <v>0</v>
      </c>
      <c r="AC147" s="16"/>
      <c r="AD147" s="16"/>
      <c r="AE147" s="16"/>
      <c r="AF147" s="16"/>
      <c r="AG147" s="16"/>
    </row>
    <row r="148" spans="1:33" ht="14.25" customHeight="1" x14ac:dyDescent="0.25">
      <c r="A148" s="22" t="s">
        <v>168</v>
      </c>
      <c r="B148" s="19">
        <v>122.4</v>
      </c>
      <c r="C148" s="19">
        <v>146.50462421303999</v>
      </c>
      <c r="D148" s="19">
        <v>177.50088599305352</v>
      </c>
      <c r="E148" s="19">
        <v>271.69559998432686</v>
      </c>
      <c r="F148" s="19">
        <v>194.92636329347221</v>
      </c>
      <c r="G148" s="19">
        <v>341.78253946235037</v>
      </c>
      <c r="H148" s="19">
        <v>430.56767539400431</v>
      </c>
      <c r="I148" s="19">
        <v>399.42691992722183</v>
      </c>
      <c r="J148" s="19">
        <v>436.05879076369285</v>
      </c>
      <c r="K148" s="19">
        <v>450.58598883534444</v>
      </c>
      <c r="L148" s="19">
        <v>390.21983727975675</v>
      </c>
      <c r="M148" s="19">
        <v>356.78563909118674</v>
      </c>
      <c r="N148" s="19">
        <v>421.47946558133759</v>
      </c>
      <c r="O148" s="19">
        <v>476.01366996326681</v>
      </c>
      <c r="P148" s="19">
        <v>445.97266555956969</v>
      </c>
      <c r="Q148" s="19">
        <v>358.06797667847229</v>
      </c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42">
        <f t="shared" si="2"/>
        <v>1</v>
      </c>
      <c r="AC148" s="16"/>
      <c r="AD148" s="16"/>
      <c r="AE148" s="16"/>
      <c r="AF148" s="16"/>
      <c r="AG148" s="16"/>
    </row>
    <row r="149" spans="1:33" ht="14.25" customHeight="1" x14ac:dyDescent="0.25">
      <c r="A149" s="22" t="s">
        <v>169</v>
      </c>
      <c r="B149" s="21">
        <v>978.08291906382703</v>
      </c>
      <c r="C149" s="21">
        <v>1073.847938771702</v>
      </c>
      <c r="D149" s="21">
        <v>1450.2935624200002</v>
      </c>
      <c r="E149" s="21">
        <v>2126.4598477099998</v>
      </c>
      <c r="F149" s="21">
        <v>1297.8652227100001</v>
      </c>
      <c r="G149" s="21">
        <v>1919.2162057099999</v>
      </c>
      <c r="H149" s="21">
        <v>2012.72375371</v>
      </c>
      <c r="I149" s="21">
        <v>2273.20772042</v>
      </c>
      <c r="J149" s="21">
        <v>2266.5862494200001</v>
      </c>
      <c r="K149" s="21">
        <v>2180.00015171</v>
      </c>
      <c r="L149" s="21">
        <v>1995.49076971</v>
      </c>
      <c r="M149" s="21">
        <v>1785.8984929999999</v>
      </c>
      <c r="N149" s="21">
        <v>1907.71160371</v>
      </c>
      <c r="O149" s="21">
        <v>2013.6449839215918</v>
      </c>
      <c r="P149" s="21">
        <v>2147.4785691698262</v>
      </c>
      <c r="Q149" s="21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42">
        <f t="shared" si="2"/>
        <v>0</v>
      </c>
      <c r="AC149" s="16"/>
      <c r="AD149" s="16"/>
      <c r="AE149" s="16"/>
      <c r="AF149" s="16"/>
      <c r="AG149" s="16"/>
    </row>
    <row r="150" spans="1:33" ht="14.25" customHeight="1" x14ac:dyDescent="0.25">
      <c r="A150" s="22" t="s">
        <v>170</v>
      </c>
      <c r="B150" s="19">
        <v>1746.3</v>
      </c>
      <c r="C150" s="19">
        <v>1899.2433149999999</v>
      </c>
      <c r="D150" s="19">
        <v>1959.5430699999999</v>
      </c>
      <c r="E150" s="19">
        <v>2293.8491589999999</v>
      </c>
      <c r="F150" s="19">
        <v>1850.291827</v>
      </c>
      <c r="G150" s="19">
        <v>2306.4896440000002</v>
      </c>
      <c r="H150" s="19">
        <v>2315.9484980000002</v>
      </c>
      <c r="I150" s="19">
        <v>2439.9105800000002</v>
      </c>
      <c r="J150" s="19">
        <v>2299.5789749999999</v>
      </c>
      <c r="K150" s="19">
        <v>2702.28</v>
      </c>
      <c r="L150" s="19">
        <v>2704.3433985171</v>
      </c>
      <c r="M150" s="19">
        <v>3194.5549487958751</v>
      </c>
      <c r="N150" s="19">
        <v>3875.058383</v>
      </c>
      <c r="O150" s="19">
        <v>4197.2410760000002</v>
      </c>
      <c r="P150" s="19">
        <v>3808.6340100000002</v>
      </c>
      <c r="Q150" s="19">
        <v>3483.7068009999998</v>
      </c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42">
        <f t="shared" si="2"/>
        <v>1</v>
      </c>
      <c r="AC150" s="16"/>
      <c r="AD150" s="16"/>
      <c r="AE150" s="16"/>
      <c r="AF150" s="16"/>
      <c r="AG150" s="16"/>
    </row>
    <row r="151" spans="1:33" ht="14.25" customHeight="1" x14ac:dyDescent="0.25">
      <c r="A151" s="22" t="s">
        <v>171</v>
      </c>
      <c r="B151" s="21">
        <v>1469</v>
      </c>
      <c r="C151" s="21">
        <v>2018</v>
      </c>
      <c r="D151" s="21">
        <v>2603</v>
      </c>
      <c r="E151" s="21">
        <v>3087</v>
      </c>
      <c r="F151" s="21">
        <v>2370</v>
      </c>
      <c r="G151" s="21">
        <v>3324</v>
      </c>
      <c r="H151" s="21">
        <v>3566</v>
      </c>
      <c r="I151" s="21">
        <v>3873</v>
      </c>
      <c r="J151" s="21">
        <v>3666</v>
      </c>
      <c r="K151" s="21">
        <v>3877</v>
      </c>
      <c r="L151" s="21">
        <v>3602</v>
      </c>
      <c r="M151" s="21">
        <v>3934</v>
      </c>
      <c r="N151" s="21">
        <v>4598</v>
      </c>
      <c r="O151" s="21">
        <v>5385</v>
      </c>
      <c r="P151" s="21">
        <v>5488</v>
      </c>
      <c r="Q151" s="21">
        <v>5845</v>
      </c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42">
        <f t="shared" si="2"/>
        <v>1</v>
      </c>
      <c r="AC151" s="16"/>
      <c r="AD151" s="16"/>
      <c r="AE151" s="16"/>
      <c r="AF151" s="16"/>
      <c r="AG151" s="16"/>
    </row>
    <row r="152" spans="1:33" ht="14.25" customHeight="1" x14ac:dyDescent="0.25">
      <c r="A152" s="22" t="s">
        <v>172</v>
      </c>
      <c r="B152" s="19">
        <v>1319.8729288831396</v>
      </c>
      <c r="C152" s="19">
        <v>1466.7073988451696</v>
      </c>
      <c r="D152" s="19">
        <v>1690.4180129086535</v>
      </c>
      <c r="E152" s="19">
        <v>1903.4483083715177</v>
      </c>
      <c r="F152" s="19">
        <v>1702.0021935849497</v>
      </c>
      <c r="G152" s="19">
        <v>2139.9483316017304</v>
      </c>
      <c r="H152" s="19">
        <v>2677.3218575284063</v>
      </c>
      <c r="I152" s="19">
        <v>2281.4763151364814</v>
      </c>
      <c r="J152" s="19">
        <v>2204.4511235708915</v>
      </c>
      <c r="K152" s="19">
        <v>1876.3902595026459</v>
      </c>
      <c r="L152" s="19">
        <v>1504.0369607975922</v>
      </c>
      <c r="M152" s="19">
        <v>1417.0342401434552</v>
      </c>
      <c r="N152" s="19">
        <v>1722.1004995356222</v>
      </c>
      <c r="O152" s="19">
        <v>2044.7086556135569</v>
      </c>
      <c r="P152" s="19">
        <v>2003.4771743235965</v>
      </c>
      <c r="Q152" s="19">
        <v>1710.3618239311245</v>
      </c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42">
        <f t="shared" si="2"/>
        <v>1</v>
      </c>
      <c r="AC152" s="16"/>
      <c r="AD152" s="16"/>
      <c r="AE152" s="16"/>
      <c r="AF152" s="16"/>
      <c r="AG152" s="16"/>
    </row>
    <row r="153" spans="1:33" ht="14.25" customHeight="1" x14ac:dyDescent="0.25">
      <c r="A153" s="22" t="s">
        <v>173</v>
      </c>
      <c r="B153" s="21"/>
      <c r="C153" s="21"/>
      <c r="D153" s="21"/>
      <c r="E153" s="21"/>
      <c r="F153" s="21"/>
      <c r="G153" s="21"/>
      <c r="H153" s="21">
        <v>2444.2307692307691</v>
      </c>
      <c r="I153" s="21">
        <v>3135.1648351648355</v>
      </c>
      <c r="J153" s="21">
        <v>3149.7252747252746</v>
      </c>
      <c r="K153" s="21">
        <v>2943.6813186813188</v>
      </c>
      <c r="L153" s="21">
        <v>2582.967032967033</v>
      </c>
      <c r="M153" s="21">
        <v>2806.3186813186812</v>
      </c>
      <c r="N153" s="21">
        <v>2671.1538461538462</v>
      </c>
      <c r="O153" s="21">
        <v>2940.3846153846152</v>
      </c>
      <c r="P153" s="21">
        <v>2450.5494505494503</v>
      </c>
      <c r="Q153" s="21">
        <v>1886.5384615384617</v>
      </c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42">
        <f t="shared" si="2"/>
        <v>1</v>
      </c>
      <c r="AC153" s="16"/>
      <c r="AD153" s="16"/>
      <c r="AE153" s="16"/>
      <c r="AF153" s="16"/>
      <c r="AG153" s="16"/>
    </row>
    <row r="154" spans="1:33" ht="14.25" customHeight="1" x14ac:dyDescent="0.25">
      <c r="A154" s="22" t="s">
        <v>174</v>
      </c>
      <c r="B154" s="19"/>
      <c r="C154" s="19"/>
      <c r="D154" s="19"/>
      <c r="E154" s="19"/>
      <c r="F154" s="19"/>
      <c r="G154" s="19"/>
      <c r="H154" s="19"/>
      <c r="I154" s="19"/>
      <c r="J154" s="19">
        <v>1273.117203649371</v>
      </c>
      <c r="K154" s="19">
        <v>1323.7919934574595</v>
      </c>
      <c r="L154" s="19">
        <v>1206.7331207883663</v>
      </c>
      <c r="M154" s="19">
        <v>1234.7756134732849</v>
      </c>
      <c r="N154" s="19">
        <v>1471.6196586815593</v>
      </c>
      <c r="O154" s="19">
        <v>1891.0245900451403</v>
      </c>
      <c r="P154" s="19">
        <v>2005.3099050225271</v>
      </c>
      <c r="Q154" s="19">
        <v>1842.0462783652654</v>
      </c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42">
        <f t="shared" si="2"/>
        <v>1</v>
      </c>
      <c r="AC154" s="16"/>
      <c r="AD154" s="16"/>
      <c r="AE154" s="16"/>
      <c r="AF154" s="16"/>
      <c r="AG154" s="16"/>
    </row>
    <row r="155" spans="1:33" ht="14.25" customHeight="1" x14ac:dyDescent="0.25">
      <c r="A155" s="22" t="s">
        <v>175</v>
      </c>
      <c r="B155" s="21">
        <v>2686.93</v>
      </c>
      <c r="C155" s="21">
        <v>3695.94</v>
      </c>
      <c r="D155" s="21">
        <v>5211.25</v>
      </c>
      <c r="E155" s="21">
        <v>6921.44</v>
      </c>
      <c r="F155" s="21">
        <v>4432.05</v>
      </c>
      <c r="G155" s="21">
        <v>5874.28</v>
      </c>
      <c r="H155" s="21">
        <v>8082.83</v>
      </c>
      <c r="I155" s="21">
        <v>8167.5</v>
      </c>
      <c r="J155" s="21">
        <v>8243.17</v>
      </c>
      <c r="K155" s="21">
        <v>7097.31</v>
      </c>
      <c r="L155" s="21">
        <v>5709.82</v>
      </c>
      <c r="M155" s="21">
        <v>5574.33</v>
      </c>
      <c r="N155" s="21">
        <v>6786.13</v>
      </c>
      <c r="O155" s="21">
        <v>7369.05</v>
      </c>
      <c r="P155" s="21">
        <v>7680.61</v>
      </c>
      <c r="Q155" s="21">
        <v>6942.94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42">
        <f t="shared" si="2"/>
        <v>1</v>
      </c>
      <c r="AC155" s="16"/>
      <c r="AD155" s="16"/>
      <c r="AE155" s="16"/>
      <c r="AF155" s="16"/>
      <c r="AG155" s="16"/>
    </row>
    <row r="156" spans="1:33" ht="14.25" customHeight="1" x14ac:dyDescent="0.25">
      <c r="A156" s="22" t="s">
        <v>176</v>
      </c>
      <c r="B156" s="19"/>
      <c r="C156" s="19"/>
      <c r="D156" s="19"/>
      <c r="E156" s="19"/>
      <c r="F156" s="19"/>
      <c r="G156" s="19">
        <v>293.7</v>
      </c>
      <c r="H156" s="19">
        <v>352.25187129797501</v>
      </c>
      <c r="I156" s="19">
        <v>270.120744340709</v>
      </c>
      <c r="J156" s="19">
        <v>275.94571319599004</v>
      </c>
      <c r="K156" s="19">
        <v>294.59589535326199</v>
      </c>
      <c r="L156" s="19">
        <v>361.48941155979799</v>
      </c>
      <c r="M156" s="19">
        <v>355.12408416922096</v>
      </c>
      <c r="N156" s="19">
        <v>349.85972352879099</v>
      </c>
      <c r="O156" s="19">
        <v>392.9703371018673</v>
      </c>
      <c r="P156" s="19">
        <v>343.76317551346432</v>
      </c>
      <c r="Q156" s="19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42">
        <f t="shared" si="2"/>
        <v>0</v>
      </c>
      <c r="AC156" s="16"/>
      <c r="AD156" s="16"/>
      <c r="AE156" s="16"/>
      <c r="AF156" s="16"/>
      <c r="AG156" s="16"/>
    </row>
    <row r="157" spans="1:33" ht="14.25" customHeight="1" x14ac:dyDescent="0.25">
      <c r="A157" s="22" t="s">
        <v>177</v>
      </c>
      <c r="B157" s="21">
        <v>15.4</v>
      </c>
      <c r="C157" s="21">
        <v>20.194534594076753</v>
      </c>
      <c r="D157" s="21">
        <v>20.299518267640611</v>
      </c>
      <c r="E157" s="21">
        <v>21.166218067808703</v>
      </c>
      <c r="F157" s="21">
        <v>21.724708660514736</v>
      </c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42">
        <f t="shared" si="2"/>
        <v>0</v>
      </c>
      <c r="AC157" s="16"/>
      <c r="AD157" s="16"/>
      <c r="AE157" s="16"/>
      <c r="AF157" s="16"/>
      <c r="AG157" s="16"/>
    </row>
    <row r="158" spans="1:33" ht="14.25" customHeight="1" x14ac:dyDescent="0.25">
      <c r="A158" s="22" t="s">
        <v>178</v>
      </c>
      <c r="B158" s="19">
        <v>8.3200685392000011</v>
      </c>
      <c r="C158" s="19">
        <v>12.7229321264</v>
      </c>
      <c r="D158" s="19">
        <v>12.9732328848</v>
      </c>
      <c r="E158" s="19">
        <v>16.956215319552001</v>
      </c>
      <c r="F158" s="19">
        <v>15.41254937888</v>
      </c>
      <c r="G158" s="19">
        <v>19.239183704067798</v>
      </c>
      <c r="H158" s="19">
        <v>23.136229264788419</v>
      </c>
      <c r="I158" s="19">
        <v>19.252925967748229</v>
      </c>
      <c r="J158" s="19"/>
      <c r="K158" s="19"/>
      <c r="L158" s="19"/>
      <c r="M158" s="19"/>
      <c r="N158" s="19"/>
      <c r="O158" s="19"/>
      <c r="P158" s="19"/>
      <c r="Q158" s="19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42">
        <f t="shared" si="2"/>
        <v>0</v>
      </c>
      <c r="AC158" s="16"/>
      <c r="AD158" s="16"/>
      <c r="AE158" s="16"/>
      <c r="AF158" s="16"/>
      <c r="AG158" s="16"/>
    </row>
    <row r="159" spans="1:33" ht="14.25" customHeight="1" x14ac:dyDescent="0.25">
      <c r="A159" s="22" t="s">
        <v>179</v>
      </c>
      <c r="B159" s="21"/>
      <c r="C159" s="21"/>
      <c r="D159" s="21">
        <v>8224.5333333333328</v>
      </c>
      <c r="E159" s="21">
        <v>14265.827712</v>
      </c>
      <c r="F159" s="21">
        <v>10060.7832</v>
      </c>
      <c r="G159" s="21">
        <v>11252.666880000001</v>
      </c>
      <c r="H159" s="21">
        <v>13856.047920000001</v>
      </c>
      <c r="I159" s="21">
        <v>16383.921840000001</v>
      </c>
      <c r="J159" s="21">
        <v>17706.742559999999</v>
      </c>
      <c r="K159" s="21">
        <v>18303.12762304</v>
      </c>
      <c r="L159" s="21">
        <v>18393.326639999999</v>
      </c>
      <c r="M159" s="21">
        <v>13895.81568</v>
      </c>
      <c r="N159" s="21">
        <v>13075.256305823041</v>
      </c>
      <c r="O159" s="21">
        <v>13322.724480000001</v>
      </c>
      <c r="P159" s="21">
        <v>14887.44890333568</v>
      </c>
      <c r="Q159" s="21">
        <v>13413.36672</v>
      </c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42">
        <f t="shared" si="2"/>
        <v>1</v>
      </c>
      <c r="AC159" s="16"/>
      <c r="AD159" s="16"/>
      <c r="AE159" s="16"/>
      <c r="AF159" s="16"/>
      <c r="AG159" s="16"/>
    </row>
    <row r="160" spans="1:33" ht="14.25" customHeight="1" x14ac:dyDescent="0.25">
      <c r="A160" s="22" t="s">
        <v>180</v>
      </c>
      <c r="B160" s="19">
        <v>327</v>
      </c>
      <c r="C160" s="19">
        <v>362.5205023930456</v>
      </c>
      <c r="D160" s="19">
        <v>473.20109565407699</v>
      </c>
      <c r="E160" s="19">
        <v>637.33177935777462</v>
      </c>
      <c r="F160" s="19">
        <v>470.7911890982852</v>
      </c>
      <c r="G160" s="19">
        <v>464.63756262478739</v>
      </c>
      <c r="H160" s="19">
        <v>549.2981536128392</v>
      </c>
      <c r="I160" s="19">
        <v>623.79012072247099</v>
      </c>
      <c r="J160" s="19">
        <v>657.75915653904701</v>
      </c>
      <c r="K160" s="19">
        <v>649.99642654630918</v>
      </c>
      <c r="L160" s="19">
        <v>558.88491572052601</v>
      </c>
      <c r="M160" s="19">
        <v>536.94395043179043</v>
      </c>
      <c r="N160" s="19">
        <v>652.93394121243148</v>
      </c>
      <c r="O160" s="19">
        <v>766.29960199483276</v>
      </c>
      <c r="P160" s="19"/>
      <c r="Q160" s="19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42">
        <f t="shared" si="2"/>
        <v>0</v>
      </c>
      <c r="AC160" s="16"/>
      <c r="AD160" s="16"/>
      <c r="AE160" s="16"/>
      <c r="AF160" s="16"/>
      <c r="AG160" s="16"/>
    </row>
    <row r="161" spans="1:33" ht="14.25" customHeight="1" x14ac:dyDescent="0.25">
      <c r="A161" s="22" t="s">
        <v>181</v>
      </c>
      <c r="B161" s="21"/>
      <c r="C161" s="21"/>
      <c r="D161" s="21">
        <v>554.6</v>
      </c>
      <c r="E161" s="21">
        <v>694.23668100417592</v>
      </c>
      <c r="F161" s="21">
        <v>511.66103072257164</v>
      </c>
      <c r="G161" s="21">
        <v>514.34438257958834</v>
      </c>
      <c r="H161" s="21">
        <v>574.14683152022178</v>
      </c>
      <c r="I161" s="21">
        <v>553.52016584074499</v>
      </c>
      <c r="J161" s="21">
        <v>577.4287014723177</v>
      </c>
      <c r="K161" s="21">
        <v>604.73183577716293</v>
      </c>
      <c r="L161" s="21">
        <v>514.49646816147595</v>
      </c>
      <c r="M161" s="21">
        <v>552.14980025669524</v>
      </c>
      <c r="N161" s="21">
        <v>660.69768610966537</v>
      </c>
      <c r="O161" s="21">
        <v>794.34235612534712</v>
      </c>
      <c r="P161" s="21">
        <v>901.76218484589094</v>
      </c>
      <c r="Q161" s="21">
        <v>867.12721946834392</v>
      </c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42">
        <f t="shared" si="2"/>
        <v>1</v>
      </c>
      <c r="AC161" s="16"/>
      <c r="AD161" s="16"/>
      <c r="AE161" s="16"/>
      <c r="AF161" s="16"/>
      <c r="AG161" s="16"/>
    </row>
    <row r="162" spans="1:33" ht="14.25" customHeight="1" x14ac:dyDescent="0.25">
      <c r="A162" s="22" t="s">
        <v>182</v>
      </c>
      <c r="B162" s="19">
        <v>73.641108931818096</v>
      </c>
      <c r="C162" s="19">
        <v>95.2508094730902</v>
      </c>
      <c r="D162" s="19">
        <v>58.2</v>
      </c>
      <c r="E162" s="19">
        <v>60.260106926322678</v>
      </c>
      <c r="F162" s="19">
        <v>65.686108758849002</v>
      </c>
      <c r="G162" s="19">
        <v>63.771406929058401</v>
      </c>
      <c r="H162" s="19">
        <v>77.514710082096911</v>
      </c>
      <c r="I162" s="19">
        <v>76.557805662032905</v>
      </c>
      <c r="J162" s="19">
        <v>77.4575372972797</v>
      </c>
      <c r="K162" s="19">
        <v>86.751387261126212</v>
      </c>
      <c r="L162" s="19">
        <v>81.963929286698502</v>
      </c>
      <c r="M162" s="19">
        <v>84.975780853883506</v>
      </c>
      <c r="N162" s="19">
        <v>102.63810172237919</v>
      </c>
      <c r="O162" s="19">
        <v>104.0421176748695</v>
      </c>
      <c r="P162" s="19">
        <v>104.32987230606861</v>
      </c>
      <c r="Q162" s="19">
        <v>77.085261232957393</v>
      </c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42">
        <f t="shared" si="2"/>
        <v>1</v>
      </c>
      <c r="AC162" s="16"/>
      <c r="AD162" s="16"/>
      <c r="AE162" s="16"/>
      <c r="AF162" s="16"/>
      <c r="AG162" s="16"/>
    </row>
    <row r="163" spans="1:33" ht="14.25" customHeight="1" x14ac:dyDescent="0.25">
      <c r="A163" s="22" t="s">
        <v>183</v>
      </c>
      <c r="B163" s="21">
        <v>41.123387960586754</v>
      </c>
      <c r="C163" s="21">
        <v>41.016590855391371</v>
      </c>
      <c r="D163" s="21">
        <v>45.378933332514535</v>
      </c>
      <c r="E163" s="21">
        <v>54.866953917723038</v>
      </c>
      <c r="F163" s="21">
        <v>70.752269137573876</v>
      </c>
      <c r="G163" s="21">
        <v>103.19853552547931</v>
      </c>
      <c r="H163" s="21">
        <v>237.02288204210066</v>
      </c>
      <c r="I163" s="21">
        <v>232.61533773424932</v>
      </c>
      <c r="J163" s="21">
        <v>211.38522445846399</v>
      </c>
      <c r="K163" s="21">
        <v>191.968275433418</v>
      </c>
      <c r="L163" s="21">
        <v>161.15053406683703</v>
      </c>
      <c r="M163" s="21">
        <v>118.1</v>
      </c>
      <c r="N163" s="21">
        <v>142.67418327249277</v>
      </c>
      <c r="O163" s="21">
        <v>142.76871008672308</v>
      </c>
      <c r="P163" s="21">
        <v>163.28560392950504</v>
      </c>
      <c r="Q163" s="21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42">
        <f t="shared" si="2"/>
        <v>0</v>
      </c>
      <c r="AC163" s="16"/>
      <c r="AD163" s="16"/>
      <c r="AE163" s="16"/>
      <c r="AF163" s="16"/>
      <c r="AG163" s="16"/>
    </row>
    <row r="164" spans="1:33" ht="14.25" customHeight="1" x14ac:dyDescent="0.25">
      <c r="A164" s="22" t="s">
        <v>184</v>
      </c>
      <c r="B164" s="19">
        <v>13402.988168391264</v>
      </c>
      <c r="C164" s="19">
        <v>15641.310732566953</v>
      </c>
      <c r="D164" s="19">
        <v>18199.701192465411</v>
      </c>
      <c r="E164" s="19">
        <v>20063.740073375935</v>
      </c>
      <c r="F164" s="19">
        <v>14653.065935381337</v>
      </c>
      <c r="G164" s="19">
        <v>17229.964368876899</v>
      </c>
      <c r="H164" s="19">
        <v>20879.475013155054</v>
      </c>
      <c r="I164" s="19">
        <v>21023.925975491642</v>
      </c>
      <c r="J164" s="19">
        <v>23925.996963158315</v>
      </c>
      <c r="K164" s="19">
        <v>28873.761887849727</v>
      </c>
      <c r="L164" s="19">
        <v>31699.670867201283</v>
      </c>
      <c r="M164" s="19">
        <v>27365.856836311952</v>
      </c>
      <c r="N164" s="19">
        <v>34293.390299980085</v>
      </c>
      <c r="O164" s="19">
        <v>41382.247731077798</v>
      </c>
      <c r="P164" s="19">
        <v>42932.772955241126</v>
      </c>
      <c r="Q164" s="19">
        <v>38037.990203480025</v>
      </c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42">
        <f t="shared" si="2"/>
        <v>1</v>
      </c>
      <c r="AC164" s="16"/>
      <c r="AD164" s="16"/>
      <c r="AE164" s="16"/>
      <c r="AF164" s="16"/>
      <c r="AG164" s="16"/>
    </row>
    <row r="165" spans="1:33" ht="14.25" customHeight="1" x14ac:dyDescent="0.25">
      <c r="A165" s="22" t="s">
        <v>185</v>
      </c>
      <c r="B165" s="21"/>
      <c r="C165" s="21"/>
      <c r="D165" s="21"/>
      <c r="E165" s="21"/>
      <c r="F165" s="21"/>
      <c r="G165" s="21"/>
      <c r="H165" s="21">
        <v>18.8</v>
      </c>
      <c r="I165" s="21">
        <v>19.58659217877095</v>
      </c>
      <c r="J165" s="21">
        <v>23.692737430167597</v>
      </c>
      <c r="K165" s="21">
        <v>25.988826815642458</v>
      </c>
      <c r="L165" s="21">
        <v>21.916201117318437</v>
      </c>
      <c r="M165" s="21">
        <v>21.899441340782122</v>
      </c>
      <c r="N165" s="21">
        <v>19.41899441340782</v>
      </c>
      <c r="O165" s="21">
        <v>20.090652502793294</v>
      </c>
      <c r="P165" s="21">
        <v>18.471603329608939</v>
      </c>
      <c r="Q165" s="21">
        <v>12.661438240223463</v>
      </c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42">
        <f t="shared" si="2"/>
        <v>1</v>
      </c>
      <c r="AC165" s="16"/>
      <c r="AD165" s="16"/>
      <c r="AE165" s="16"/>
      <c r="AF165" s="16"/>
      <c r="AG165" s="16"/>
    </row>
    <row r="166" spans="1:33" ht="14.25" customHeight="1" x14ac:dyDescent="0.25">
      <c r="A166" s="22" t="s">
        <v>186</v>
      </c>
      <c r="B166" s="19"/>
      <c r="C166" s="19"/>
      <c r="D166" s="19"/>
      <c r="E166" s="19"/>
      <c r="F166" s="19"/>
      <c r="G166" s="19"/>
      <c r="H166" s="19"/>
      <c r="I166" s="19"/>
      <c r="J166" s="19">
        <v>0</v>
      </c>
      <c r="K166" s="19">
        <v>2078.8230281075466</v>
      </c>
      <c r="L166" s="19">
        <v>1814.5146718656786</v>
      </c>
      <c r="M166" s="19">
        <v>1989.6191125077492</v>
      </c>
      <c r="N166" s="19">
        <v>2240.9927801370391</v>
      </c>
      <c r="O166" s="19">
        <v>2714.0724180647758</v>
      </c>
      <c r="P166" s="19">
        <v>2717.0511194369087</v>
      </c>
      <c r="Q166" s="19">
        <v>2530.8955579747185</v>
      </c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42">
        <f t="shared" si="2"/>
        <v>1</v>
      </c>
      <c r="AC166" s="16"/>
      <c r="AD166" s="16"/>
      <c r="AE166" s="16"/>
      <c r="AF166" s="16"/>
      <c r="AG166" s="16"/>
    </row>
    <row r="167" spans="1:33" ht="14.25" customHeight="1" x14ac:dyDescent="0.25">
      <c r="A167" s="22" t="s">
        <v>187</v>
      </c>
      <c r="B167" s="21">
        <v>342.3</v>
      </c>
      <c r="C167" s="21">
        <v>395.64258185582344</v>
      </c>
      <c r="D167" s="21">
        <v>501.21314042171798</v>
      </c>
      <c r="E167" s="21">
        <v>761</v>
      </c>
      <c r="F167" s="21">
        <v>431.77955672264551</v>
      </c>
      <c r="G167" s="21">
        <v>487.71318112395358</v>
      </c>
      <c r="H167" s="21">
        <v>518.53034909228847</v>
      </c>
      <c r="I167" s="21">
        <v>445.28878660330116</v>
      </c>
      <c r="J167" s="21"/>
      <c r="K167" s="21"/>
      <c r="L167" s="21"/>
      <c r="M167" s="21"/>
      <c r="N167" s="21"/>
      <c r="O167" s="21"/>
      <c r="P167" s="21"/>
      <c r="Q167" s="21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42">
        <f t="shared" si="2"/>
        <v>0</v>
      </c>
      <c r="AC167" s="16"/>
      <c r="AD167" s="16"/>
      <c r="AE167" s="16"/>
      <c r="AF167" s="16"/>
      <c r="AG167" s="16"/>
    </row>
    <row r="168" spans="1:33" ht="14.25" customHeight="1" x14ac:dyDescent="0.25">
      <c r="A168" s="22" t="s">
        <v>188</v>
      </c>
      <c r="B168" s="19">
        <v>23.183318686015024</v>
      </c>
      <c r="C168" s="19">
        <v>18.399999999999999</v>
      </c>
      <c r="D168" s="19">
        <v>25.819763479021809</v>
      </c>
      <c r="E168" s="19">
        <v>29.149409069707485</v>
      </c>
      <c r="F168" s="19">
        <v>23.761867526437111</v>
      </c>
      <c r="G168" s="19">
        <v>37.178731251397267</v>
      </c>
      <c r="H168" s="19">
        <v>43.897765916916562</v>
      </c>
      <c r="I168" s="19">
        <v>44.582444011457127</v>
      </c>
      <c r="J168" s="19">
        <v>50.841619747828105</v>
      </c>
      <c r="K168" s="19">
        <v>50.534515063692375</v>
      </c>
      <c r="L168" s="19">
        <v>48.427960503385968</v>
      </c>
      <c r="M168" s="19">
        <v>46.479771823334808</v>
      </c>
      <c r="N168" s="19">
        <v>47.126919911549535</v>
      </c>
      <c r="O168" s="19">
        <v>54.103910762241746</v>
      </c>
      <c r="P168" s="19">
        <v>42.703070465392216</v>
      </c>
      <c r="Q168" s="19">
        <v>30.078801059980414</v>
      </c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42">
        <f t="shared" si="2"/>
        <v>1</v>
      </c>
      <c r="AC168" s="16"/>
      <c r="AD168" s="16"/>
      <c r="AE168" s="16"/>
      <c r="AF168" s="16"/>
      <c r="AG168" s="16"/>
    </row>
    <row r="169" spans="1:33" ht="14.25" customHeight="1" x14ac:dyDescent="0.25">
      <c r="A169" s="22" t="s">
        <v>189</v>
      </c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42">
        <f t="shared" si="2"/>
        <v>0</v>
      </c>
      <c r="AC169" s="16"/>
      <c r="AD169" s="16"/>
      <c r="AE169" s="16"/>
      <c r="AF169" s="16"/>
      <c r="AG169" s="16"/>
    </row>
    <row r="170" spans="1:33" ht="14.25" customHeight="1" x14ac:dyDescent="0.25">
      <c r="A170" s="22" t="s">
        <v>190</v>
      </c>
      <c r="B170" s="19">
        <v>3760.7046248725819</v>
      </c>
      <c r="C170" s="19">
        <v>4693.6174712309858</v>
      </c>
      <c r="D170" s="19">
        <v>5299.0822474714141</v>
      </c>
      <c r="E170" s="19">
        <v>5040.9512379821417</v>
      </c>
      <c r="F170" s="19">
        <v>3592.666141092187</v>
      </c>
      <c r="G170" s="19">
        <v>4559.4023579668328</v>
      </c>
      <c r="H170" s="19">
        <v>5115.1505604291324</v>
      </c>
      <c r="I170" s="19">
        <v>4895.364495060222</v>
      </c>
      <c r="J170" s="19">
        <v>4611.7232761562882</v>
      </c>
      <c r="K170" s="19">
        <v>4286.8739142312061</v>
      </c>
      <c r="L170" s="19">
        <v>3624.5180441937464</v>
      </c>
      <c r="M170" s="19">
        <v>3034.2109230230035</v>
      </c>
      <c r="N170" s="19">
        <v>3368.6517862979399</v>
      </c>
      <c r="O170" s="19">
        <v>3685.7997669688443</v>
      </c>
      <c r="P170" s="19">
        <v>3564.2132916951427</v>
      </c>
      <c r="Q170" s="19">
        <v>3179.3553722626957</v>
      </c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42">
        <f t="shared" si="2"/>
        <v>1</v>
      </c>
      <c r="AC170" s="16"/>
      <c r="AD170" s="16"/>
      <c r="AE170" s="16"/>
      <c r="AF170" s="16"/>
      <c r="AG170" s="16"/>
    </row>
    <row r="171" spans="1:33" ht="14.25" customHeight="1" x14ac:dyDescent="0.25">
      <c r="A171" s="22" t="s">
        <v>191</v>
      </c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>
        <v>0</v>
      </c>
      <c r="O171" s="21"/>
      <c r="P171" s="21"/>
      <c r="Q171" s="21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42">
        <f t="shared" si="2"/>
        <v>0</v>
      </c>
      <c r="AC171" s="16"/>
      <c r="AD171" s="16"/>
      <c r="AE171" s="16"/>
      <c r="AF171" s="16"/>
      <c r="AG171" s="16"/>
    </row>
    <row r="172" spans="1:33" ht="14.25" customHeight="1" x14ac:dyDescent="0.25">
      <c r="A172" s="22" t="s">
        <v>192</v>
      </c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42">
        <f t="shared" si="2"/>
        <v>0</v>
      </c>
      <c r="AC172" s="16"/>
      <c r="AD172" s="16"/>
      <c r="AE172" s="16"/>
      <c r="AF172" s="16"/>
      <c r="AG172" s="16"/>
    </row>
    <row r="173" spans="1:33" ht="14.25" customHeight="1" x14ac:dyDescent="0.25">
      <c r="A173" s="22" t="s">
        <v>193</v>
      </c>
      <c r="B173" s="21">
        <v>888.89305999999999</v>
      </c>
      <c r="C173" s="21">
        <v>1027.5609999999999</v>
      </c>
      <c r="D173" s="21">
        <v>1131.885</v>
      </c>
      <c r="E173" s="21">
        <v>1414.6079999999999</v>
      </c>
      <c r="F173" s="21">
        <v>1034.7940000000001</v>
      </c>
      <c r="G173" s="21">
        <v>1385.4655</v>
      </c>
      <c r="H173" s="21">
        <v>2048.7129</v>
      </c>
      <c r="I173" s="21">
        <v>662.9</v>
      </c>
      <c r="J173" s="21">
        <v>761.84913307802503</v>
      </c>
      <c r="K173" s="21">
        <v>802.540011241211</v>
      </c>
      <c r="L173" s="21">
        <v>846.85000208459996</v>
      </c>
      <c r="M173" s="21">
        <v>865.11001016819705</v>
      </c>
      <c r="N173" s="21">
        <v>877.65997823740599</v>
      </c>
      <c r="O173" s="21">
        <v>909.54</v>
      </c>
      <c r="P173" s="21">
        <v>911.38</v>
      </c>
      <c r="Q173" s="21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42">
        <f t="shared" si="2"/>
        <v>0</v>
      </c>
      <c r="AC173" s="16"/>
      <c r="AD173" s="16"/>
      <c r="AE173" s="16"/>
      <c r="AF173" s="16"/>
      <c r="AG173" s="16"/>
    </row>
    <row r="174" spans="1:33" ht="14.25" customHeight="1" x14ac:dyDescent="0.25">
      <c r="A174" s="22" t="s">
        <v>194</v>
      </c>
      <c r="B174" s="19"/>
      <c r="C174" s="19"/>
      <c r="D174" s="19"/>
      <c r="E174" s="19"/>
      <c r="F174" s="19"/>
      <c r="G174" s="19"/>
      <c r="H174" s="19"/>
      <c r="I174" s="19"/>
      <c r="J174" s="19"/>
      <c r="K174" s="19">
        <v>33.200000000000003</v>
      </c>
      <c r="L174" s="19">
        <v>35.475179659629632</v>
      </c>
      <c r="M174" s="19">
        <v>37.500839577022219</v>
      </c>
      <c r="N174" s="19">
        <v>36.49154049977777</v>
      </c>
      <c r="O174" s="19">
        <v>39.956023738418523</v>
      </c>
      <c r="P174" s="19"/>
      <c r="Q174" s="19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42">
        <f t="shared" si="2"/>
        <v>0</v>
      </c>
      <c r="AC174" s="16"/>
      <c r="AD174" s="16"/>
      <c r="AE174" s="16"/>
      <c r="AF174" s="16"/>
      <c r="AG174" s="16"/>
    </row>
    <row r="175" spans="1:33" ht="14.25" customHeight="1" x14ac:dyDescent="0.25">
      <c r="A175" s="22" t="s">
        <v>195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>
        <v>63.3</v>
      </c>
      <c r="L175" s="21">
        <v>57.032952121851849</v>
      </c>
      <c r="M175" s="21">
        <v>63.809031937037027</v>
      </c>
      <c r="N175" s="21">
        <v>66.267552107814808</v>
      </c>
      <c r="O175" s="21">
        <v>68.986479123262953</v>
      </c>
      <c r="P175" s="21"/>
      <c r="Q175" s="21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42">
        <f t="shared" si="2"/>
        <v>0</v>
      </c>
      <c r="AC175" s="16"/>
      <c r="AD175" s="16"/>
      <c r="AE175" s="16"/>
      <c r="AF175" s="16"/>
      <c r="AG175" s="16"/>
    </row>
    <row r="176" spans="1:33" ht="14.25" customHeight="1" x14ac:dyDescent="0.25">
      <c r="A176" s="22" t="s">
        <v>196</v>
      </c>
      <c r="B176" s="19"/>
      <c r="C176" s="19"/>
      <c r="D176" s="19"/>
      <c r="E176" s="19"/>
      <c r="F176" s="19"/>
      <c r="G176" s="19"/>
      <c r="H176" s="19"/>
      <c r="I176" s="19"/>
      <c r="J176" s="19"/>
      <c r="K176" s="19">
        <v>36.200000000000003</v>
      </c>
      <c r="L176" s="19">
        <v>33.43669929037037</v>
      </c>
      <c r="M176" s="19">
        <v>33.485887692592584</v>
      </c>
      <c r="N176" s="19">
        <v>33.006839858148147</v>
      </c>
      <c r="O176" s="19">
        <v>33.00717801015989</v>
      </c>
      <c r="P176" s="19"/>
      <c r="Q176" s="19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42">
        <f t="shared" si="2"/>
        <v>0</v>
      </c>
      <c r="AC176" s="16"/>
      <c r="AD176" s="16"/>
      <c r="AE176" s="16"/>
      <c r="AF176" s="16"/>
      <c r="AG176" s="16"/>
    </row>
    <row r="177" spans="1:33" ht="14.25" customHeight="1" x14ac:dyDescent="0.25">
      <c r="A177" s="22" t="s">
        <v>197</v>
      </c>
      <c r="B177" s="21">
        <v>549.34799999999996</v>
      </c>
      <c r="C177" s="21">
        <v>807.351</v>
      </c>
      <c r="D177" s="21">
        <v>877.54600000000005</v>
      </c>
      <c r="E177" s="21">
        <v>935.15449999999998</v>
      </c>
      <c r="F177" s="21">
        <v>969.0915</v>
      </c>
      <c r="G177" s="21"/>
      <c r="H177" s="21"/>
      <c r="I177" s="21"/>
      <c r="J177" s="21"/>
      <c r="K177" s="21"/>
      <c r="L177" s="21"/>
      <c r="M177" s="21"/>
      <c r="N177" s="21"/>
      <c r="O177" s="21">
        <v>0</v>
      </c>
      <c r="P177" s="21">
        <v>0</v>
      </c>
      <c r="Q177" s="21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42">
        <f t="shared" si="2"/>
        <v>0</v>
      </c>
      <c r="AC177" s="16"/>
      <c r="AD177" s="16"/>
      <c r="AE177" s="16"/>
      <c r="AF177" s="16"/>
      <c r="AG177" s="16"/>
    </row>
    <row r="178" spans="1:33" ht="14.25" customHeight="1" x14ac:dyDescent="0.25">
      <c r="A178" s="22" t="s">
        <v>198</v>
      </c>
      <c r="B178" s="19">
        <v>46.17</v>
      </c>
      <c r="C178" s="19">
        <v>39.78</v>
      </c>
      <c r="D178" s="19">
        <v>47.43</v>
      </c>
      <c r="E178" s="19">
        <v>69.930000000000007</v>
      </c>
      <c r="F178" s="19">
        <v>48.6</v>
      </c>
      <c r="G178" s="19">
        <v>58.05</v>
      </c>
      <c r="H178" s="19">
        <v>83.686281260000001</v>
      </c>
      <c r="I178" s="19">
        <v>79.60347736300001</v>
      </c>
      <c r="J178" s="19">
        <v>79.087008766817704</v>
      </c>
      <c r="K178" s="19">
        <v>73.715478310911507</v>
      </c>
      <c r="L178" s="19">
        <v>58.222881555480896</v>
      </c>
      <c r="M178" s="19">
        <v>31.925445798250422</v>
      </c>
      <c r="N178" s="19">
        <v>68.599999999999994</v>
      </c>
      <c r="O178" s="19">
        <v>81.750883565790886</v>
      </c>
      <c r="P178" s="19">
        <v>88.501210574629496</v>
      </c>
      <c r="Q178" s="19">
        <v>81.270718098187004</v>
      </c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42">
        <f t="shared" si="2"/>
        <v>1</v>
      </c>
      <c r="AC178" s="16"/>
      <c r="AD178" s="16"/>
      <c r="AE178" s="16"/>
      <c r="AF178" s="16"/>
      <c r="AG178" s="16"/>
    </row>
    <row r="179" spans="1:33" ht="14.25" customHeight="1" x14ac:dyDescent="0.25">
      <c r="A179" s="22" t="s">
        <v>199</v>
      </c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42">
        <f t="shared" si="2"/>
        <v>0</v>
      </c>
      <c r="AC179" s="16"/>
      <c r="AD179" s="16"/>
      <c r="AE179" s="16"/>
      <c r="AF179" s="16"/>
      <c r="AG179" s="16"/>
    </row>
    <row r="180" spans="1:33" ht="14.25" customHeight="1" x14ac:dyDescent="0.25">
      <c r="A180" s="22" t="s">
        <v>200</v>
      </c>
      <c r="B180" s="19">
        <v>1983.1589507397912</v>
      </c>
      <c r="C180" s="19">
        <v>2210.5657258133087</v>
      </c>
      <c r="D180" s="19">
        <v>2549.05371306285</v>
      </c>
      <c r="E180" s="19">
        <v>3112.3655716550215</v>
      </c>
      <c r="F180" s="19">
        <v>2805.2148885641909</v>
      </c>
      <c r="G180" s="19">
        <v>3373.3266540756108</v>
      </c>
      <c r="H180" s="19">
        <v>4393.1939061320891</v>
      </c>
      <c r="I180" s="19">
        <v>5088.1769126708778</v>
      </c>
      <c r="J180" s="19">
        <v>5388.2075480336698</v>
      </c>
      <c r="K180" s="19">
        <v>5322.6678540157027</v>
      </c>
      <c r="L180" s="19">
        <v>4804.6254741995472</v>
      </c>
      <c r="M180" s="19">
        <v>6646.2276850482785</v>
      </c>
      <c r="N180" s="19">
        <v>7739.3921666869774</v>
      </c>
      <c r="O180" s="19">
        <v>9645.4805759694209</v>
      </c>
      <c r="P180" s="19">
        <v>9624.126418266047</v>
      </c>
      <c r="Q180" s="19">
        <v>9838.3893880499054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42">
        <f t="shared" si="2"/>
        <v>1</v>
      </c>
      <c r="AC180" s="16"/>
      <c r="AD180" s="16"/>
      <c r="AE180" s="16"/>
      <c r="AF180" s="16"/>
      <c r="AG180" s="16"/>
    </row>
    <row r="181" spans="1:33" ht="14.25" customHeight="1" x14ac:dyDescent="0.25">
      <c r="A181" s="22" t="s">
        <v>201</v>
      </c>
      <c r="B181" s="21">
        <v>1264</v>
      </c>
      <c r="C181" s="21">
        <v>1099</v>
      </c>
      <c r="D181" s="21">
        <v>1502.0632664670702</v>
      </c>
      <c r="E181" s="21">
        <v>1690.4789600264901</v>
      </c>
      <c r="F181" s="21">
        <v>1302.4438538327702</v>
      </c>
      <c r="G181" s="21">
        <v>1479.1238792849199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42">
        <f t="shared" si="2"/>
        <v>0</v>
      </c>
      <c r="AC181" s="16"/>
      <c r="AD181" s="16"/>
      <c r="AE181" s="16"/>
      <c r="AF181" s="16"/>
      <c r="AG181" s="16"/>
    </row>
    <row r="182" spans="1:33" ht="14.25" customHeight="1" x14ac:dyDescent="0.25">
      <c r="A182" s="22" t="s">
        <v>202</v>
      </c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42">
        <f t="shared" si="2"/>
        <v>0</v>
      </c>
      <c r="AC182" s="16"/>
      <c r="AD182" s="16"/>
      <c r="AE182" s="16"/>
      <c r="AF182" s="16"/>
      <c r="AG182" s="16"/>
    </row>
    <row r="183" spans="1:33" ht="14.25" customHeight="1" x14ac:dyDescent="0.25">
      <c r="A183" s="22" t="s">
        <v>203</v>
      </c>
      <c r="B183" s="21">
        <v>166.0548</v>
      </c>
      <c r="C183" s="21">
        <v>81.123999999999995</v>
      </c>
      <c r="D183" s="21">
        <v>112.4542</v>
      </c>
      <c r="E183" s="21">
        <v>156.42420000000001</v>
      </c>
      <c r="F183" s="21">
        <v>118.4271325</v>
      </c>
      <c r="G183" s="21">
        <v>280.5</v>
      </c>
      <c r="H183" s="21">
        <v>288.433888362</v>
      </c>
      <c r="I183" s="21">
        <v>422.60120954841358</v>
      </c>
      <c r="J183" s="21">
        <v>436.67787763999996</v>
      </c>
      <c r="K183" s="21">
        <v>408.88438288909356</v>
      </c>
      <c r="L183" s="21">
        <v>293.9060052694</v>
      </c>
      <c r="M183" s="21">
        <v>238.04166740418199</v>
      </c>
      <c r="N183" s="21">
        <v>239.75275503367018</v>
      </c>
      <c r="O183" s="21">
        <v>271.66214059866002</v>
      </c>
      <c r="P183" s="21">
        <v>299.43597386799996</v>
      </c>
      <c r="Q183" s="21">
        <v>296.79495458255099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42">
        <f t="shared" si="2"/>
        <v>1</v>
      </c>
      <c r="AC183" s="16"/>
      <c r="AD183" s="16"/>
      <c r="AE183" s="16"/>
      <c r="AF183" s="16"/>
      <c r="AG183" s="16"/>
    </row>
    <row r="184" spans="1:33" ht="14.25" customHeight="1" x14ac:dyDescent="0.25">
      <c r="A184" s="22" t="s">
        <v>204</v>
      </c>
      <c r="B184" s="19">
        <v>287.56908732033901</v>
      </c>
      <c r="C184" s="19">
        <v>371.37229038338796</v>
      </c>
      <c r="D184" s="19">
        <v>458.55118267854203</v>
      </c>
      <c r="E184" s="19">
        <v>672.51027052457505</v>
      </c>
      <c r="F184" s="19">
        <v>559.48390960419999</v>
      </c>
      <c r="G184" s="19">
        <v>687.4</v>
      </c>
      <c r="H184" s="19">
        <v>938.9</v>
      </c>
      <c r="I184" s="19">
        <v>995.24828867482097</v>
      </c>
      <c r="J184" s="19">
        <v>1058.0682003783679</v>
      </c>
      <c r="K184" s="19">
        <v>1047.3887650068618</v>
      </c>
      <c r="L184" s="19">
        <v>936.622155524302</v>
      </c>
      <c r="M184" s="19">
        <v>811.95089230633801</v>
      </c>
      <c r="N184" s="19">
        <v>695.32279382074103</v>
      </c>
      <c r="O184" s="19">
        <v>499.31976400000002</v>
      </c>
      <c r="P184" s="19">
        <v>564.01644999999996</v>
      </c>
      <c r="Q184" s="19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42">
        <f t="shared" si="2"/>
        <v>0</v>
      </c>
      <c r="AC184" s="16"/>
      <c r="AD184" s="16"/>
      <c r="AE184" s="16"/>
      <c r="AF184" s="16"/>
      <c r="AG184" s="16"/>
    </row>
    <row r="185" spans="1:33" ht="14.25" customHeight="1" x14ac:dyDescent="0.25">
      <c r="A185" s="22" t="s">
        <v>205</v>
      </c>
      <c r="B185" s="21">
        <v>12333.6</v>
      </c>
      <c r="C185" s="21">
        <v>13268.039999999972</v>
      </c>
      <c r="D185" s="21">
        <v>14657.339999999991</v>
      </c>
      <c r="E185" s="21">
        <v>19304.390000000032</v>
      </c>
      <c r="F185" s="21">
        <v>12809.77999999999</v>
      </c>
      <c r="G185" s="21">
        <v>16491.489999999987</v>
      </c>
      <c r="H185" s="21">
        <v>18383.98</v>
      </c>
      <c r="I185" s="21">
        <v>19151.238318794178</v>
      </c>
      <c r="J185" s="21">
        <v>18779.106736292302</v>
      </c>
      <c r="K185" s="21">
        <v>16461.50040303123</v>
      </c>
      <c r="L185" s="21">
        <v>13113.974717626841</v>
      </c>
      <c r="M185" s="21">
        <v>12146.64105215669</v>
      </c>
      <c r="N185" s="21">
        <v>13943.04125316815</v>
      </c>
      <c r="O185" s="21">
        <v>15720.208678252451</v>
      </c>
      <c r="P185" s="21">
        <v>15204.461684638281</v>
      </c>
      <c r="Q185" s="21">
        <v>16960.091875389338</v>
      </c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42">
        <f t="shared" si="2"/>
        <v>1</v>
      </c>
      <c r="AC185" s="16"/>
      <c r="AD185" s="16"/>
      <c r="AE185" s="16"/>
      <c r="AF185" s="16"/>
      <c r="AG185" s="16"/>
    </row>
    <row r="186" spans="1:33" ht="14.25" customHeight="1" x14ac:dyDescent="0.25">
      <c r="A186" s="22" t="s">
        <v>206</v>
      </c>
      <c r="B186" s="19"/>
      <c r="C186" s="19">
        <v>9.4080506336842102</v>
      </c>
      <c r="D186" s="19">
        <v>18.792029520986098</v>
      </c>
      <c r="E186" s="19">
        <v>7.5216440263157898</v>
      </c>
      <c r="F186" s="19">
        <v>28.183523324388876</v>
      </c>
      <c r="G186" s="19">
        <v>25.720645414847898</v>
      </c>
      <c r="H186" s="19">
        <v>33.808324653544098</v>
      </c>
      <c r="I186" s="19">
        <v>56.212313168728201</v>
      </c>
      <c r="J186" s="19">
        <v>58.668577778728405</v>
      </c>
      <c r="K186" s="19">
        <v>63.9958650311249</v>
      </c>
      <c r="L186" s="19">
        <v>54.9</v>
      </c>
      <c r="M186" s="19">
        <v>47.182499999999997</v>
      </c>
      <c r="N186" s="19">
        <v>57.281095229045697</v>
      </c>
      <c r="O186" s="19">
        <v>51.557885892660799</v>
      </c>
      <c r="P186" s="19">
        <v>50.024997941658604</v>
      </c>
      <c r="Q186" s="19">
        <v>44.471496317271907</v>
      </c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42">
        <f t="shared" si="2"/>
        <v>1</v>
      </c>
      <c r="AC186" s="16"/>
      <c r="AD186" s="16"/>
      <c r="AE186" s="16"/>
      <c r="AF186" s="16"/>
      <c r="AG186" s="16"/>
    </row>
    <row r="187" spans="1:33" ht="14.25" customHeight="1" x14ac:dyDescent="0.25">
      <c r="A187" s="22" t="s">
        <v>207</v>
      </c>
      <c r="B187" s="21">
        <v>147.62402175823547</v>
      </c>
      <c r="C187" s="21">
        <v>157.62243671818857</v>
      </c>
      <c r="D187" s="21">
        <v>169.95668474622366</v>
      </c>
      <c r="E187" s="21">
        <v>201.64796332996119</v>
      </c>
      <c r="F187" s="21">
        <v>183.47907012376103</v>
      </c>
      <c r="G187" s="21">
        <v>187.72044684331505</v>
      </c>
      <c r="H187" s="21">
        <v>249.2</v>
      </c>
      <c r="I187" s="21">
        <v>282.19888609395912</v>
      </c>
      <c r="J187" s="21">
        <v>320.43113336794903</v>
      </c>
      <c r="K187" s="21">
        <v>269.74789424115346</v>
      </c>
      <c r="L187" s="21">
        <v>241.32986272312519</v>
      </c>
      <c r="M187" s="21">
        <v>239.78741772301657</v>
      </c>
      <c r="N187" s="21">
        <v>241.36384706573403</v>
      </c>
      <c r="O187" s="21">
        <v>260.2702583015726</v>
      </c>
      <c r="P187" s="21">
        <v>252.71243698984458</v>
      </c>
      <c r="Q187" s="21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42">
        <f t="shared" si="2"/>
        <v>0</v>
      </c>
      <c r="AC187" s="16"/>
      <c r="AD187" s="16"/>
      <c r="AE187" s="16"/>
      <c r="AF187" s="16"/>
      <c r="AG187" s="16"/>
    </row>
    <row r="188" spans="1:33" ht="14.25" customHeight="1" x14ac:dyDescent="0.25">
      <c r="A188" s="22" t="s">
        <v>208</v>
      </c>
      <c r="B188" s="19">
        <v>6.3793880794749054</v>
      </c>
      <c r="C188" s="19">
        <v>6.3764604758356453</v>
      </c>
      <c r="D188" s="19">
        <v>6.9101128391613154</v>
      </c>
      <c r="E188" s="19">
        <v>8.8898807737668069</v>
      </c>
      <c r="F188" s="19">
        <v>8.6793371739721454</v>
      </c>
      <c r="G188" s="19">
        <v>8.2967086280222766</v>
      </c>
      <c r="H188" s="19">
        <v>9.5</v>
      </c>
      <c r="I188" s="19">
        <v>11.199457111637269</v>
      </c>
      <c r="J188" s="19">
        <v>10.965585678845205</v>
      </c>
      <c r="K188" s="19">
        <v>10.984005349518617</v>
      </c>
      <c r="L188" s="19">
        <v>23.478193849720814</v>
      </c>
      <c r="M188" s="19">
        <v>22.317976859574429</v>
      </c>
      <c r="N188" s="19">
        <v>23.845960796500577</v>
      </c>
      <c r="O188" s="19">
        <v>25.077009422120952</v>
      </c>
      <c r="P188" s="19">
        <v>25.515295230544385</v>
      </c>
      <c r="Q188" s="19">
        <v>25.08843289115466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42">
        <f t="shared" si="2"/>
        <v>1</v>
      </c>
      <c r="AC188" s="16"/>
      <c r="AD188" s="16"/>
      <c r="AE188" s="16"/>
      <c r="AF188" s="16"/>
      <c r="AG188" s="16"/>
    </row>
    <row r="189" spans="1:33" ht="14.25" customHeight="1" x14ac:dyDescent="0.25">
      <c r="A189" s="22" t="s">
        <v>209</v>
      </c>
      <c r="B189" s="21">
        <v>89.8</v>
      </c>
      <c r="C189" s="21">
        <v>82</v>
      </c>
      <c r="D189" s="21">
        <v>81.7</v>
      </c>
      <c r="E189" s="21">
        <v>82.3</v>
      </c>
      <c r="F189" s="21">
        <v>83.6</v>
      </c>
      <c r="G189" s="21">
        <v>82.9</v>
      </c>
      <c r="H189" s="21">
        <v>583.29999999999995</v>
      </c>
      <c r="I189" s="21">
        <v>652.59964608771395</v>
      </c>
      <c r="J189" s="21">
        <v>720.27723010117199</v>
      </c>
      <c r="K189" s="21">
        <v>645.28371769633804</v>
      </c>
      <c r="L189" s="21">
        <v>631.35124220119997</v>
      </c>
      <c r="M189" s="21">
        <v>550.98570173092401</v>
      </c>
      <c r="N189" s="21">
        <v>546.31879308783198</v>
      </c>
      <c r="O189" s="21">
        <v>556.22197967127397</v>
      </c>
      <c r="P189" s="21">
        <v>523.242247232095</v>
      </c>
      <c r="Q189" s="21">
        <v>445.68555457017538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42">
        <f t="shared" si="2"/>
        <v>1</v>
      </c>
      <c r="AC189" s="16"/>
      <c r="AD189" s="16"/>
      <c r="AE189" s="16"/>
      <c r="AF189" s="16"/>
      <c r="AG189" s="16"/>
    </row>
    <row r="190" spans="1:33" ht="14.25" customHeight="1" x14ac:dyDescent="0.25">
      <c r="A190" s="22" t="s">
        <v>210</v>
      </c>
      <c r="B190" s="19">
        <v>665.15941731110308</v>
      </c>
      <c r="C190" s="19">
        <v>750.17373828440486</v>
      </c>
      <c r="D190" s="19">
        <v>944.07627322568089</v>
      </c>
      <c r="E190" s="19">
        <v>1214.7953766138871</v>
      </c>
      <c r="F190" s="19">
        <v>941.88220917961166</v>
      </c>
      <c r="G190" s="19">
        <v>1100.2515020259887</v>
      </c>
      <c r="H190" s="19">
        <v>1184.2021144352259</v>
      </c>
      <c r="I190" s="19">
        <v>1197.2661356154638</v>
      </c>
      <c r="J190" s="19">
        <v>1203.7607907303611</v>
      </c>
      <c r="K190" s="19">
        <v>1238.2817677117234</v>
      </c>
      <c r="L190" s="19">
        <v>1000.6499713247945</v>
      </c>
      <c r="M190" s="19">
        <v>962.46178675067256</v>
      </c>
      <c r="N190" s="19">
        <v>1023.3423230726308</v>
      </c>
      <c r="O190" s="19">
        <v>1122.7237236480855</v>
      </c>
      <c r="P190" s="19">
        <v>1067.1907125736952</v>
      </c>
      <c r="Q190" s="19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42">
        <f t="shared" si="2"/>
        <v>0</v>
      </c>
      <c r="AC190" s="16"/>
      <c r="AD190" s="16"/>
      <c r="AE190" s="16"/>
      <c r="AF190" s="16"/>
      <c r="AG190" s="16"/>
    </row>
    <row r="191" spans="1:33" ht="14.25" customHeight="1" x14ac:dyDescent="0.25">
      <c r="A191" s="22" t="s">
        <v>211</v>
      </c>
      <c r="B191" s="21">
        <v>3548</v>
      </c>
      <c r="C191" s="21">
        <v>3141</v>
      </c>
      <c r="D191" s="21">
        <v>5214</v>
      </c>
      <c r="E191" s="21">
        <v>6093</v>
      </c>
      <c r="F191" s="21">
        <v>4487</v>
      </c>
      <c r="G191" s="21">
        <v>5850</v>
      </c>
      <c r="H191" s="21">
        <v>6123</v>
      </c>
      <c r="I191" s="21">
        <v>6307</v>
      </c>
      <c r="J191" s="21">
        <v>5925</v>
      </c>
      <c r="K191" s="21">
        <v>5739</v>
      </c>
      <c r="L191" s="21">
        <v>4731</v>
      </c>
      <c r="M191" s="21">
        <v>4696</v>
      </c>
      <c r="N191" s="21">
        <v>4938</v>
      </c>
      <c r="O191" s="21">
        <v>5589</v>
      </c>
      <c r="P191" s="21">
        <v>6062</v>
      </c>
      <c r="Q191" s="21">
        <v>5922</v>
      </c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42">
        <f t="shared" si="2"/>
        <v>1</v>
      </c>
      <c r="AC191" s="16"/>
      <c r="AD191" s="16"/>
      <c r="AE191" s="16"/>
      <c r="AF191" s="16"/>
      <c r="AG191" s="16"/>
    </row>
    <row r="192" spans="1:33" ht="14.25" customHeight="1" x14ac:dyDescent="0.25">
      <c r="A192" s="22" t="s">
        <v>212</v>
      </c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42">
        <f t="shared" si="2"/>
        <v>0</v>
      </c>
      <c r="AC192" s="16"/>
      <c r="AD192" s="16"/>
      <c r="AE192" s="16"/>
      <c r="AF192" s="16"/>
      <c r="AG192" s="16"/>
    </row>
    <row r="193" spans="1:33" ht="14.25" customHeight="1" x14ac:dyDescent="0.25">
      <c r="A193" s="22" t="s">
        <v>213</v>
      </c>
      <c r="B193" s="21"/>
      <c r="C193" s="21"/>
      <c r="D193" s="21"/>
      <c r="E193" s="21"/>
      <c r="F193" s="21"/>
      <c r="G193" s="21"/>
      <c r="H193" s="21"/>
      <c r="I193" s="21"/>
      <c r="J193" s="21"/>
      <c r="K193" s="21">
        <v>51.3</v>
      </c>
      <c r="L193" s="21">
        <v>50.150655731000001</v>
      </c>
      <c r="M193" s="21">
        <v>47.987165900000001</v>
      </c>
      <c r="N193" s="21">
        <v>53.139327299999998</v>
      </c>
      <c r="O193" s="21">
        <v>59.6661748</v>
      </c>
      <c r="P193" s="21"/>
      <c r="Q193" s="21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42">
        <f t="shared" si="2"/>
        <v>0</v>
      </c>
      <c r="AC193" s="16"/>
      <c r="AD193" s="16"/>
      <c r="AE193" s="16"/>
      <c r="AF193" s="16"/>
      <c r="AG193" s="16"/>
    </row>
    <row r="194" spans="1:33" ht="14.25" customHeight="1" x14ac:dyDescent="0.25">
      <c r="A194" s="22" t="s">
        <v>214</v>
      </c>
      <c r="B194" s="19">
        <v>2.1622007015543203</v>
      </c>
      <c r="C194" s="19">
        <v>2.6362925652201699</v>
      </c>
      <c r="D194" s="19">
        <v>2.0956404034064882</v>
      </c>
      <c r="E194" s="19">
        <v>3.5945819217548873</v>
      </c>
      <c r="F194" s="19">
        <v>2.8902064079056808</v>
      </c>
      <c r="G194" s="19">
        <v>3.9839972544206885</v>
      </c>
      <c r="H194" s="19">
        <v>3.4915946678904448</v>
      </c>
      <c r="I194" s="19">
        <v>3.0409357144319888</v>
      </c>
      <c r="J194" s="19">
        <v>3.2326015506090719</v>
      </c>
      <c r="K194" s="19">
        <v>3.9556041095044527</v>
      </c>
      <c r="L194" s="19">
        <v>4.7745372190450972</v>
      </c>
      <c r="M194" s="19">
        <v>4.8581219049908109</v>
      </c>
      <c r="N194" s="19">
        <v>5.1772831289940067</v>
      </c>
      <c r="O194" s="19">
        <v>4.7209227125222863</v>
      </c>
      <c r="P194" s="19">
        <v>4.1913152886577505</v>
      </c>
      <c r="Q194" s="19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42">
        <f t="shared" si="2"/>
        <v>0</v>
      </c>
      <c r="AC194" s="16"/>
      <c r="AD194" s="16"/>
      <c r="AE194" s="16"/>
      <c r="AF194" s="16"/>
      <c r="AG194" s="16"/>
    </row>
    <row r="195" spans="1:33" ht="14.25" customHeight="1" x14ac:dyDescent="0.25">
      <c r="A195" s="22" t="s">
        <v>215</v>
      </c>
      <c r="B195" s="21">
        <v>291.97970917785</v>
      </c>
      <c r="C195" s="21">
        <v>395.19989751264001</v>
      </c>
      <c r="D195" s="21">
        <v>531.40927465299001</v>
      </c>
      <c r="E195" s="21">
        <v>726.24530497952105</v>
      </c>
      <c r="F195" s="21">
        <v>729.68159520451297</v>
      </c>
      <c r="G195" s="21">
        <v>912.41193095085805</v>
      </c>
      <c r="H195" s="21">
        <v>1025.520017403564</v>
      </c>
      <c r="I195" s="21">
        <v>1091.5741514812732</v>
      </c>
      <c r="J195" s="21">
        <v>1026.0962264844491</v>
      </c>
      <c r="K195" s="21">
        <v>981.71086672860804</v>
      </c>
      <c r="L195" s="21">
        <v>1034.9546489048789</v>
      </c>
      <c r="M195" s="21">
        <v>904.87360956540101</v>
      </c>
      <c r="N195" s="21">
        <v>1043.2973056408491</v>
      </c>
      <c r="O195" s="21">
        <v>1259.9411819845539</v>
      </c>
      <c r="P195" s="21">
        <v>1372.2189954840501</v>
      </c>
      <c r="Q195" s="21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42">
        <f t="shared" si="2"/>
        <v>0</v>
      </c>
      <c r="AC195" s="16"/>
      <c r="AD195" s="16"/>
      <c r="AE195" s="16"/>
      <c r="AF195" s="16"/>
      <c r="AG195" s="16"/>
    </row>
    <row r="196" spans="1:33" ht="14.25" customHeight="1" x14ac:dyDescent="0.25">
      <c r="A196" s="22" t="s">
        <v>216</v>
      </c>
      <c r="B196" s="19">
        <v>1276</v>
      </c>
      <c r="C196" s="19">
        <v>2257</v>
      </c>
      <c r="D196" s="19">
        <v>2667</v>
      </c>
      <c r="E196" s="19">
        <v>4977</v>
      </c>
      <c r="F196" s="19">
        <v>2402</v>
      </c>
      <c r="G196" s="19">
        <v>2799</v>
      </c>
      <c r="H196" s="19">
        <v>2146</v>
      </c>
      <c r="I196" s="19">
        <v>2383</v>
      </c>
      <c r="J196" s="19">
        <v>2111</v>
      </c>
      <c r="K196" s="19">
        <v>1476</v>
      </c>
      <c r="L196" s="19">
        <v>1035</v>
      </c>
      <c r="M196" s="19">
        <v>1004</v>
      </c>
      <c r="N196" s="19">
        <v>1019</v>
      </c>
      <c r="O196" s="19">
        <v>1108</v>
      </c>
      <c r="P196" s="19">
        <v>1285</v>
      </c>
      <c r="Q196" s="19">
        <v>1146</v>
      </c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42">
        <f t="shared" si="2"/>
        <v>1</v>
      </c>
      <c r="AC196" s="16"/>
      <c r="AD196" s="16"/>
      <c r="AE196" s="16"/>
      <c r="AF196" s="16"/>
      <c r="AG196" s="16"/>
    </row>
    <row r="197" spans="1:33" ht="14.25" customHeight="1" x14ac:dyDescent="0.25">
      <c r="A197" s="22" t="s">
        <v>217</v>
      </c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42">
        <f t="shared" si="2"/>
        <v>0</v>
      </c>
      <c r="AC197" s="16"/>
      <c r="AD197" s="16"/>
      <c r="AE197" s="16"/>
      <c r="AF197" s="16"/>
      <c r="AG197" s="16"/>
    </row>
    <row r="198" spans="1:33" ht="14.25" customHeight="1" x14ac:dyDescent="0.25">
      <c r="A198" s="22" t="s">
        <v>218</v>
      </c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42">
        <f t="shared" si="2"/>
        <v>0</v>
      </c>
      <c r="AC198" s="16"/>
      <c r="AD198" s="16"/>
      <c r="AE198" s="16"/>
      <c r="AF198" s="16"/>
      <c r="AG198" s="16"/>
    </row>
    <row r="199" spans="1:33" ht="14.25" customHeight="1" x14ac:dyDescent="0.25">
      <c r="A199" s="22" t="s">
        <v>219</v>
      </c>
      <c r="B199" s="21">
        <v>168.62780000000001</v>
      </c>
      <c r="C199" s="21">
        <v>180.197</v>
      </c>
      <c r="D199" s="21">
        <v>236.18100000000001</v>
      </c>
      <c r="E199" s="21">
        <v>338.99099999999999</v>
      </c>
      <c r="F199" s="21">
        <v>303.75111800000002</v>
      </c>
      <c r="G199" s="21">
        <v>409.64100100000002</v>
      </c>
      <c r="H199" s="21">
        <v>475.86005299999999</v>
      </c>
      <c r="I199" s="21">
        <v>974.5</v>
      </c>
      <c r="J199" s="21">
        <v>1077.968688921148</v>
      </c>
      <c r="K199" s="21">
        <v>1139.01269999325</v>
      </c>
      <c r="L199" s="21">
        <v>910.00741407117891</v>
      </c>
      <c r="M199" s="21">
        <v>701.09891365824694</v>
      </c>
      <c r="N199" s="21">
        <v>752.703081517584</v>
      </c>
      <c r="O199" s="21">
        <v>888.67719320602305</v>
      </c>
      <c r="P199" s="21">
        <v>807.4224156536701</v>
      </c>
      <c r="Q199" s="21">
        <v>779.34214061825594</v>
      </c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42">
        <f t="shared" ref="AB199:AB207" si="3">IF(Q199="",0, 1)</f>
        <v>1</v>
      </c>
      <c r="AC199" s="16"/>
      <c r="AD199" s="16"/>
      <c r="AE199" s="16"/>
      <c r="AF199" s="16"/>
      <c r="AG199" s="16"/>
    </row>
    <row r="200" spans="1:33" ht="14.25" customHeight="1" x14ac:dyDescent="0.25">
      <c r="A200" s="22" t="s">
        <v>220</v>
      </c>
      <c r="B200" s="19"/>
      <c r="C200" s="19"/>
      <c r="D200" s="19"/>
      <c r="E200" s="19"/>
      <c r="F200" s="19"/>
      <c r="G200" s="19">
        <v>870.19647307815796</v>
      </c>
      <c r="H200" s="19">
        <v>923.39798018771398</v>
      </c>
      <c r="I200" s="19">
        <v>900.73159295211497</v>
      </c>
      <c r="J200" s="19">
        <v>955.02188607606502</v>
      </c>
      <c r="K200" s="19">
        <v>945.285774223771</v>
      </c>
      <c r="L200" s="19">
        <v>802.87775205968592</v>
      </c>
      <c r="M200" s="19">
        <v>1074.5999999999999</v>
      </c>
      <c r="N200" s="19">
        <v>1228.8067290301999</v>
      </c>
      <c r="O200" s="19">
        <v>1575.314827965276</v>
      </c>
      <c r="P200" s="19">
        <v>1666.4039894326199</v>
      </c>
      <c r="Q200" s="19">
        <v>1473.8980614940299</v>
      </c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42">
        <f t="shared" si="3"/>
        <v>1</v>
      </c>
      <c r="AC200" s="16"/>
      <c r="AD200" s="16"/>
      <c r="AE200" s="16"/>
      <c r="AF200" s="16"/>
      <c r="AG200" s="16"/>
    </row>
    <row r="201" spans="1:33" ht="14.25" customHeight="1" x14ac:dyDescent="0.25">
      <c r="A201" s="22" t="s">
        <v>221</v>
      </c>
      <c r="B201" s="21">
        <v>21.544664896077325</v>
      </c>
      <c r="C201" s="21">
        <v>25.624529031095683</v>
      </c>
      <c r="D201" s="21">
        <v>31.148005551888893</v>
      </c>
      <c r="E201" s="21">
        <v>69.370192144784511</v>
      </c>
      <c r="F201" s="21">
        <v>45.044258959543939</v>
      </c>
      <c r="G201" s="21">
        <v>47.5</v>
      </c>
      <c r="H201" s="21">
        <v>53.223372277729837</v>
      </c>
      <c r="I201" s="21">
        <v>51.105468429187447</v>
      </c>
      <c r="J201" s="21">
        <v>52.727364076236171</v>
      </c>
      <c r="K201" s="21">
        <v>50.553424818600107</v>
      </c>
      <c r="L201" s="21">
        <v>69.989969834678817</v>
      </c>
      <c r="M201" s="21">
        <v>60.872164026391573</v>
      </c>
      <c r="N201" s="21">
        <v>59.346384852109431</v>
      </c>
      <c r="O201" s="21">
        <v>57.493933933580777</v>
      </c>
      <c r="P201" s="21">
        <v>49.592841906600448</v>
      </c>
      <c r="Q201" s="21">
        <v>46.633785517825558</v>
      </c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42">
        <f t="shared" si="3"/>
        <v>1</v>
      </c>
      <c r="AC201" s="16"/>
      <c r="AD201" s="16"/>
      <c r="AE201" s="16"/>
      <c r="AF201" s="16"/>
      <c r="AG201" s="16"/>
    </row>
    <row r="202" spans="1:33" ht="14.25" customHeight="1" x14ac:dyDescent="0.25">
      <c r="A202" s="22" t="s">
        <v>222</v>
      </c>
      <c r="B202" s="19">
        <v>1443</v>
      </c>
      <c r="C202" s="19">
        <v>1909</v>
      </c>
      <c r="D202" s="19">
        <v>3100</v>
      </c>
      <c r="E202" s="19">
        <v>3366</v>
      </c>
      <c r="F202" s="19">
        <v>2949</v>
      </c>
      <c r="G202" s="19">
        <v>3220</v>
      </c>
      <c r="H202" s="19">
        <v>3679</v>
      </c>
      <c r="I202" s="19">
        <v>4873</v>
      </c>
      <c r="J202" s="19">
        <v>3825</v>
      </c>
      <c r="K202" s="19">
        <v>3169</v>
      </c>
      <c r="L202" s="19">
        <v>2481</v>
      </c>
      <c r="M202" s="19">
        <v>1324</v>
      </c>
      <c r="N202" s="19"/>
      <c r="O202" s="19"/>
      <c r="P202" s="19"/>
      <c r="Q202" s="19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42">
        <f t="shared" si="3"/>
        <v>0</v>
      </c>
      <c r="AC202" s="16"/>
      <c r="AD202" s="16"/>
      <c r="AE202" s="16"/>
      <c r="AF202" s="16"/>
      <c r="AG202" s="16"/>
    </row>
    <row r="203" spans="1:33" ht="14.25" customHeight="1" x14ac:dyDescent="0.25">
      <c r="A203" s="22" t="s">
        <v>223</v>
      </c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42">
        <f t="shared" si="3"/>
        <v>0</v>
      </c>
      <c r="AC203" s="16"/>
      <c r="AD203" s="16"/>
      <c r="AE203" s="16"/>
      <c r="AF203" s="16"/>
      <c r="AG203" s="16"/>
    </row>
    <row r="204" spans="1:33" ht="14.25" customHeight="1" x14ac:dyDescent="0.25">
      <c r="A204" s="22" t="s">
        <v>224</v>
      </c>
      <c r="B204" s="19">
        <v>63.283999999999999</v>
      </c>
      <c r="C204" s="19">
        <v>60.315440000000002</v>
      </c>
      <c r="D204" s="19">
        <v>66.414720000000003</v>
      </c>
      <c r="E204" s="19">
        <v>53.558239999999998</v>
      </c>
      <c r="F204" s="19">
        <v>75.772720000000007</v>
      </c>
      <c r="G204" s="19">
        <v>85.882400000000004</v>
      </c>
      <c r="H204" s="19">
        <v>106.2572</v>
      </c>
      <c r="I204" s="19">
        <v>140.247667943019</v>
      </c>
      <c r="J204" s="19">
        <v>128.79601391820151</v>
      </c>
      <c r="K204" s="19">
        <v>156.8643201449604</v>
      </c>
      <c r="L204" s="19">
        <v>325.82462418441997</v>
      </c>
      <c r="M204" s="19">
        <v>325.31378578896897</v>
      </c>
      <c r="N204" s="19">
        <v>325.03110682083161</v>
      </c>
      <c r="O204" s="19">
        <v>391.98533922371001</v>
      </c>
      <c r="P204" s="19">
        <v>386.80822099277538</v>
      </c>
      <c r="Q204" s="19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42">
        <f t="shared" si="3"/>
        <v>0</v>
      </c>
      <c r="AC204" s="16"/>
      <c r="AD204" s="16"/>
      <c r="AE204" s="16"/>
      <c r="AF204" s="16"/>
      <c r="AG204" s="16"/>
    </row>
    <row r="205" spans="1:33" ht="14.25" customHeight="1" x14ac:dyDescent="0.25">
      <c r="A205" s="22" t="s">
        <v>227</v>
      </c>
      <c r="B205" s="21">
        <v>536.06998310393999</v>
      </c>
      <c r="C205" s="21">
        <v>673.92</v>
      </c>
      <c r="D205" s="21">
        <v>851.63</v>
      </c>
      <c r="E205" s="21">
        <v>1045.51</v>
      </c>
      <c r="F205" s="21">
        <v>878.94</v>
      </c>
      <c r="G205" s="21">
        <v>947.84</v>
      </c>
      <c r="H205" s="21">
        <v>955.75207816968395</v>
      </c>
      <c r="I205" s="21">
        <v>1275.087783946527</v>
      </c>
      <c r="J205" s="21">
        <v>1207.0808504991639</v>
      </c>
      <c r="K205" s="21">
        <v>1405.26621744</v>
      </c>
      <c r="L205" s="21">
        <v>714.75571679999996</v>
      </c>
      <c r="M205" s="21">
        <v>757.41988944000002</v>
      </c>
      <c r="N205" s="21"/>
      <c r="O205" s="21"/>
      <c r="P205" s="21"/>
      <c r="Q205" s="21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42">
        <f t="shared" si="3"/>
        <v>0</v>
      </c>
      <c r="AC205" s="16"/>
      <c r="AD205" s="16"/>
      <c r="AE205" s="16"/>
      <c r="AF205" s="16"/>
      <c r="AG205" s="16"/>
    </row>
    <row r="206" spans="1:33" ht="14.25" customHeight="1" x14ac:dyDescent="0.25">
      <c r="A206" s="22" t="s">
        <v>229</v>
      </c>
      <c r="B206" s="21">
        <v>170.5</v>
      </c>
      <c r="C206" s="21">
        <v>207.99414340000001</v>
      </c>
      <c r="D206" s="21">
        <v>284.91199929999999</v>
      </c>
      <c r="E206" s="21">
        <v>359.38114568291996</v>
      </c>
      <c r="F206" s="21">
        <v>269.35535238</v>
      </c>
      <c r="G206" s="21">
        <v>371.65530040262001</v>
      </c>
      <c r="H206" s="21">
        <v>510.77957355415998</v>
      </c>
      <c r="I206" s="21">
        <v>641.11036678675998</v>
      </c>
      <c r="J206" s="21">
        <v>742.25699816256599</v>
      </c>
      <c r="K206" s="21">
        <v>695.86261845045601</v>
      </c>
      <c r="L206" s="21">
        <v>605.49591571554799</v>
      </c>
      <c r="M206" s="21">
        <v>535.78050270035999</v>
      </c>
      <c r="N206" s="21">
        <v>593.5361480863611</v>
      </c>
      <c r="O206" s="21">
        <v>694.23472722233407</v>
      </c>
      <c r="P206" s="21">
        <v>536.66072109557604</v>
      </c>
      <c r="Q206" s="21">
        <v>385.93997435163629</v>
      </c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42">
        <f t="shared" si="3"/>
        <v>1</v>
      </c>
      <c r="AC206" s="18"/>
      <c r="AD206" s="18"/>
      <c r="AE206" s="18"/>
      <c r="AF206" s="18"/>
      <c r="AG206" s="18"/>
    </row>
    <row r="207" spans="1:33" ht="14.25" customHeight="1" x14ac:dyDescent="0.25">
      <c r="A207" s="20" t="s">
        <v>230</v>
      </c>
      <c r="B207" s="19"/>
      <c r="C207" s="19"/>
      <c r="D207" s="19"/>
      <c r="E207" s="19"/>
      <c r="F207" s="19">
        <v>382.5</v>
      </c>
      <c r="G207" s="19">
        <v>618.09436664557393</v>
      </c>
      <c r="H207" s="19">
        <v>909.13669267261901</v>
      </c>
      <c r="I207" s="19">
        <v>801.83772406485002</v>
      </c>
      <c r="J207" s="19">
        <v>816.88945043216506</v>
      </c>
      <c r="K207" s="19">
        <v>853.45737079121307</v>
      </c>
      <c r="L207" s="19">
        <v>341.81157413275702</v>
      </c>
      <c r="M207" s="19">
        <v>275.42309777187398</v>
      </c>
      <c r="N207" s="19">
        <v>200.00440155000001</v>
      </c>
      <c r="O207" s="19"/>
      <c r="P207" s="19"/>
      <c r="Q207" s="19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42">
        <f t="shared" si="3"/>
        <v>0</v>
      </c>
      <c r="AC207" s="18"/>
      <c r="AD207" s="18"/>
      <c r="AE207" s="18"/>
      <c r="AF207" s="18"/>
      <c r="AG207" s="18"/>
    </row>
    <row r="208" spans="1:33" ht="13.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42"/>
      <c r="AC208" s="16"/>
      <c r="AD208" s="16"/>
      <c r="AE208" s="16"/>
      <c r="AF208" s="16"/>
      <c r="AG208" s="16"/>
    </row>
    <row r="209" spans="1:38" ht="14.25" customHeight="1" x14ac:dyDescent="0.25">
      <c r="A209" s="46" t="s">
        <v>231</v>
      </c>
      <c r="B209" s="46"/>
      <c r="C209" s="46"/>
      <c r="D209" s="46"/>
      <c r="E209" s="46"/>
      <c r="F209" s="46"/>
      <c r="G209" s="46"/>
      <c r="H209" s="46"/>
      <c r="I209" s="4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42"/>
      <c r="AC209" s="16"/>
      <c r="AD209" s="16"/>
      <c r="AE209" s="16"/>
      <c r="AF209" s="16"/>
      <c r="AG209" s="16"/>
    </row>
    <row r="210" spans="1:38" ht="14.25" customHeight="1" x14ac:dyDescent="0.25">
      <c r="A210" s="16" t="s">
        <v>232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42"/>
      <c r="AC210" s="16"/>
      <c r="AD210" s="16"/>
      <c r="AE210" s="16"/>
      <c r="AF210" s="16"/>
      <c r="AG210" s="16"/>
    </row>
    <row r="211" spans="1:38" ht="14.25" customHeight="1" x14ac:dyDescent="0.25">
      <c r="A211" s="46" t="s">
        <v>774</v>
      </c>
      <c r="B211" s="46"/>
      <c r="C211" s="46"/>
      <c r="D211" s="46"/>
      <c r="E211" s="46"/>
      <c r="F211" s="46"/>
      <c r="G211" s="46"/>
      <c r="H211" s="4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42"/>
      <c r="AC211" s="16"/>
      <c r="AD211" s="16"/>
      <c r="AE211" s="16"/>
      <c r="AF211" s="16"/>
      <c r="AG211" s="16"/>
    </row>
    <row r="212" spans="1:38" ht="14.25" customHeight="1" x14ac:dyDescent="0.25">
      <c r="A212" s="49" t="s">
        <v>234</v>
      </c>
      <c r="B212" s="49"/>
      <c r="C212" s="49"/>
      <c r="D212" s="49"/>
      <c r="E212" s="49"/>
      <c r="F212" s="49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42"/>
      <c r="AC212" s="16"/>
      <c r="AD212" s="16"/>
      <c r="AE212" s="16"/>
      <c r="AF212" s="16"/>
      <c r="AG212" s="16"/>
    </row>
    <row r="213" spans="1:38" ht="14.25" customHeight="1" x14ac:dyDescent="0.25">
      <c r="A213" s="46" t="s">
        <v>502</v>
      </c>
      <c r="B213" s="46"/>
      <c r="C213" s="46"/>
      <c r="D213" s="46"/>
      <c r="E213" s="4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35"/>
      <c r="AC213" s="16"/>
      <c r="AD213" s="16"/>
      <c r="AE213" s="16"/>
      <c r="AF213" s="16"/>
      <c r="AG213" s="16"/>
    </row>
    <row r="215" spans="1:38" customFormat="1" ht="14.25" customHeight="1" x14ac:dyDescent="0.25">
      <c r="A215" s="31" t="s">
        <v>783</v>
      </c>
      <c r="B215" s="31">
        <f>SUM(B6:B67,B69:B207)/1000</f>
        <v>239.63344047190876</v>
      </c>
      <c r="C215" s="31">
        <f>SUM(C6:C67,C69:C207)/1000</f>
        <v>259.52243097768405</v>
      </c>
      <c r="D215" s="31">
        <f>SUM(D6:D67,D69:D207)/1000</f>
        <v>326.1292471783691</v>
      </c>
      <c r="E215" s="31">
        <f>SUM(E6:E67,E69:E207)/1000</f>
        <v>363.84977862817897</v>
      </c>
      <c r="F215" s="31">
        <f>SUM(F6:F67,F69:F207)/1000</f>
        <v>274.32308330695247</v>
      </c>
      <c r="G215" s="31">
        <f>SUM(G6:G67,G69:G207)/1000</f>
        <v>327.2953039557583</v>
      </c>
      <c r="H215" s="31">
        <f>SUM(H6:H67,H69:H207)/1000</f>
        <v>378.25097475423308</v>
      </c>
      <c r="I215" s="31">
        <f>SUM(I6:I67,I69:I207)/1000</f>
        <v>391.56419347982489</v>
      </c>
      <c r="J215" s="31">
        <f>SUM(J6:J67,J69:J207)/1000</f>
        <v>395.67919593124662</v>
      </c>
      <c r="K215" s="31">
        <f>SUM(K6:K67,K69:K207)/1000</f>
        <v>413.00086453235122</v>
      </c>
      <c r="L215" s="31">
        <f>SUM(L6:L67,L69:L207)/1000</f>
        <v>355.44402941668307</v>
      </c>
      <c r="M215" s="31">
        <f>SUM(M6:M67,M69:M207)/1000</f>
        <v>357.50627093407462</v>
      </c>
      <c r="N215" s="31">
        <f>SUM(N6:N67,N69:N207)/1000</f>
        <v>393.40575440116527</v>
      </c>
      <c r="O215" s="31">
        <f>SUM(O6:O67,O69:O207)/1000</f>
        <v>438.08535321776412</v>
      </c>
      <c r="P215" s="31">
        <f>SUM(P6:P67,P69:P207)/1000</f>
        <v>429.6497643198947</v>
      </c>
      <c r="Q215" s="31">
        <f>SUM(Q6:Q67,Q69:Q207)/1000</f>
        <v>380.71819142455359</v>
      </c>
      <c r="R215" s="42"/>
      <c r="S215" s="42"/>
      <c r="T215" s="42"/>
      <c r="U215" s="35"/>
      <c r="V215" s="35"/>
      <c r="W215" s="35"/>
      <c r="X215" s="35"/>
      <c r="Y215" s="42"/>
      <c r="Z215" s="42"/>
      <c r="AA215" s="42"/>
      <c r="AB215" s="43">
        <f>SUMPRODUCT(P6:P207,AB6:AB207)-P68</f>
        <v>403816.56380233291</v>
      </c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</row>
    <row r="216" spans="1:38" customFormat="1" ht="14.5" customHeight="1" x14ac:dyDescent="0.25">
      <c r="A216" s="31" t="s">
        <v>785</v>
      </c>
      <c r="B216" s="31">
        <f>SUMPRODUCT(B6:B207,$AB6:$AB207)/1000</f>
        <v>210.63204660778339</v>
      </c>
      <c r="C216" s="31">
        <f t="shared" ref="C216:Q216" si="4">SUMPRODUCT(C6:C207,$AB6:$AB207)/1000</f>
        <v>227.55432908477192</v>
      </c>
      <c r="D216" s="31">
        <f t="shared" si="4"/>
        <v>287.34809340806527</v>
      </c>
      <c r="E216" s="31">
        <f t="shared" si="4"/>
        <v>316.54251648513343</v>
      </c>
      <c r="F216" s="31">
        <f t="shared" si="4"/>
        <v>232.39238321732168</v>
      </c>
      <c r="G216" s="31">
        <f t="shared" si="4"/>
        <v>279.03701696913612</v>
      </c>
      <c r="H216" s="31">
        <f t="shared" si="4"/>
        <v>328.00697596955121</v>
      </c>
      <c r="I216" s="31">
        <f t="shared" si="4"/>
        <v>347.66060355538434</v>
      </c>
      <c r="J216" s="31">
        <f t="shared" si="4"/>
        <v>357.49163092168078</v>
      </c>
      <c r="K216" s="31">
        <f t="shared" si="4"/>
        <v>373.95387331285218</v>
      </c>
      <c r="L216" s="31">
        <f t="shared" si="4"/>
        <v>321.73364887828899</v>
      </c>
      <c r="M216" s="31">
        <f t="shared" si="4"/>
        <v>327.44298957665683</v>
      </c>
      <c r="N216" s="31">
        <f t="shared" si="4"/>
        <v>365.1743886669455</v>
      </c>
      <c r="O216" s="31">
        <f t="shared" si="4"/>
        <v>407.47272662783547</v>
      </c>
      <c r="P216" s="31">
        <f t="shared" si="4"/>
        <v>403.81656380233289</v>
      </c>
      <c r="Q216" s="31">
        <f t="shared" si="4"/>
        <v>380.68090870362067</v>
      </c>
    </row>
    <row r="217" spans="1:38" ht="14.5" customHeight="1" x14ac:dyDescent="0.25">
      <c r="S217"/>
      <c r="T217"/>
      <c r="U217"/>
      <c r="V217"/>
      <c r="W217"/>
      <c r="X217"/>
      <c r="Y217"/>
      <c r="AA217"/>
    </row>
    <row r="218" spans="1:38" customFormat="1" ht="14.5" customHeight="1" x14ac:dyDescent="0.25">
      <c r="A218" s="31" t="s">
        <v>792</v>
      </c>
      <c r="B218" s="62">
        <f>B215*100/GDP!E$216</f>
        <v>0.50217340472376482</v>
      </c>
      <c r="C218" s="62">
        <f>C215*100/GDP!F216</f>
        <v>0.50212943006872479</v>
      </c>
      <c r="D218" s="62">
        <f>D215*100/GDP!G216</f>
        <v>0.55908048789735187</v>
      </c>
      <c r="E218" s="62">
        <f>E215*100/GDP!H216</f>
        <v>0.56877501940634034</v>
      </c>
      <c r="F218" s="62">
        <f>F215*100/GDP!I216</f>
        <v>0.45258690059094553</v>
      </c>
      <c r="G218" s="62">
        <f>G215*100/GDP!J216</f>
        <v>0.49382317229834866</v>
      </c>
      <c r="H218" s="62">
        <f>H215*100/GDP!K216</f>
        <v>0.51419174588888394</v>
      </c>
      <c r="I218" s="62">
        <f>I215*100/GDP!L216</f>
        <v>0.52245061297530171</v>
      </c>
      <c r="J218" s="62">
        <f>J215*100/GDP!M216</f>
        <v>0.5130544513028894</v>
      </c>
      <c r="K218" s="62">
        <f>K215*100/GDP!N216</f>
        <v>0.52150104399342956</v>
      </c>
      <c r="L218" s="62">
        <f>L215*100/GDP!O216</f>
        <v>0.47409661975851358</v>
      </c>
      <c r="M218" s="62">
        <f>M215*100/GDP!P216</f>
        <v>0.46919028545042157</v>
      </c>
      <c r="N218" s="62">
        <f>N215*100/GDP!Q216</f>
        <v>0.48645107821783573</v>
      </c>
      <c r="O218" s="62">
        <f>O215*100/GDP!R216</f>
        <v>0.50979045912538323</v>
      </c>
      <c r="P218" s="62">
        <f>P215*100/GDP!S216</f>
        <v>0.49168229238592531</v>
      </c>
      <c r="Q218" s="62">
        <f>Q215*100/GDP!T216</f>
        <v>0.45035139350290465</v>
      </c>
    </row>
    <row r="219" spans="1:38" customFormat="1" ht="14.5" customHeight="1" x14ac:dyDescent="0.25">
      <c r="A219" s="31" t="s">
        <v>793</v>
      </c>
      <c r="B219" s="62">
        <f>B216*100/GDP!E$216</f>
        <v>0.44139837820909106</v>
      </c>
      <c r="C219" s="62">
        <f>C216*100/GDP!F$216</f>
        <v>0.44027687758070044</v>
      </c>
      <c r="D219" s="62">
        <f>D216*100/GDP!G$216</f>
        <v>0.49259829852393039</v>
      </c>
      <c r="E219" s="62">
        <f>E216*100/GDP!H$216</f>
        <v>0.4948236512210426</v>
      </c>
      <c r="F219" s="62">
        <f>F216*100/GDP!I$216</f>
        <v>0.38340830517562663</v>
      </c>
      <c r="G219" s="62">
        <f>G216*100/GDP!J$216</f>
        <v>0.42101106628463331</v>
      </c>
      <c r="H219" s="62">
        <f>H216*100/GDP!K$216</f>
        <v>0.44589040318297091</v>
      </c>
      <c r="I219" s="62">
        <f>I216*100/GDP!L$216</f>
        <v>0.46387156552973369</v>
      </c>
      <c r="J219" s="62">
        <f>J216*100/GDP!M$216</f>
        <v>0.46353883255405687</v>
      </c>
      <c r="K219" s="62">
        <f>K216*100/GDP!N$216</f>
        <v>0.47219594941734805</v>
      </c>
      <c r="L219" s="62">
        <f>L216*100/GDP!O$216</f>
        <v>0.42913320458945381</v>
      </c>
      <c r="M219" s="62">
        <f>M216*100/GDP!P$216</f>
        <v>0.42973531442345381</v>
      </c>
      <c r="N219" s="62">
        <f>N216*100/GDP!Q$216</f>
        <v>0.45154264551868106</v>
      </c>
      <c r="O219" s="62">
        <f>O216*100/GDP!R$216</f>
        <v>0.47416720705889331</v>
      </c>
      <c r="P219" s="62">
        <f>P216*100/GDP!S$216</f>
        <v>0.46211931271050066</v>
      </c>
      <c r="Q219" s="62">
        <f>Q216*100/GDP!T$216</f>
        <v>0.45030729178750484</v>
      </c>
    </row>
  </sheetData>
  <mergeCells count="6">
    <mergeCell ref="A213:E213"/>
    <mergeCell ref="A212:F212"/>
    <mergeCell ref="A1:M1"/>
    <mergeCell ref="A209:I209"/>
    <mergeCell ref="A211:H211"/>
    <mergeCell ref="A4:B4"/>
  </mergeCells>
  <pageMargins left="0.39" right="0.39" top="0.39" bottom="0.39" header="0.39" footer="0.39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0E26A-BC58-4FBE-A4D0-9C5EDA612A61}">
  <dimension ref="A1:AL219"/>
  <sheetViews>
    <sheetView showGridLines="0" workbookViewId="0">
      <pane xSplit="1" ySplit="5" topLeftCell="J209" activePane="bottomRight" state="frozen"/>
      <selection pane="topRight"/>
      <selection pane="bottomLeft"/>
      <selection pane="bottomRight" activeCell="A215" sqref="A215:XFD219"/>
    </sheetView>
  </sheetViews>
  <sheetFormatPr defaultColWidth="10.1796875" defaultRowHeight="14.5" customHeight="1" x14ac:dyDescent="0.25"/>
  <cols>
    <col min="1" max="1" width="34" style="15" customWidth="1"/>
    <col min="2" max="2" width="9.453125" style="15" customWidth="1"/>
    <col min="3" max="5" width="8.81640625" style="15" customWidth="1"/>
    <col min="6" max="9" width="9.453125" style="15" customWidth="1"/>
    <col min="10" max="11" width="8.81640625" style="15" customWidth="1"/>
    <col min="12" max="12" width="9.453125" style="15" customWidth="1"/>
    <col min="13" max="17" width="8.81640625" style="15" customWidth="1"/>
    <col min="18" max="18" width="9.453125" style="15" customWidth="1"/>
    <col min="19" max="21" width="10.26953125" style="15" customWidth="1"/>
    <col min="22" max="22" width="9.453125" style="15" customWidth="1"/>
    <col min="23" max="25" width="10.26953125" style="15" customWidth="1"/>
    <col min="26" max="27" width="11.54296875" style="15" customWidth="1"/>
    <col min="28" max="28" width="10.26953125" customWidth="1"/>
    <col min="29" max="29" width="10.26953125" style="15" customWidth="1"/>
    <col min="30" max="33" width="11.54296875" style="15" customWidth="1"/>
    <col min="34" max="16384" width="10.1796875" style="15"/>
  </cols>
  <sheetData>
    <row r="1" spans="1:33" ht="19.5" customHeight="1" x14ac:dyDescent="0.25">
      <c r="A1" s="47" t="s">
        <v>506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42"/>
      <c r="AC1" s="16"/>
      <c r="AD1" s="16"/>
      <c r="AE1" s="16"/>
      <c r="AF1" s="16"/>
      <c r="AG1" s="16"/>
    </row>
    <row r="2" spans="1:33" ht="16.5" customHeight="1" x14ac:dyDescent="0.25">
      <c r="A2" s="30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42"/>
      <c r="AC2" s="16"/>
      <c r="AD2" s="16"/>
      <c r="AE2" s="16"/>
      <c r="AF2" s="16"/>
      <c r="AG2" s="16"/>
    </row>
    <row r="3" spans="1:33" ht="11.25" customHeight="1" x14ac:dyDescent="0.25">
      <c r="A3" s="30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42"/>
      <c r="AC3" s="16"/>
      <c r="AD3" s="16"/>
      <c r="AE3" s="16"/>
      <c r="AF3" s="16"/>
      <c r="AG3" s="16"/>
    </row>
    <row r="4" spans="1:33" ht="17.25" customHeight="1" x14ac:dyDescent="0.25">
      <c r="A4" s="48" t="s">
        <v>2</v>
      </c>
      <c r="B4" s="48"/>
      <c r="C4" s="29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4">
        <v>2020</v>
      </c>
      <c r="AC4" s="28"/>
      <c r="AD4" s="28"/>
      <c r="AE4" s="28"/>
      <c r="AF4" s="28"/>
      <c r="AG4" s="28"/>
    </row>
    <row r="5" spans="1:33" ht="14.25" customHeight="1" x14ac:dyDescent="0.25">
      <c r="A5" s="27"/>
      <c r="B5" s="6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7" t="s">
        <v>15</v>
      </c>
      <c r="O5" s="7" t="s">
        <v>16</v>
      </c>
      <c r="P5" s="7" t="s">
        <v>17</v>
      </c>
      <c r="Q5" s="8" t="s">
        <v>18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42" t="s">
        <v>784</v>
      </c>
      <c r="AC5" s="16"/>
      <c r="AD5" s="16"/>
      <c r="AE5" s="16"/>
      <c r="AF5" s="16"/>
      <c r="AG5" s="16"/>
    </row>
    <row r="6" spans="1:33" ht="14.25" customHeight="1" x14ac:dyDescent="0.25">
      <c r="A6" s="23" t="s">
        <v>19</v>
      </c>
      <c r="B6" s="67"/>
      <c r="C6" s="67"/>
      <c r="D6" s="67"/>
      <c r="E6" s="67">
        <v>67.5</v>
      </c>
      <c r="F6" s="67">
        <v>72.869944219999994</v>
      </c>
      <c r="G6" s="67">
        <v>92.791414507107106</v>
      </c>
      <c r="H6" s="67">
        <v>59.712614440000003</v>
      </c>
      <c r="I6" s="67">
        <v>205.82152806079088</v>
      </c>
      <c r="J6" s="67">
        <v>75.680921508484403</v>
      </c>
      <c r="K6" s="67">
        <v>75.989802360234791</v>
      </c>
      <c r="L6" s="67">
        <v>48.242445243142193</v>
      </c>
      <c r="M6" s="67">
        <v>53.875618874128627</v>
      </c>
      <c r="N6" s="67">
        <v>48.293777100581899</v>
      </c>
      <c r="O6" s="67">
        <v>48.224612175165461</v>
      </c>
      <c r="P6" s="67">
        <v>83.962094041133</v>
      </c>
      <c r="Q6" s="67">
        <v>86.642021084417706</v>
      </c>
      <c r="R6" s="16"/>
      <c r="S6" s="16"/>
      <c r="T6" s="16"/>
      <c r="U6" s="16"/>
      <c r="V6" s="16"/>
      <c r="W6" s="16"/>
      <c r="X6" s="16"/>
      <c r="Y6" s="16"/>
      <c r="Z6" s="16"/>
      <c r="AA6" s="16"/>
      <c r="AB6" s="42">
        <f>IF(Q6="",0, 1)</f>
        <v>1</v>
      </c>
      <c r="AC6" s="16"/>
      <c r="AD6" s="16"/>
      <c r="AE6" s="16"/>
      <c r="AF6" s="16"/>
      <c r="AG6" s="16"/>
    </row>
    <row r="7" spans="1:33" ht="14.25" customHeight="1" x14ac:dyDescent="0.25">
      <c r="A7" s="22" t="s">
        <v>20</v>
      </c>
      <c r="B7" s="68">
        <v>31.304274661678217</v>
      </c>
      <c r="C7" s="68">
        <v>20.887451410785559</v>
      </c>
      <c r="D7" s="68">
        <v>8.1202868395484291</v>
      </c>
      <c r="E7" s="68">
        <v>12.3</v>
      </c>
      <c r="F7" s="68">
        <v>5.9603962294991897</v>
      </c>
      <c r="G7" s="68">
        <v>7.8036053766233708</v>
      </c>
      <c r="H7" s="68">
        <v>10.142627003652589</v>
      </c>
      <c r="I7" s="68">
        <v>6.4066226909119264</v>
      </c>
      <c r="J7" s="68">
        <v>8.2445783910082984</v>
      </c>
      <c r="K7" s="68">
        <v>7.1211517311500687</v>
      </c>
      <c r="L7" s="68">
        <v>7.3691687773130212</v>
      </c>
      <c r="M7" s="68">
        <v>15.492518711059811</v>
      </c>
      <c r="N7" s="68">
        <v>41.433302859234246</v>
      </c>
      <c r="O7" s="68">
        <v>25.976261162087958</v>
      </c>
      <c r="P7" s="68">
        <v>23.131105201569305</v>
      </c>
      <c r="Q7" s="68">
        <v>27.157519084065552</v>
      </c>
      <c r="R7" s="16"/>
      <c r="S7" s="16"/>
      <c r="T7" s="16"/>
      <c r="U7" s="16"/>
      <c r="V7" s="16"/>
      <c r="W7" s="16"/>
      <c r="X7" s="16"/>
      <c r="Y7" s="16"/>
      <c r="Z7" s="16"/>
      <c r="AA7" s="16"/>
      <c r="AB7" s="42">
        <f t="shared" ref="AB7:AB70" si="0">IF(Q7="",0, 1)</f>
        <v>1</v>
      </c>
      <c r="AC7" s="16"/>
      <c r="AD7" s="16"/>
      <c r="AE7" s="16"/>
      <c r="AF7" s="16"/>
      <c r="AG7" s="16"/>
    </row>
    <row r="8" spans="1:33" ht="14.25" customHeight="1" x14ac:dyDescent="0.25">
      <c r="A8" s="22" t="s">
        <v>21</v>
      </c>
      <c r="B8" s="67">
        <v>288.99999999998602</v>
      </c>
      <c r="C8" s="67">
        <v>335.00000000001506</v>
      </c>
      <c r="D8" s="67">
        <v>450.94877719811694</v>
      </c>
      <c r="E8" s="67">
        <v>705.22865206074528</v>
      </c>
      <c r="F8" s="67">
        <v>598.23091526413782</v>
      </c>
      <c r="G8" s="67">
        <v>667.6</v>
      </c>
      <c r="H8" s="67">
        <v>701.95958248339196</v>
      </c>
      <c r="I8" s="67">
        <v>835.30995281860964</v>
      </c>
      <c r="J8" s="67">
        <v>754.92157530554357</v>
      </c>
      <c r="K8" s="67">
        <v>713.41407545746802</v>
      </c>
      <c r="L8" s="67">
        <v>654.47152174255177</v>
      </c>
      <c r="M8" s="67">
        <v>820.46700714159749</v>
      </c>
      <c r="N8" s="67">
        <v>703.84755167369292</v>
      </c>
      <c r="O8" s="67">
        <v>651.60172587188606</v>
      </c>
      <c r="P8" s="67">
        <v>643.69271961762593</v>
      </c>
      <c r="Q8" s="67">
        <v>409.54801216160359</v>
      </c>
      <c r="R8" s="16"/>
      <c r="S8" s="16"/>
      <c r="T8" s="16"/>
      <c r="U8" s="16"/>
      <c r="V8" s="16"/>
      <c r="W8" s="16"/>
      <c r="X8" s="16"/>
      <c r="Y8" s="16"/>
      <c r="Z8" s="16"/>
      <c r="AA8" s="16"/>
      <c r="AB8" s="42">
        <f t="shared" si="0"/>
        <v>1</v>
      </c>
      <c r="AC8" s="16"/>
      <c r="AD8" s="16"/>
      <c r="AE8" s="16"/>
      <c r="AF8" s="16"/>
      <c r="AG8" s="16"/>
    </row>
    <row r="9" spans="1:33" ht="14.25" customHeight="1" x14ac:dyDescent="0.25">
      <c r="A9" s="22" t="s">
        <v>22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>
        <v>0.3</v>
      </c>
      <c r="Q9" s="68"/>
      <c r="R9" s="16"/>
      <c r="S9" s="16"/>
      <c r="T9" s="16"/>
      <c r="U9" s="16"/>
      <c r="V9" s="16"/>
      <c r="W9" s="16"/>
      <c r="X9" s="16"/>
      <c r="Y9" s="16"/>
      <c r="Z9" s="16"/>
      <c r="AA9" s="16"/>
      <c r="AB9" s="42">
        <f t="shared" si="0"/>
        <v>0</v>
      </c>
      <c r="AC9" s="16"/>
      <c r="AD9" s="16"/>
      <c r="AE9" s="16"/>
      <c r="AF9" s="16"/>
      <c r="AG9" s="16"/>
    </row>
    <row r="10" spans="1:33" ht="14.25" customHeight="1" x14ac:dyDescent="0.25">
      <c r="A10" s="22" t="s">
        <v>23</v>
      </c>
      <c r="B10" s="67">
        <v>41.551862999999997</v>
      </c>
      <c r="C10" s="67">
        <v>49.681710380000006</v>
      </c>
      <c r="D10" s="67">
        <v>56.309336000000002</v>
      </c>
      <c r="E10" s="67">
        <v>41.570462999999997</v>
      </c>
      <c r="F10" s="67">
        <v>54.7</v>
      </c>
      <c r="G10" s="67">
        <v>47.246516999999997</v>
      </c>
      <c r="H10" s="67">
        <v>45.519469999999998</v>
      </c>
      <c r="I10" s="67">
        <v>53.158815981565802</v>
      </c>
      <c r="J10" s="67">
        <v>128.74203775574358</v>
      </c>
      <c r="K10" s="67">
        <v>262.7013142189129</v>
      </c>
      <c r="L10" s="67">
        <v>293.22311300000001</v>
      </c>
      <c r="M10" s="67">
        <v>401.04353996000003</v>
      </c>
      <c r="N10" s="67">
        <v>409.23729171999997</v>
      </c>
      <c r="O10" s="67">
        <v>426.77706032999998</v>
      </c>
      <c r="P10" s="67">
        <v>476.09484435000002</v>
      </c>
      <c r="Q10" s="67">
        <v>339.48696260000003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42">
        <f t="shared" si="0"/>
        <v>1</v>
      </c>
      <c r="AC10" s="16"/>
      <c r="AD10" s="16"/>
      <c r="AE10" s="16"/>
      <c r="AF10" s="16"/>
      <c r="AG10" s="16"/>
    </row>
    <row r="11" spans="1:33" ht="14.25" customHeight="1" x14ac:dyDescent="0.25">
      <c r="A11" s="22" t="s">
        <v>24</v>
      </c>
      <c r="B11" s="68"/>
      <c r="C11" s="68"/>
      <c r="D11" s="68"/>
      <c r="E11" s="68"/>
      <c r="F11" s="68"/>
      <c r="G11" s="68"/>
      <c r="H11" s="68"/>
      <c r="I11" s="68"/>
      <c r="J11" s="68"/>
      <c r="K11" s="68">
        <v>0.2</v>
      </c>
      <c r="L11" s="68">
        <v>0.22904155555555555</v>
      </c>
      <c r="M11" s="68">
        <v>0.23862577625925926</v>
      </c>
      <c r="N11" s="68">
        <v>0.21608031155950444</v>
      </c>
      <c r="O11" s="68">
        <v>0.23217380346448804</v>
      </c>
      <c r="P11" s="68"/>
      <c r="Q11" s="68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42">
        <f t="shared" si="0"/>
        <v>0</v>
      </c>
      <c r="AC11" s="16"/>
      <c r="AD11" s="16"/>
      <c r="AE11" s="16"/>
      <c r="AF11" s="16"/>
      <c r="AG11" s="16"/>
    </row>
    <row r="12" spans="1:33" ht="14.25" customHeight="1" x14ac:dyDescent="0.25">
      <c r="A12" s="22" t="s">
        <v>25</v>
      </c>
      <c r="B12" s="67"/>
      <c r="C12" s="67"/>
      <c r="D12" s="67"/>
      <c r="E12" s="67"/>
      <c r="F12" s="67"/>
      <c r="G12" s="67"/>
      <c r="H12" s="67"/>
      <c r="I12" s="67"/>
      <c r="J12" s="67"/>
      <c r="K12" s="67">
        <v>15.5</v>
      </c>
      <c r="L12" s="67">
        <v>14.93204532696574</v>
      </c>
      <c r="M12" s="67">
        <v>15.577277334468702</v>
      </c>
      <c r="N12" s="67">
        <v>12.568809191679742</v>
      </c>
      <c r="O12" s="67">
        <v>13.481287054664545</v>
      </c>
      <c r="P12" s="67"/>
      <c r="Q12" s="67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42">
        <f t="shared" si="0"/>
        <v>0</v>
      </c>
      <c r="AC12" s="16"/>
      <c r="AD12" s="16"/>
      <c r="AE12" s="16"/>
      <c r="AF12" s="16"/>
      <c r="AG12" s="16"/>
    </row>
    <row r="13" spans="1:33" ht="14.25" customHeight="1" x14ac:dyDescent="0.25">
      <c r="A13" s="22" t="s">
        <v>26</v>
      </c>
      <c r="B13" s="68">
        <v>146.79</v>
      </c>
      <c r="C13" s="68">
        <v>137</v>
      </c>
      <c r="D13" s="68">
        <v>137.56922549937809</v>
      </c>
      <c r="E13" s="68">
        <v>148.01869075086734</v>
      </c>
      <c r="F13" s="68">
        <v>145.28505288464584</v>
      </c>
      <c r="G13" s="68">
        <v>179.96977556386466</v>
      </c>
      <c r="H13" s="68">
        <v>205.98486195541687</v>
      </c>
      <c r="I13" s="68">
        <v>175.70642727598823</v>
      </c>
      <c r="J13" s="68">
        <v>185.30885687936569</v>
      </c>
      <c r="K13" s="68">
        <v>190.73785590110981</v>
      </c>
      <c r="L13" s="68">
        <v>195.71818714611848</v>
      </c>
      <c r="M13" s="68">
        <v>220.89396560310519</v>
      </c>
      <c r="N13" s="68">
        <v>179.70743303690725</v>
      </c>
      <c r="O13" s="68">
        <v>160.6138990405104</v>
      </c>
      <c r="P13" s="68">
        <v>145.42203359689867</v>
      </c>
      <c r="Q13" s="68">
        <v>90.856756715127048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42">
        <f t="shared" si="0"/>
        <v>1</v>
      </c>
      <c r="AC13" s="16"/>
      <c r="AD13" s="16"/>
      <c r="AE13" s="16"/>
      <c r="AF13" s="16"/>
      <c r="AG13" s="16"/>
    </row>
    <row r="14" spans="1:33" ht="14.25" customHeight="1" x14ac:dyDescent="0.25">
      <c r="A14" s="22" t="s">
        <v>27</v>
      </c>
      <c r="B14" s="67">
        <v>17.722000000000001</v>
      </c>
      <c r="C14" s="67">
        <v>14.6524</v>
      </c>
      <c r="D14" s="67">
        <v>42.816800000000001</v>
      </c>
      <c r="E14" s="67">
        <v>40.921140000000001</v>
      </c>
      <c r="F14" s="67">
        <v>40.180999999999997</v>
      </c>
      <c r="G14" s="67">
        <v>53.545850000000002</v>
      </c>
      <c r="H14" s="67">
        <v>46.906484460000001</v>
      </c>
      <c r="I14" s="67">
        <v>41.591171620000004</v>
      </c>
      <c r="J14" s="67">
        <v>20.503393634999998</v>
      </c>
      <c r="K14" s="67">
        <v>21.671733295000003</v>
      </c>
      <c r="L14" s="67">
        <v>17.224907579999996</v>
      </c>
      <c r="M14" s="67">
        <v>17.095205695000001</v>
      </c>
      <c r="N14" s="67">
        <v>21.849222655000002</v>
      </c>
      <c r="O14" s="67">
        <v>25.607937134999997</v>
      </c>
      <c r="P14" s="67">
        <v>26.173810324999998</v>
      </c>
      <c r="Q14" s="67">
        <v>14.986511439999999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42">
        <f t="shared" si="0"/>
        <v>1</v>
      </c>
      <c r="AC14" s="16"/>
      <c r="AD14" s="16"/>
      <c r="AE14" s="16"/>
      <c r="AF14" s="16"/>
      <c r="AG14" s="16"/>
    </row>
    <row r="15" spans="1:33" ht="14.25" customHeight="1" x14ac:dyDescent="0.25">
      <c r="A15" s="22" t="s">
        <v>28</v>
      </c>
      <c r="B15" s="68">
        <v>0.33006782583737543</v>
      </c>
      <c r="C15" s="68">
        <v>0.16500330769629454</v>
      </c>
      <c r="D15" s="68">
        <v>5.5865921787709494E-2</v>
      </c>
      <c r="E15" s="68">
        <v>0</v>
      </c>
      <c r="F15" s="68">
        <v>0</v>
      </c>
      <c r="G15" s="68">
        <v>0</v>
      </c>
      <c r="H15" s="68">
        <v>1.1731843575418992</v>
      </c>
      <c r="I15" s="68">
        <v>0.67039106145251393</v>
      </c>
      <c r="J15" s="68">
        <v>0.83210502793296082</v>
      </c>
      <c r="K15" s="68">
        <v>0.31214189944134074</v>
      </c>
      <c r="L15" s="68">
        <v>1.0680726256983237</v>
      </c>
      <c r="M15" s="68">
        <v>14</v>
      </c>
      <c r="N15" s="68">
        <v>13.623520341309538</v>
      </c>
      <c r="O15" s="68">
        <v>12.486509035209279</v>
      </c>
      <c r="P15" s="68">
        <v>12.781071721924256</v>
      </c>
      <c r="Q15" s="68">
        <v>8.6731312286994005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42">
        <f t="shared" si="0"/>
        <v>1</v>
      </c>
      <c r="AC15" s="16"/>
      <c r="AD15" s="16"/>
      <c r="AE15" s="16"/>
      <c r="AF15" s="16"/>
      <c r="AG15" s="16"/>
    </row>
    <row r="16" spans="1:33" ht="14.25" customHeight="1" x14ac:dyDescent="0.25">
      <c r="A16" s="22" t="s">
        <v>29</v>
      </c>
      <c r="B16" s="67">
        <v>398.31475554020756</v>
      </c>
      <c r="C16" s="67">
        <v>363.73422755309929</v>
      </c>
      <c r="D16" s="67">
        <v>384.35819556525092</v>
      </c>
      <c r="E16" s="67">
        <v>490.95969637334383</v>
      </c>
      <c r="F16" s="67">
        <v>437.3623394719894</v>
      </c>
      <c r="G16" s="67">
        <v>385.63285226459294</v>
      </c>
      <c r="H16" s="67">
        <v>438.13253985612187</v>
      </c>
      <c r="I16" s="67">
        <v>576.83203345390325</v>
      </c>
      <c r="J16" s="67">
        <v>670.67269927511063</v>
      </c>
      <c r="K16" s="67">
        <v>626.63954144137199</v>
      </c>
      <c r="L16" s="67">
        <v>772.0660872245619</v>
      </c>
      <c r="M16" s="67">
        <v>820.77030434497692</v>
      </c>
      <c r="N16" s="67">
        <v>693.06880358070589</v>
      </c>
      <c r="O16" s="67">
        <v>764.20923264640487</v>
      </c>
      <c r="P16" s="67">
        <v>724.890366343182</v>
      </c>
      <c r="Q16" s="67">
        <v>222.47935721184768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42">
        <f t="shared" si="0"/>
        <v>1</v>
      </c>
      <c r="AC16" s="16"/>
      <c r="AD16" s="16"/>
      <c r="AE16" s="16"/>
      <c r="AF16" s="16"/>
      <c r="AG16" s="16"/>
    </row>
    <row r="17" spans="1:33" ht="14.25" customHeight="1" x14ac:dyDescent="0.25">
      <c r="A17" s="22" t="s">
        <v>30</v>
      </c>
      <c r="B17" s="68">
        <v>669.00373461942627</v>
      </c>
      <c r="C17" s="68"/>
      <c r="D17" s="68"/>
      <c r="E17" s="68"/>
      <c r="F17" s="68"/>
      <c r="G17" s="68"/>
      <c r="H17" s="68"/>
      <c r="I17" s="68"/>
      <c r="J17" s="68"/>
      <c r="K17" s="68"/>
      <c r="L17" s="68">
        <v>958.25373563630092</v>
      </c>
      <c r="M17" s="68">
        <v>882.72703458906676</v>
      </c>
      <c r="N17" s="68">
        <v>984.95755744416692</v>
      </c>
      <c r="O17" s="68">
        <v>1007.700444395606</v>
      </c>
      <c r="P17" s="68">
        <v>1138.7002080898289</v>
      </c>
      <c r="Q17" s="68">
        <v>579.33619953744221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42">
        <f t="shared" si="0"/>
        <v>1</v>
      </c>
      <c r="AC17" s="16"/>
      <c r="AD17" s="16"/>
      <c r="AE17" s="16"/>
      <c r="AF17" s="16"/>
      <c r="AG17" s="16"/>
    </row>
    <row r="18" spans="1:33" ht="14.25" customHeight="1" x14ac:dyDescent="0.25">
      <c r="A18" s="22" t="s">
        <v>31</v>
      </c>
      <c r="B18" s="67">
        <v>84.867999999999995</v>
      </c>
      <c r="C18" s="67">
        <v>102.997</v>
      </c>
      <c r="D18" s="67">
        <v>100.10599999999999</v>
      </c>
      <c r="E18" s="67">
        <v>122.66500000000001</v>
      </c>
      <c r="F18" s="67">
        <v>130.64099999999999</v>
      </c>
      <c r="G18" s="67">
        <v>95.742000000000004</v>
      </c>
      <c r="H18" s="67">
        <v>208.54499999999999</v>
      </c>
      <c r="I18" s="67">
        <v>147.923</v>
      </c>
      <c r="J18" s="67">
        <v>127.2</v>
      </c>
      <c r="K18" s="67">
        <v>175.40700000000001</v>
      </c>
      <c r="L18" s="67">
        <v>178.101</v>
      </c>
      <c r="M18" s="67">
        <v>224.48699999999999</v>
      </c>
      <c r="N18" s="67">
        <v>211.959</v>
      </c>
      <c r="O18" s="67">
        <v>297.95499999999998</v>
      </c>
      <c r="P18" s="67">
        <v>254.35710001375784</v>
      </c>
      <c r="Q18" s="67">
        <v>327.08300000000003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42">
        <f t="shared" si="0"/>
        <v>1</v>
      </c>
      <c r="AC18" s="16"/>
      <c r="AD18" s="16"/>
      <c r="AE18" s="16"/>
      <c r="AF18" s="16"/>
      <c r="AG18" s="16"/>
    </row>
    <row r="19" spans="1:33" ht="14.25" customHeight="1" x14ac:dyDescent="0.25">
      <c r="A19" s="22" t="s">
        <v>32</v>
      </c>
      <c r="B19" s="68">
        <v>16.204000000000001</v>
      </c>
      <c r="C19" s="68">
        <v>17.27</v>
      </c>
      <c r="D19" s="68">
        <v>18.72</v>
      </c>
      <c r="E19" s="68">
        <v>23.37</v>
      </c>
      <c r="F19" s="68">
        <v>33.35</v>
      </c>
      <c r="G19" s="68">
        <v>31.526</v>
      </c>
      <c r="H19" s="68">
        <v>46.863</v>
      </c>
      <c r="I19" s="68">
        <v>75.430000000000007</v>
      </c>
      <c r="J19" s="68">
        <v>67.022999999999996</v>
      </c>
      <c r="K19" s="68">
        <v>67.094999999999999</v>
      </c>
      <c r="L19" s="68">
        <v>52.164896110000001</v>
      </c>
      <c r="M19" s="68">
        <v>59.413044740000004</v>
      </c>
      <c r="N19" s="68">
        <v>52.786422000000002</v>
      </c>
      <c r="O19" s="68">
        <v>72.617092999999997</v>
      </c>
      <c r="P19" s="68">
        <v>66.838937000000001</v>
      </c>
      <c r="Q19" s="68">
        <v>19.722100000000001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42">
        <f t="shared" si="0"/>
        <v>1</v>
      </c>
      <c r="AC19" s="16"/>
      <c r="AD19" s="16"/>
      <c r="AE19" s="16"/>
      <c r="AF19" s="16"/>
      <c r="AG19" s="16"/>
    </row>
    <row r="20" spans="1:33" ht="14.25" customHeight="1" x14ac:dyDescent="0.25">
      <c r="A20" s="22" t="s">
        <v>33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42">
        <f t="shared" si="0"/>
        <v>0</v>
      </c>
      <c r="AC20" s="16"/>
      <c r="AD20" s="16"/>
      <c r="AE20" s="16"/>
      <c r="AF20" s="16"/>
      <c r="AG20" s="16"/>
    </row>
    <row r="21" spans="1:33" ht="14.25" customHeight="1" x14ac:dyDescent="0.25">
      <c r="A21" s="22" t="s">
        <v>34</v>
      </c>
      <c r="B21" s="68">
        <v>2.6</v>
      </c>
      <c r="C21" s="68">
        <v>1.1214497132302728</v>
      </c>
      <c r="D21" s="68">
        <v>1.0008125237248364</v>
      </c>
      <c r="E21" s="68">
        <v>7.0445489839003441</v>
      </c>
      <c r="F21" s="68">
        <v>11.5974277361096</v>
      </c>
      <c r="G21" s="68">
        <v>7.0634833944476245</v>
      </c>
      <c r="H21" s="68">
        <v>39.818922088665197</v>
      </c>
      <c r="I21" s="68">
        <v>19.019475902915559</v>
      </c>
      <c r="J21" s="68">
        <v>26.837994146949526</v>
      </c>
      <c r="K21" s="68">
        <v>166.49138333634627</v>
      </c>
      <c r="L21" s="68">
        <v>263.87756333054688</v>
      </c>
      <c r="M21" s="68">
        <v>334.4780233877155</v>
      </c>
      <c r="N21" s="68">
        <v>372.75901113132346</v>
      </c>
      <c r="O21" s="68">
        <v>365.39857897133066</v>
      </c>
      <c r="P21" s="68">
        <v>483.70594534155606</v>
      </c>
      <c r="Q21" s="68">
        <v>634.29075988022976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42">
        <f t="shared" si="0"/>
        <v>1</v>
      </c>
      <c r="AC21" s="16"/>
      <c r="AD21" s="16"/>
      <c r="AE21" s="16"/>
      <c r="AF21" s="16"/>
      <c r="AG21" s="16"/>
    </row>
    <row r="22" spans="1:33" ht="14.25" customHeight="1" x14ac:dyDescent="0.25">
      <c r="A22" s="22" t="s">
        <v>35</v>
      </c>
      <c r="B22" s="67">
        <v>1.943370515</v>
      </c>
      <c r="C22" s="67">
        <v>1.04429555</v>
      </c>
      <c r="D22" s="67">
        <v>2.8698255000000001</v>
      </c>
      <c r="E22" s="67">
        <v>3.3855125350000002</v>
      </c>
      <c r="F22" s="67">
        <v>3.1885797</v>
      </c>
      <c r="G22" s="67">
        <v>4.7594941950000003</v>
      </c>
      <c r="H22" s="67">
        <v>1.2940889799999999</v>
      </c>
      <c r="I22" s="67">
        <v>1.8255694649999998</v>
      </c>
      <c r="J22" s="67">
        <v>0.35878689000000002</v>
      </c>
      <c r="K22" s="67">
        <v>0.66748411500000004</v>
      </c>
      <c r="L22" s="67">
        <v>2.0963544249999999</v>
      </c>
      <c r="M22" s="67">
        <v>5.0537393999999995</v>
      </c>
      <c r="N22" s="67"/>
      <c r="O22" s="67"/>
      <c r="P22" s="67"/>
      <c r="Q22" s="67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42">
        <f t="shared" si="0"/>
        <v>0</v>
      </c>
      <c r="AC22" s="16"/>
      <c r="AD22" s="16"/>
      <c r="AE22" s="16"/>
      <c r="AF22" s="16"/>
      <c r="AG22" s="16"/>
    </row>
    <row r="23" spans="1:33" ht="14.25" customHeight="1" x14ac:dyDescent="0.25">
      <c r="A23" s="22" t="s">
        <v>36</v>
      </c>
      <c r="B23" s="68">
        <v>56.9</v>
      </c>
      <c r="C23" s="68">
        <v>95.6</v>
      </c>
      <c r="D23" s="68">
        <v>113</v>
      </c>
      <c r="E23" s="68">
        <v>160.19999999999999</v>
      </c>
      <c r="F23" s="68">
        <v>105.6</v>
      </c>
      <c r="G23" s="68">
        <v>165.5</v>
      </c>
      <c r="H23" s="68">
        <v>190.7</v>
      </c>
      <c r="I23" s="68">
        <v>186.3</v>
      </c>
      <c r="J23" s="68">
        <v>177.1</v>
      </c>
      <c r="K23" s="68">
        <v>222.1</v>
      </c>
      <c r="L23" s="68">
        <v>172.8</v>
      </c>
      <c r="M23" s="68">
        <v>191.1</v>
      </c>
      <c r="N23" s="68">
        <v>227.7</v>
      </c>
      <c r="O23" s="68">
        <v>278.7</v>
      </c>
      <c r="P23" s="68">
        <v>294.10000000000002</v>
      </c>
      <c r="Q23" s="68">
        <v>242.2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42">
        <f t="shared" si="0"/>
        <v>1</v>
      </c>
      <c r="AC23" s="16"/>
      <c r="AD23" s="16"/>
      <c r="AE23" s="16"/>
      <c r="AF23" s="16"/>
      <c r="AG23" s="16"/>
    </row>
    <row r="24" spans="1:33" ht="14.25" customHeight="1" x14ac:dyDescent="0.25">
      <c r="A24" s="22" t="s">
        <v>37</v>
      </c>
      <c r="B24" s="67">
        <v>2103.4057737618195</v>
      </c>
      <c r="C24" s="67">
        <v>2206.8668042731115</v>
      </c>
      <c r="D24" s="67">
        <v>6490.9121123425857</v>
      </c>
      <c r="E24" s="67"/>
      <c r="F24" s="67">
        <v>5700.6389362743494</v>
      </c>
      <c r="G24" s="67">
        <v>6427.0998240981216</v>
      </c>
      <c r="H24" s="67">
        <v>6799.9294760146049</v>
      </c>
      <c r="I24" s="67">
        <v>6750.9904085080798</v>
      </c>
      <c r="J24" s="67">
        <v>6296.7596105490411</v>
      </c>
      <c r="K24" s="67">
        <v>6890.6408120708866</v>
      </c>
      <c r="L24" s="67">
        <v>6723.0564187096888</v>
      </c>
      <c r="M24" s="67">
        <v>7133.1831147314642</v>
      </c>
      <c r="N24" s="67">
        <v>7771.087453867407</v>
      </c>
      <c r="O24" s="67">
        <v>8459.5352451648505</v>
      </c>
      <c r="P24" s="67">
        <v>7961.3403058982813</v>
      </c>
      <c r="Q24" s="67">
        <v>7374.6047968515104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42">
        <f t="shared" si="0"/>
        <v>1</v>
      </c>
      <c r="AC24" s="16"/>
      <c r="AD24" s="16"/>
      <c r="AE24" s="16"/>
      <c r="AF24" s="16"/>
      <c r="AG24" s="16"/>
    </row>
    <row r="25" spans="1:33" ht="14.25" customHeight="1" x14ac:dyDescent="0.25">
      <c r="A25" s="22" t="s">
        <v>39</v>
      </c>
      <c r="B25" s="67">
        <v>0.49200569</v>
      </c>
      <c r="C25" s="67">
        <v>0.32389154000000003</v>
      </c>
      <c r="D25" s="67">
        <v>9.7185499999999994E-2</v>
      </c>
      <c r="E25" s="67">
        <v>9.7997020000000004E-2</v>
      </c>
      <c r="F25" s="67">
        <v>0.12193322500000001</v>
      </c>
      <c r="G25" s="67">
        <v>0.20442147499999996</v>
      </c>
      <c r="H25" s="67">
        <v>1</v>
      </c>
      <c r="I25" s="67">
        <v>5.6937394999999995E-2</v>
      </c>
      <c r="J25" s="67">
        <v>9.9225964999999999E-2</v>
      </c>
      <c r="K25" s="67">
        <v>9.9225964999999999E-2</v>
      </c>
      <c r="L25" s="67">
        <v>6.6118535000000006E-2</v>
      </c>
      <c r="M25" s="67">
        <v>6.6118535000000006E-2</v>
      </c>
      <c r="N25" s="67">
        <v>6.6118535000000006E-2</v>
      </c>
      <c r="O25" s="67">
        <v>6.6118535000000006E-2</v>
      </c>
      <c r="P25" s="67">
        <v>6.6118535000000006E-2</v>
      </c>
      <c r="Q25" s="67">
        <v>6.6118535000000006E-2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42">
        <f t="shared" si="0"/>
        <v>1</v>
      </c>
      <c r="AC25" s="16"/>
      <c r="AD25" s="16"/>
      <c r="AE25" s="16"/>
      <c r="AF25" s="16"/>
      <c r="AG25" s="16"/>
    </row>
    <row r="26" spans="1:33" ht="14.25" customHeight="1" x14ac:dyDescent="0.25">
      <c r="A26" s="22" t="s">
        <v>40</v>
      </c>
      <c r="B26" s="68">
        <v>6.8827737160264739</v>
      </c>
      <c r="C26" s="68">
        <v>11.431292255616814</v>
      </c>
      <c r="D26" s="68">
        <v>3.0795991655000639</v>
      </c>
      <c r="E26" s="68">
        <v>2.0605379251707823</v>
      </c>
      <c r="F26" s="68">
        <v>2.0604157998113832</v>
      </c>
      <c r="G26" s="68">
        <v>15.96825307654826</v>
      </c>
      <c r="H26" s="68">
        <v>18.3</v>
      </c>
      <c r="I26" s="68">
        <v>21.269347145658937</v>
      </c>
      <c r="J26" s="68">
        <v>10.751800049130464</v>
      </c>
      <c r="K26" s="68">
        <v>9.8653117741666456</v>
      </c>
      <c r="L26" s="68">
        <v>6.6054173375217422</v>
      </c>
      <c r="M26" s="68">
        <v>23.903924701242541</v>
      </c>
      <c r="N26" s="68">
        <v>26.971493935300135</v>
      </c>
      <c r="O26" s="68">
        <v>16.178030958939857</v>
      </c>
      <c r="P26" s="68">
        <v>13.575303273316523</v>
      </c>
      <c r="Q26" s="68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42">
        <f t="shared" si="0"/>
        <v>0</v>
      </c>
      <c r="AC26" s="16"/>
      <c r="AD26" s="16"/>
      <c r="AE26" s="16"/>
      <c r="AF26" s="16"/>
      <c r="AG26" s="16"/>
    </row>
    <row r="27" spans="1:33" ht="14.25" customHeight="1" x14ac:dyDescent="0.25">
      <c r="A27" s="22" t="s">
        <v>41</v>
      </c>
      <c r="B27" s="67"/>
      <c r="C27" s="67">
        <v>44.9</v>
      </c>
      <c r="D27" s="67">
        <v>47.007648726311388</v>
      </c>
      <c r="E27" s="67">
        <v>39.495914606699344</v>
      </c>
      <c r="F27" s="67">
        <v>23.964457573324999</v>
      </c>
      <c r="G27" s="67">
        <v>24.653070944024829</v>
      </c>
      <c r="H27" s="67">
        <v>18.131007749999998</v>
      </c>
      <c r="I27" s="67">
        <v>16.389726694684999</v>
      </c>
      <c r="J27" s="67">
        <v>17.044793778487914</v>
      </c>
      <c r="K27" s="67">
        <v>13.88947055</v>
      </c>
      <c r="L27" s="67">
        <v>15.185958762237501</v>
      </c>
      <c r="M27" s="67">
        <v>15.918797435519874</v>
      </c>
      <c r="N27" s="67">
        <v>16.996359949999999</v>
      </c>
      <c r="O27" s="67">
        <v>16.078214443010001</v>
      </c>
      <c r="P27" s="67">
        <v>15.964233740936503</v>
      </c>
      <c r="Q27" s="67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42">
        <f t="shared" si="0"/>
        <v>0</v>
      </c>
      <c r="AC27" s="16"/>
      <c r="AD27" s="16"/>
      <c r="AE27" s="16"/>
      <c r="AF27" s="16"/>
      <c r="AG27" s="16"/>
    </row>
    <row r="28" spans="1:33" ht="14.25" customHeight="1" x14ac:dyDescent="0.25">
      <c r="A28" s="22" t="s">
        <v>42</v>
      </c>
      <c r="B28" s="68"/>
      <c r="C28" s="68">
        <v>2.1</v>
      </c>
      <c r="D28" s="68">
        <v>3.3835608276038354</v>
      </c>
      <c r="E28" s="68">
        <v>3.9290389624172888</v>
      </c>
      <c r="F28" s="68">
        <v>3.3033006203962558</v>
      </c>
      <c r="G28" s="68">
        <v>3.2246105005940868</v>
      </c>
      <c r="H28" s="68">
        <v>2.7410640354477298</v>
      </c>
      <c r="I28" s="68">
        <v>5.4101361481802224</v>
      </c>
      <c r="J28" s="68">
        <v>5.2947170425607153</v>
      </c>
      <c r="K28" s="68">
        <v>3.4561877468463393</v>
      </c>
      <c r="L28" s="68">
        <v>14.352757502216352</v>
      </c>
      <c r="M28" s="68">
        <v>15.953338383793966</v>
      </c>
      <c r="N28" s="68">
        <v>15.274963299866627</v>
      </c>
      <c r="O28" s="68">
        <v>6.5685518305285875</v>
      </c>
      <c r="P28" s="68">
        <v>0.15885953250557511</v>
      </c>
      <c r="Q28" s="68">
        <v>0.28171744214867228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42">
        <f t="shared" si="0"/>
        <v>1</v>
      </c>
      <c r="AC28" s="16"/>
      <c r="AD28" s="16"/>
      <c r="AE28" s="16"/>
      <c r="AF28" s="16"/>
      <c r="AG28" s="16"/>
    </row>
    <row r="29" spans="1:33" ht="14.25" customHeight="1" x14ac:dyDescent="0.25">
      <c r="A29" s="22" t="s">
        <v>43</v>
      </c>
      <c r="B29" s="67">
        <v>42.246060069999999</v>
      </c>
      <c r="C29" s="67">
        <v>50.351376999999999</v>
      </c>
      <c r="D29" s="67">
        <v>53.214264</v>
      </c>
      <c r="E29" s="67">
        <v>49.792000000000002</v>
      </c>
      <c r="F29" s="67">
        <v>51.58</v>
      </c>
      <c r="G29" s="67">
        <v>52.838819000000001</v>
      </c>
      <c r="H29" s="67">
        <v>84.071679000000003</v>
      </c>
      <c r="I29" s="67">
        <v>59.095955042330658</v>
      </c>
      <c r="J29" s="67">
        <v>33.890287110822207</v>
      </c>
      <c r="K29" s="67">
        <v>116.3</v>
      </c>
      <c r="L29" s="67">
        <v>100.98473252091121</v>
      </c>
      <c r="M29" s="67">
        <v>108.6594082633971</v>
      </c>
      <c r="N29" s="67">
        <v>100.28162234940091</v>
      </c>
      <c r="O29" s="67">
        <v>153.46217396192259</v>
      </c>
      <c r="P29" s="67">
        <v>152.49240941306172</v>
      </c>
      <c r="Q29" s="67">
        <v>64.38962462236843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42">
        <f t="shared" si="0"/>
        <v>1</v>
      </c>
      <c r="AC29" s="16"/>
      <c r="AD29" s="16"/>
      <c r="AE29" s="16"/>
      <c r="AF29" s="16"/>
      <c r="AG29" s="16"/>
    </row>
    <row r="30" spans="1:33" ht="14.25" customHeight="1" x14ac:dyDescent="0.25">
      <c r="A30" s="22" t="s">
        <v>44</v>
      </c>
      <c r="B30" s="68">
        <v>3.4028209532742104</v>
      </c>
      <c r="C30" s="68">
        <v>3.9701580436169013</v>
      </c>
      <c r="D30" s="68">
        <v>37.4</v>
      </c>
      <c r="E30" s="68">
        <v>43.838334384294818</v>
      </c>
      <c r="F30" s="68">
        <v>52.536813382879053</v>
      </c>
      <c r="G30" s="68">
        <v>51.043712273469332</v>
      </c>
      <c r="H30" s="68">
        <v>56.153468047656325</v>
      </c>
      <c r="I30" s="68">
        <v>33.385496952648325</v>
      </c>
      <c r="J30" s="68">
        <v>36.342257030180207</v>
      </c>
      <c r="K30" s="68">
        <v>30.6213879293201</v>
      </c>
      <c r="L30" s="68">
        <v>29.36594309140942</v>
      </c>
      <c r="M30" s="68">
        <v>34.169122548558065</v>
      </c>
      <c r="N30" s="68">
        <v>45.014968464249442</v>
      </c>
      <c r="O30" s="68">
        <v>55.53451587816344</v>
      </c>
      <c r="P30" s="68">
        <v>63.807799406127437</v>
      </c>
      <c r="Q30" s="68">
        <v>44.212644565301524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42">
        <f t="shared" si="0"/>
        <v>1</v>
      </c>
      <c r="AC30" s="16"/>
      <c r="AD30" s="16"/>
      <c r="AE30" s="16"/>
      <c r="AF30" s="16"/>
      <c r="AG30" s="16"/>
    </row>
    <row r="31" spans="1:33" ht="14.25" customHeight="1" x14ac:dyDescent="0.25">
      <c r="A31" s="22" t="s">
        <v>45</v>
      </c>
      <c r="B31" s="67">
        <v>0</v>
      </c>
      <c r="C31" s="67">
        <v>0</v>
      </c>
      <c r="D31" s="67">
        <v>1.1750031561593</v>
      </c>
      <c r="E31" s="67">
        <v>1.459970112763441</v>
      </c>
      <c r="F31" s="67">
        <v>1.1054796792058079</v>
      </c>
      <c r="G31" s="67">
        <v>1.1000000000000001</v>
      </c>
      <c r="H31" s="67">
        <v>3.4861712253868999</v>
      </c>
      <c r="I31" s="67">
        <v>0.35577227413767776</v>
      </c>
      <c r="J31" s="67">
        <v>9.1893332681966093</v>
      </c>
      <c r="K31" s="67">
        <v>1.0415948961271364</v>
      </c>
      <c r="L31" s="67">
        <v>1.5674708053767656</v>
      </c>
      <c r="M31" s="67">
        <v>0.28039259806584133</v>
      </c>
      <c r="N31" s="67">
        <v>0.53723468879343339</v>
      </c>
      <c r="O31" s="67">
        <v>1.9627890996141559</v>
      </c>
      <c r="P31" s="67">
        <v>1.1890901826787328</v>
      </c>
      <c r="Q31" s="67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42">
        <f t="shared" si="0"/>
        <v>0</v>
      </c>
      <c r="AC31" s="16"/>
      <c r="AD31" s="16"/>
      <c r="AE31" s="16"/>
      <c r="AF31" s="16"/>
      <c r="AG31" s="16"/>
    </row>
    <row r="32" spans="1:33" ht="14.25" customHeight="1" x14ac:dyDescent="0.25">
      <c r="A32" s="22" t="s">
        <v>46</v>
      </c>
      <c r="B32" s="68">
        <v>2009.9821466375201</v>
      </c>
      <c r="C32" s="68">
        <v>2535.672282085462</v>
      </c>
      <c r="D32" s="68">
        <v>3216.2272361426517</v>
      </c>
      <c r="E32" s="68">
        <v>3758.1198891860463</v>
      </c>
      <c r="F32" s="68">
        <v>2734.8302054400001</v>
      </c>
      <c r="G32" s="68">
        <v>3556</v>
      </c>
      <c r="H32" s="68">
        <v>4358.5536080200009</v>
      </c>
      <c r="I32" s="68">
        <v>4334.3954765899998</v>
      </c>
      <c r="J32" s="68">
        <v>4619.4423437899995</v>
      </c>
      <c r="K32" s="68">
        <v>4463.10793044</v>
      </c>
      <c r="L32" s="68">
        <v>3405.8914605</v>
      </c>
      <c r="M32" s="68">
        <v>2805.1818802600001</v>
      </c>
      <c r="N32" s="68">
        <v>3153.3228854700001</v>
      </c>
      <c r="O32" s="68">
        <v>3625.8659984500005</v>
      </c>
      <c r="P32" s="68">
        <v>3639.7650416299998</v>
      </c>
      <c r="Q32" s="68">
        <v>3173.6498904800005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42">
        <f t="shared" si="0"/>
        <v>1</v>
      </c>
      <c r="AC32" s="16"/>
      <c r="AD32" s="16"/>
      <c r="AE32" s="16"/>
      <c r="AF32" s="16"/>
      <c r="AG32" s="16"/>
    </row>
    <row r="33" spans="1:33" ht="14.25" customHeight="1" x14ac:dyDescent="0.25">
      <c r="A33" s="22" t="s">
        <v>47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42">
        <f t="shared" si="0"/>
        <v>0</v>
      </c>
      <c r="AC33" s="16"/>
      <c r="AD33" s="16"/>
      <c r="AE33" s="16"/>
      <c r="AF33" s="16"/>
      <c r="AG33" s="16"/>
    </row>
    <row r="34" spans="1:33" ht="14.25" customHeight="1" x14ac:dyDescent="0.25">
      <c r="A34" s="22" t="s">
        <v>48</v>
      </c>
      <c r="B34" s="68">
        <v>3.8996017518023947</v>
      </c>
      <c r="C34" s="68">
        <v>68.369467023689211</v>
      </c>
      <c r="D34" s="68">
        <v>91.088203248426723</v>
      </c>
      <c r="E34" s="68">
        <v>70.445903943545929</v>
      </c>
      <c r="F34" s="68">
        <v>43.454583923114342</v>
      </c>
      <c r="G34" s="68">
        <v>84.7</v>
      </c>
      <c r="H34" s="68">
        <v>95.54</v>
      </c>
      <c r="I34" s="68">
        <v>190.57</v>
      </c>
      <c r="J34" s="68">
        <v>193.4</v>
      </c>
      <c r="K34" s="68">
        <v>156.61000000000001</v>
      </c>
      <c r="L34" s="68">
        <v>166.95</v>
      </c>
      <c r="M34" s="68">
        <v>165.98</v>
      </c>
      <c r="N34" s="68">
        <v>161.76</v>
      </c>
      <c r="O34" s="68">
        <v>252.01</v>
      </c>
      <c r="P34" s="68">
        <v>257.42</v>
      </c>
      <c r="Q34" s="68">
        <v>252.52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42">
        <f t="shared" si="0"/>
        <v>1</v>
      </c>
      <c r="AC34" s="16"/>
      <c r="AD34" s="16"/>
      <c r="AE34" s="16"/>
      <c r="AF34" s="16"/>
      <c r="AG34" s="16"/>
    </row>
    <row r="35" spans="1:33" ht="14.25" customHeight="1" x14ac:dyDescent="0.25">
      <c r="A35" s="22" t="s">
        <v>49</v>
      </c>
      <c r="B35" s="67">
        <v>4.4589145787760369</v>
      </c>
      <c r="C35" s="67">
        <v>3.801498060893334</v>
      </c>
      <c r="D35" s="67">
        <v>7.4712663608061254</v>
      </c>
      <c r="E35" s="67">
        <v>4.726456960021773</v>
      </c>
      <c r="F35" s="67">
        <v>11.307834079872999</v>
      </c>
      <c r="G35" s="67">
        <v>10.832785279116399</v>
      </c>
      <c r="H35" s="67">
        <v>2.9</v>
      </c>
      <c r="I35" s="67">
        <v>2.4894412315946388</v>
      </c>
      <c r="J35" s="67">
        <v>2.654911922735737</v>
      </c>
      <c r="K35" s="67">
        <v>40.108771661174295</v>
      </c>
      <c r="L35" s="67">
        <v>33.045692544085398</v>
      </c>
      <c r="M35" s="67">
        <v>34.441118142003184</v>
      </c>
      <c r="N35" s="67">
        <v>14.845259279459603</v>
      </c>
      <c r="O35" s="67">
        <v>12.125381120301173</v>
      </c>
      <c r="P35" s="67">
        <v>14.526096640173485</v>
      </c>
      <c r="Q35" s="67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42">
        <f t="shared" si="0"/>
        <v>0</v>
      </c>
      <c r="AC35" s="16"/>
      <c r="AD35" s="16"/>
      <c r="AE35" s="16"/>
      <c r="AF35" s="16"/>
      <c r="AG35" s="16"/>
    </row>
    <row r="36" spans="1:33" ht="14.25" customHeight="1" x14ac:dyDescent="0.25">
      <c r="A36" s="22" t="s">
        <v>50</v>
      </c>
      <c r="B36" s="68">
        <v>0</v>
      </c>
      <c r="C36" s="68">
        <v>0.10741884584208959</v>
      </c>
      <c r="D36" s="68">
        <v>0.55838518240388901</v>
      </c>
      <c r="E36" s="68">
        <v>0.11790594653328017</v>
      </c>
      <c r="F36" s="68">
        <v>2.3980246779771175E-2</v>
      </c>
      <c r="G36" s="68">
        <v>2.6487949743313421E-2</v>
      </c>
      <c r="H36" s="68">
        <v>0.40854087259001698</v>
      </c>
      <c r="I36" s="68">
        <v>0.19119509499313045</v>
      </c>
      <c r="J36" s="68">
        <v>0.32441834855305951</v>
      </c>
      <c r="K36" s="68"/>
      <c r="L36" s="68"/>
      <c r="M36" s="68">
        <v>0.78392306018678781</v>
      </c>
      <c r="N36" s="68">
        <v>0.88632229743993107</v>
      </c>
      <c r="O36" s="68">
        <v>0.94583087797355614</v>
      </c>
      <c r="P36" s="68"/>
      <c r="Q36" s="68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42">
        <f t="shared" si="0"/>
        <v>0</v>
      </c>
      <c r="AC36" s="16"/>
      <c r="AD36" s="16"/>
      <c r="AE36" s="16"/>
      <c r="AF36" s="16"/>
      <c r="AG36" s="16"/>
    </row>
    <row r="37" spans="1:33" ht="14.25" customHeight="1" x14ac:dyDescent="0.25">
      <c r="A37" s="22" t="s">
        <v>51</v>
      </c>
      <c r="B37" s="67">
        <v>43.347785495073019</v>
      </c>
      <c r="C37" s="67">
        <v>52.182014919214659</v>
      </c>
      <c r="D37" s="67">
        <v>52.034703504599726</v>
      </c>
      <c r="E37" s="67">
        <v>71.557156893000382</v>
      </c>
      <c r="F37" s="67">
        <v>53.720125691408036</v>
      </c>
      <c r="G37" s="67">
        <v>36.207985129961273</v>
      </c>
      <c r="H37" s="67">
        <v>36.890040909334424</v>
      </c>
      <c r="I37" s="67">
        <v>39.1</v>
      </c>
      <c r="J37" s="67">
        <v>17.211308051069423</v>
      </c>
      <c r="K37" s="67">
        <v>23.811855609641714</v>
      </c>
      <c r="L37" s="67">
        <v>8.605324881152864</v>
      </c>
      <c r="M37" s="67">
        <v>20.455894703867166</v>
      </c>
      <c r="N37" s="67">
        <v>25.434928908047205</v>
      </c>
      <c r="O37" s="67">
        <v>69.091799741141799</v>
      </c>
      <c r="P37" s="67">
        <v>33.527640010110552</v>
      </c>
      <c r="Q37" s="67">
        <v>5.604645325191048</v>
      </c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42">
        <f t="shared" si="0"/>
        <v>1</v>
      </c>
      <c r="AC37" s="16"/>
      <c r="AD37" s="16"/>
      <c r="AE37" s="16"/>
      <c r="AF37" s="16"/>
      <c r="AG37" s="16"/>
    </row>
    <row r="38" spans="1:33" ht="14.25" customHeight="1" x14ac:dyDescent="0.25">
      <c r="A38" s="22" t="s">
        <v>52</v>
      </c>
      <c r="B38" s="68">
        <v>13.428774815863351</v>
      </c>
      <c r="C38" s="68">
        <v>17.005789381980001</v>
      </c>
      <c r="D38" s="68">
        <v>20.985423042019999</v>
      </c>
      <c r="E38" s="68">
        <v>31.737541203180001</v>
      </c>
      <c r="F38" s="68">
        <v>91.28688431773999</v>
      </c>
      <c r="G38" s="68">
        <v>27.8</v>
      </c>
      <c r="H38" s="68">
        <v>39.599823088960001</v>
      </c>
      <c r="I38" s="68">
        <v>39.666519192119999</v>
      </c>
      <c r="J38" s="68">
        <v>44.164544593280006</v>
      </c>
      <c r="K38" s="68">
        <v>46.570253570317895</v>
      </c>
      <c r="L38" s="68">
        <v>49.630635173126599</v>
      </c>
      <c r="M38" s="68">
        <v>58.339025787872998</v>
      </c>
      <c r="N38" s="68">
        <v>63.301190166772905</v>
      </c>
      <c r="O38" s="68">
        <v>76.786792357304691</v>
      </c>
      <c r="P38" s="68">
        <v>89.870402863026285</v>
      </c>
      <c r="Q38" s="68">
        <v>47.243017382608997</v>
      </c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42">
        <f t="shared" si="0"/>
        <v>1</v>
      </c>
      <c r="AC38" s="16"/>
      <c r="AD38" s="16"/>
      <c r="AE38" s="16"/>
      <c r="AF38" s="16"/>
      <c r="AG38" s="16"/>
    </row>
    <row r="39" spans="1:33" ht="14.25" customHeight="1" x14ac:dyDescent="0.25">
      <c r="A39" s="22" t="s">
        <v>53</v>
      </c>
      <c r="B39" s="67">
        <v>28.418705252394787</v>
      </c>
      <c r="C39" s="67">
        <v>34.104376108225843</v>
      </c>
      <c r="D39" s="67">
        <v>27.86473139095953</v>
      </c>
      <c r="E39" s="67">
        <v>8.4775776877809896</v>
      </c>
      <c r="F39" s="67">
        <v>5.1159550199651065</v>
      </c>
      <c r="G39" s="67">
        <v>5.2365198989161552</v>
      </c>
      <c r="H39" s="67">
        <v>29.803800443073857</v>
      </c>
      <c r="I39" s="67">
        <v>19.443495756129018</v>
      </c>
      <c r="J39" s="67">
        <v>20.806251925946786</v>
      </c>
      <c r="K39" s="67">
        <v>23.088264842324122</v>
      </c>
      <c r="L39" s="67">
        <v>20.973874573714436</v>
      </c>
      <c r="M39" s="67">
        <v>5.0999999999999996</v>
      </c>
      <c r="N39" s="67">
        <v>24.054408269323087</v>
      </c>
      <c r="O39" s="67">
        <v>43.543388321071923</v>
      </c>
      <c r="P39" s="67">
        <v>36.990149591579431</v>
      </c>
      <c r="Q39" s="67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42">
        <f t="shared" si="0"/>
        <v>0</v>
      </c>
      <c r="AC39" s="16"/>
      <c r="AD39" s="16"/>
      <c r="AE39" s="16"/>
      <c r="AF39" s="16"/>
      <c r="AG39" s="16"/>
    </row>
    <row r="40" spans="1:33" ht="14.25" customHeight="1" x14ac:dyDescent="0.25">
      <c r="A40" s="22" t="s">
        <v>54</v>
      </c>
      <c r="B40" s="68">
        <v>3099.1447362546646</v>
      </c>
      <c r="C40" s="68">
        <v>3323.0043646898444</v>
      </c>
      <c r="D40" s="68">
        <v>3817.0212716001211</v>
      </c>
      <c r="E40" s="68">
        <v>4824.3180541672536</v>
      </c>
      <c r="F40" s="68">
        <v>3354.683807344059</v>
      </c>
      <c r="G40" s="68">
        <v>4091.9349325789672</v>
      </c>
      <c r="H40" s="68">
        <v>4607.4685958104228</v>
      </c>
      <c r="I40" s="68"/>
      <c r="J40" s="68"/>
      <c r="K40" s="68"/>
      <c r="L40" s="68"/>
      <c r="M40" s="68"/>
      <c r="N40" s="68"/>
      <c r="O40" s="68"/>
      <c r="P40" s="68"/>
      <c r="Q40" s="68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42">
        <f t="shared" si="0"/>
        <v>0</v>
      </c>
      <c r="AC40" s="16"/>
      <c r="AD40" s="16"/>
      <c r="AE40" s="16"/>
      <c r="AF40" s="16"/>
      <c r="AG40" s="16"/>
    </row>
    <row r="41" spans="1:33" ht="14.25" customHeight="1" x14ac:dyDescent="0.25">
      <c r="A41" s="22" t="s">
        <v>55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>
        <v>26.147457013226671</v>
      </c>
      <c r="O41" s="67">
        <v>25.84144147637296</v>
      </c>
      <c r="P41" s="67">
        <v>31.374246329438364</v>
      </c>
      <c r="Q41" s="67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42">
        <f t="shared" si="0"/>
        <v>0</v>
      </c>
      <c r="AC41" s="16"/>
      <c r="AD41" s="16"/>
      <c r="AE41" s="16"/>
      <c r="AF41" s="16"/>
      <c r="AG41" s="16"/>
    </row>
    <row r="42" spans="1:33" ht="14.25" customHeight="1" x14ac:dyDescent="0.25">
      <c r="A42" s="22" t="s">
        <v>58</v>
      </c>
      <c r="B42" s="68">
        <v>2075.6959654961393</v>
      </c>
      <c r="C42" s="68">
        <v>2226.8162534849503</v>
      </c>
      <c r="D42" s="68">
        <v>2349.3331433774492</v>
      </c>
      <c r="E42" s="68">
        <v>2874.1741404541131</v>
      </c>
      <c r="F42" s="68">
        <v>2293.4410598585137</v>
      </c>
      <c r="G42" s="68">
        <v>3196.1834364239971</v>
      </c>
      <c r="H42" s="68">
        <v>4234.7756983202935</v>
      </c>
      <c r="I42" s="68">
        <v>2858.4726941208428</v>
      </c>
      <c r="J42" s="68">
        <v>2739.4755288133401</v>
      </c>
      <c r="K42" s="68">
        <v>1897.6751082140947</v>
      </c>
      <c r="L42" s="68">
        <v>719.39214881343401</v>
      </c>
      <c r="M42" s="68">
        <v>539.91858456408193</v>
      </c>
      <c r="N42" s="68">
        <v>566.25387424221901</v>
      </c>
      <c r="O42" s="68">
        <v>582.16242178010896</v>
      </c>
      <c r="P42" s="68">
        <v>581.30069970190789</v>
      </c>
      <c r="Q42" s="68">
        <v>451.38795576431369</v>
      </c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42">
        <f t="shared" si="0"/>
        <v>1</v>
      </c>
      <c r="AC42" s="16"/>
      <c r="AD42" s="16"/>
      <c r="AE42" s="16"/>
      <c r="AF42" s="16"/>
      <c r="AG42" s="16"/>
    </row>
    <row r="43" spans="1:33" ht="14.25" customHeight="1" x14ac:dyDescent="0.25">
      <c r="A43" s="22" t="s">
        <v>59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42">
        <f t="shared" si="0"/>
        <v>0</v>
      </c>
      <c r="AC43" s="16"/>
      <c r="AD43" s="16"/>
      <c r="AE43" s="16"/>
      <c r="AF43" s="16"/>
      <c r="AG43" s="16"/>
    </row>
    <row r="44" spans="1:33" ht="14.25" customHeight="1" x14ac:dyDescent="0.25">
      <c r="A44" s="22" t="s">
        <v>60</v>
      </c>
      <c r="B44" s="68">
        <v>42.042821961604687</v>
      </c>
      <c r="C44" s="68">
        <v>46.831636910061654</v>
      </c>
      <c r="D44" s="68">
        <v>48.151690786398156</v>
      </c>
      <c r="E44" s="68">
        <v>53.381806539870865</v>
      </c>
      <c r="F44" s="68">
        <v>51.891639950987063</v>
      </c>
      <c r="G44" s="68">
        <v>56.881239156650324</v>
      </c>
      <c r="H44" s="68">
        <v>72.212516304037194</v>
      </c>
      <c r="I44" s="68">
        <v>76.275894951146526</v>
      </c>
      <c r="J44" s="68">
        <v>68.07920592182019</v>
      </c>
      <c r="K44" s="68">
        <v>83.699157982799576</v>
      </c>
      <c r="L44" s="68">
        <v>78.729215219131973</v>
      </c>
      <c r="M44" s="68">
        <v>79.535744946640051</v>
      </c>
      <c r="N44" s="68">
        <v>65.652411882330938</v>
      </c>
      <c r="O44" s="68">
        <v>73.993777210630995</v>
      </c>
      <c r="P44" s="68">
        <v>78.983800156876484</v>
      </c>
      <c r="Q44" s="68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42">
        <f t="shared" si="0"/>
        <v>0</v>
      </c>
      <c r="AC44" s="16"/>
      <c r="AD44" s="16"/>
      <c r="AE44" s="16"/>
      <c r="AF44" s="16"/>
      <c r="AG44" s="16"/>
    </row>
    <row r="45" spans="1:33" ht="14.25" customHeight="1" x14ac:dyDescent="0.25">
      <c r="A45" s="22" t="s">
        <v>61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42">
        <f t="shared" si="0"/>
        <v>0</v>
      </c>
      <c r="AC45" s="16"/>
      <c r="AD45" s="16"/>
      <c r="AE45" s="16"/>
      <c r="AF45" s="16"/>
      <c r="AG45" s="16"/>
    </row>
    <row r="46" spans="1:33" ht="14.25" customHeight="1" x14ac:dyDescent="0.25">
      <c r="A46" s="22" t="s">
        <v>62</v>
      </c>
      <c r="B46" s="68">
        <v>188.81353833007813</v>
      </c>
      <c r="C46" s="68">
        <v>243.37829931640624</v>
      </c>
      <c r="D46" s="68">
        <v>262.58914172363279</v>
      </c>
      <c r="E46" s="68">
        <v>248.49569238281251</v>
      </c>
      <c r="F46" s="68">
        <v>202.22569842529296</v>
      </c>
      <c r="G46" s="68">
        <v>264.33808148193361</v>
      </c>
      <c r="H46" s="68">
        <v>326.56344500732422</v>
      </c>
      <c r="I46" s="68">
        <v>396.72244238281252</v>
      </c>
      <c r="J46" s="68">
        <v>350.42333593749998</v>
      </c>
      <c r="K46" s="68">
        <v>371.74585888671868</v>
      </c>
      <c r="L46" s="68">
        <v>272.84171557617202</v>
      </c>
      <c r="M46" s="68">
        <v>275.06052734374998</v>
      </c>
      <c r="N46" s="68">
        <v>352.82282885742222</v>
      </c>
      <c r="O46" s="68">
        <v>358.5958381347653</v>
      </c>
      <c r="P46" s="68">
        <v>364.3569624023441</v>
      </c>
      <c r="Q46" s="68">
        <v>217.2876024169922</v>
      </c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42">
        <f t="shared" si="0"/>
        <v>1</v>
      </c>
      <c r="AC46" s="16"/>
      <c r="AD46" s="16"/>
      <c r="AE46" s="16"/>
      <c r="AF46" s="16"/>
      <c r="AG46" s="16"/>
    </row>
    <row r="47" spans="1:33" ht="14.25" customHeight="1" x14ac:dyDescent="0.25">
      <c r="A47" s="22" t="s">
        <v>63</v>
      </c>
      <c r="B47" s="67">
        <v>0.32621578373010529</v>
      </c>
      <c r="C47" s="67">
        <v>0.34454665204471313</v>
      </c>
      <c r="D47" s="67">
        <v>0.45100597457662661</v>
      </c>
      <c r="E47" s="67">
        <v>0.54588933643262227</v>
      </c>
      <c r="F47" s="67">
        <v>0.50946916990176128</v>
      </c>
      <c r="G47" s="67">
        <v>0.48424167031273962</v>
      </c>
      <c r="H47" s="67">
        <v>0</v>
      </c>
      <c r="I47" s="67">
        <v>0</v>
      </c>
      <c r="J47" s="67"/>
      <c r="K47" s="67">
        <v>0</v>
      </c>
      <c r="L47" s="67">
        <v>0</v>
      </c>
      <c r="M47" s="67">
        <v>0</v>
      </c>
      <c r="N47" s="67">
        <v>0</v>
      </c>
      <c r="O47" s="67">
        <v>0</v>
      </c>
      <c r="P47" s="67">
        <v>0</v>
      </c>
      <c r="Q47" s="67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42">
        <f t="shared" si="0"/>
        <v>0</v>
      </c>
      <c r="AC47" s="16"/>
      <c r="AD47" s="16"/>
      <c r="AE47" s="16"/>
      <c r="AF47" s="16"/>
      <c r="AG47" s="16"/>
    </row>
    <row r="48" spans="1:33" ht="14.25" customHeight="1" x14ac:dyDescent="0.25">
      <c r="A48" s="22" t="s">
        <v>64</v>
      </c>
      <c r="B48" s="68"/>
      <c r="C48" s="68"/>
      <c r="D48" s="68"/>
      <c r="E48" s="68"/>
      <c r="F48" s="68"/>
      <c r="G48" s="68"/>
      <c r="H48" s="68">
        <v>1412.6</v>
      </c>
      <c r="I48" s="68">
        <v>921.50745733870997</v>
      </c>
      <c r="J48" s="68">
        <v>1253.02559721225</v>
      </c>
      <c r="K48" s="68">
        <v>1598.2321620411001</v>
      </c>
      <c r="L48" s="68">
        <v>1008.70259342086</v>
      </c>
      <c r="M48" s="68">
        <v>772.41505093924297</v>
      </c>
      <c r="N48" s="68">
        <v>874.24099014284695</v>
      </c>
      <c r="O48" s="68">
        <v>1264.046403339423</v>
      </c>
      <c r="P48" s="68">
        <v>1051.4489970168499</v>
      </c>
      <c r="Q48" s="68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42">
        <f t="shared" si="0"/>
        <v>0</v>
      </c>
      <c r="AC48" s="16"/>
      <c r="AD48" s="16"/>
      <c r="AE48" s="16"/>
      <c r="AF48" s="16"/>
      <c r="AG48" s="16"/>
    </row>
    <row r="49" spans="1:33" ht="14.25" customHeight="1" x14ac:dyDescent="0.25">
      <c r="A49" s="22" t="s">
        <v>65</v>
      </c>
      <c r="B49" s="67">
        <v>0</v>
      </c>
      <c r="C49" s="67"/>
      <c r="D49" s="67">
        <v>0.9</v>
      </c>
      <c r="E49" s="67">
        <v>0.73022814256725899</v>
      </c>
      <c r="F49" s="67">
        <v>4.8688410591602436</v>
      </c>
      <c r="G49" s="67">
        <v>5.8977095095719667</v>
      </c>
      <c r="H49" s="67">
        <v>30.44719586964872</v>
      </c>
      <c r="I49" s="67">
        <v>11.100291446776616</v>
      </c>
      <c r="J49" s="67">
        <v>15.391465111399805</v>
      </c>
      <c r="K49" s="67">
        <v>26.07121796237675</v>
      </c>
      <c r="L49" s="67">
        <v>24.629321379504731</v>
      </c>
      <c r="M49" s="67">
        <v>16.079036471230186</v>
      </c>
      <c r="N49" s="67"/>
      <c r="O49" s="67"/>
      <c r="P49" s="67"/>
      <c r="Q49" s="67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42">
        <f t="shared" si="0"/>
        <v>0</v>
      </c>
      <c r="AC49" s="16"/>
      <c r="AD49" s="16"/>
      <c r="AE49" s="16"/>
      <c r="AF49" s="16"/>
      <c r="AG49" s="16"/>
    </row>
    <row r="50" spans="1:33" ht="14.25" customHeight="1" x14ac:dyDescent="0.25">
      <c r="A50" s="22" t="s">
        <v>66</v>
      </c>
      <c r="B50" s="68">
        <v>50.268097976447301</v>
      </c>
      <c r="C50" s="68">
        <v>59.292531221135512</v>
      </c>
      <c r="D50" s="68">
        <v>74.508126920211225</v>
      </c>
      <c r="E50" s="68">
        <v>73.129122784892559</v>
      </c>
      <c r="F50" s="68">
        <v>56.817222833941109</v>
      </c>
      <c r="G50" s="68">
        <v>56.329463469838473</v>
      </c>
      <c r="H50" s="68">
        <v>55.252647299135631</v>
      </c>
      <c r="I50" s="68">
        <v>58.806283762147515</v>
      </c>
      <c r="J50" s="68">
        <v>52.160128831940895</v>
      </c>
      <c r="K50" s="68">
        <v>44.262296810424687</v>
      </c>
      <c r="L50" s="68">
        <v>64.26608296683942</v>
      </c>
      <c r="M50" s="68">
        <v>78.979960261141386</v>
      </c>
      <c r="N50" s="68">
        <v>92.230983418560001</v>
      </c>
      <c r="O50" s="68">
        <v>142.9092692915309</v>
      </c>
      <c r="P50" s="68">
        <v>166.85109178619177</v>
      </c>
      <c r="Q50" s="68">
        <v>173.39205736330388</v>
      </c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42">
        <f t="shared" si="0"/>
        <v>1</v>
      </c>
      <c r="AC50" s="16"/>
      <c r="AD50" s="16"/>
      <c r="AE50" s="16"/>
      <c r="AF50" s="16"/>
      <c r="AG50" s="16"/>
    </row>
    <row r="51" spans="1:33" ht="14.25" customHeight="1" x14ac:dyDescent="0.25">
      <c r="A51" s="22" t="s">
        <v>67</v>
      </c>
      <c r="B51" s="67">
        <v>52.44298044140205</v>
      </c>
      <c r="C51" s="67">
        <v>53.699509869235442</v>
      </c>
      <c r="D51" s="67">
        <v>59.844263624439023</v>
      </c>
      <c r="E51" s="67">
        <v>65.571653725533338</v>
      </c>
      <c r="F51" s="67">
        <v>63.056553359301425</v>
      </c>
      <c r="G51" s="67">
        <v>60.833180327068398</v>
      </c>
      <c r="H51" s="67">
        <v>61.9</v>
      </c>
      <c r="I51" s="67">
        <v>3.2790622188113603</v>
      </c>
      <c r="J51" s="67">
        <v>210.30149646575714</v>
      </c>
      <c r="K51" s="67">
        <v>9.5181371812481199</v>
      </c>
      <c r="L51" s="67">
        <v>17.014210027176908</v>
      </c>
      <c r="M51" s="67">
        <v>10.006503227900346</v>
      </c>
      <c r="N51" s="67">
        <v>12.628011308237653</v>
      </c>
      <c r="O51" s="67">
        <v>7.5032794556266644</v>
      </c>
      <c r="P51" s="67">
        <v>5.3789738187252683</v>
      </c>
      <c r="Q51" s="67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42">
        <f t="shared" si="0"/>
        <v>0</v>
      </c>
      <c r="AC51" s="16"/>
      <c r="AD51" s="16"/>
      <c r="AE51" s="16"/>
      <c r="AF51" s="16"/>
      <c r="AG51" s="16"/>
    </row>
    <row r="52" spans="1:33" ht="14.25" customHeight="1" x14ac:dyDescent="0.25">
      <c r="A52" s="22" t="s">
        <v>68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42">
        <f t="shared" si="0"/>
        <v>0</v>
      </c>
      <c r="AC52" s="16"/>
      <c r="AD52" s="16"/>
      <c r="AE52" s="16"/>
      <c r="AF52" s="16"/>
      <c r="AG52" s="16"/>
    </row>
    <row r="53" spans="1:33" ht="14.25" customHeight="1" x14ac:dyDescent="0.25">
      <c r="A53" s="22" t="s">
        <v>69</v>
      </c>
      <c r="B53" s="67"/>
      <c r="C53" s="67"/>
      <c r="D53" s="67"/>
      <c r="E53" s="67"/>
      <c r="F53" s="67"/>
      <c r="G53" s="67"/>
      <c r="H53" s="67">
        <v>21.3</v>
      </c>
      <c r="I53" s="67">
        <v>19.329608938547484</v>
      </c>
      <c r="J53" s="67">
        <v>18.234636871508378</v>
      </c>
      <c r="K53" s="67">
        <v>21.385474860335194</v>
      </c>
      <c r="L53" s="67">
        <v>13.458100558659218</v>
      </c>
      <c r="M53" s="67">
        <v>11.027932960893855</v>
      </c>
      <c r="N53" s="67">
        <v>14.519553072625699</v>
      </c>
      <c r="O53" s="67">
        <v>12.512077731843572</v>
      </c>
      <c r="P53" s="67">
        <v>33.558043743016754</v>
      </c>
      <c r="Q53" s="67">
        <v>28.605345776536311</v>
      </c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42">
        <f t="shared" si="0"/>
        <v>1</v>
      </c>
      <c r="AC53" s="16"/>
      <c r="AD53" s="16"/>
      <c r="AE53" s="16"/>
      <c r="AF53" s="16"/>
      <c r="AG53" s="16"/>
    </row>
    <row r="54" spans="1:33" ht="14.25" customHeight="1" x14ac:dyDescent="0.25">
      <c r="A54" s="22" t="s">
        <v>70</v>
      </c>
      <c r="B54" s="68"/>
      <c r="C54" s="68"/>
      <c r="D54" s="68"/>
      <c r="E54" s="68"/>
      <c r="F54" s="68"/>
      <c r="G54" s="68"/>
      <c r="H54" s="68">
        <v>17.600000000000001</v>
      </c>
      <c r="I54" s="68">
        <v>15.502793296089385</v>
      </c>
      <c r="J54" s="68">
        <v>14.100558659217878</v>
      </c>
      <c r="K54" s="68">
        <v>17.715083798882681</v>
      </c>
      <c r="L54" s="68">
        <v>11.726256983240223</v>
      </c>
      <c r="M54" s="68">
        <v>10.502793296089385</v>
      </c>
      <c r="N54" s="68">
        <v>13.368514094972067</v>
      </c>
      <c r="O54" s="68">
        <v>12.053705324022346</v>
      </c>
      <c r="P54" s="68">
        <v>26.53883127932961</v>
      </c>
      <c r="Q54" s="68">
        <v>23.206556592178771</v>
      </c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42">
        <f t="shared" si="0"/>
        <v>1</v>
      </c>
      <c r="AC54" s="16"/>
      <c r="AD54" s="16"/>
      <c r="AE54" s="16"/>
      <c r="AF54" s="16"/>
      <c r="AG54" s="16"/>
    </row>
    <row r="55" spans="1:33" ht="14.25" customHeight="1" x14ac:dyDescent="0.25">
      <c r="A55" s="22" t="s">
        <v>71</v>
      </c>
      <c r="B55" s="67">
        <v>505.44061204787744</v>
      </c>
      <c r="C55" s="67">
        <v>461.42473692639396</v>
      </c>
      <c r="D55" s="67">
        <v>435.42793649784602</v>
      </c>
      <c r="E55" s="67">
        <v>361.7</v>
      </c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42">
        <f t="shared" si="0"/>
        <v>0</v>
      </c>
      <c r="AC55" s="16"/>
      <c r="AD55" s="16"/>
      <c r="AE55" s="16"/>
      <c r="AF55" s="16"/>
      <c r="AG55" s="16"/>
    </row>
    <row r="56" spans="1:33" ht="14.25" customHeight="1" x14ac:dyDescent="0.25">
      <c r="A56" s="22" t="s">
        <v>72</v>
      </c>
      <c r="B56" s="68">
        <v>554.15716429046779</v>
      </c>
      <c r="C56" s="68">
        <v>606.60994581011676</v>
      </c>
      <c r="D56" s="68">
        <v>839.34078266413724</v>
      </c>
      <c r="E56" s="68">
        <v>951.01665910345901</v>
      </c>
      <c r="F56" s="68">
        <v>1062.2731625863585</v>
      </c>
      <c r="G56" s="68">
        <v>1208.2237005088343</v>
      </c>
      <c r="H56" s="68">
        <v>1420.3537879486489</v>
      </c>
      <c r="I56" s="68">
        <v>1203.3285307569183</v>
      </c>
      <c r="J56" s="68">
        <v>1330.7687103925159</v>
      </c>
      <c r="K56" s="68">
        <v>1426.4930698236121</v>
      </c>
      <c r="L56" s="68">
        <v>1335.293043218039</v>
      </c>
      <c r="M56" s="68">
        <v>1258.6833378575059</v>
      </c>
      <c r="N56" s="68">
        <v>1252.3301976674725</v>
      </c>
      <c r="O56" s="68">
        <v>1330.6134547611282</v>
      </c>
      <c r="P56" s="68">
        <v>1302.4606321654012</v>
      </c>
      <c r="Q56" s="68">
        <v>1196.8240990818606</v>
      </c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42">
        <f t="shared" si="0"/>
        <v>1</v>
      </c>
      <c r="AC56" s="16"/>
      <c r="AD56" s="16"/>
      <c r="AE56" s="16"/>
      <c r="AF56" s="16"/>
      <c r="AG56" s="16"/>
    </row>
    <row r="57" spans="1:33" ht="14.25" customHeight="1" x14ac:dyDescent="0.25">
      <c r="A57" s="22" t="s">
        <v>74</v>
      </c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42">
        <f t="shared" si="0"/>
        <v>0</v>
      </c>
      <c r="AC57" s="16"/>
      <c r="AD57" s="16"/>
      <c r="AE57" s="16"/>
      <c r="AF57" s="16"/>
      <c r="AG57" s="16"/>
    </row>
    <row r="58" spans="1:33" ht="14.25" customHeight="1" x14ac:dyDescent="0.25">
      <c r="A58" s="22" t="s">
        <v>75</v>
      </c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42">
        <f t="shared" si="0"/>
        <v>0</v>
      </c>
      <c r="AC58" s="16"/>
      <c r="AD58" s="16"/>
      <c r="AE58" s="16"/>
      <c r="AF58" s="16"/>
      <c r="AG58" s="16"/>
    </row>
    <row r="59" spans="1:33" ht="14.25" customHeight="1" x14ac:dyDescent="0.25">
      <c r="A59" s="22" t="s">
        <v>76</v>
      </c>
      <c r="B59" s="68"/>
      <c r="C59" s="68"/>
      <c r="D59" s="68"/>
      <c r="E59" s="68"/>
      <c r="F59" s="68"/>
      <c r="G59" s="68"/>
      <c r="H59" s="68"/>
      <c r="I59" s="68"/>
      <c r="J59" s="68"/>
      <c r="K59" s="68">
        <v>0.1</v>
      </c>
      <c r="L59" s="68">
        <v>8.2023487259259245E-2</v>
      </c>
      <c r="M59" s="68">
        <v>8.8185266666666665E-2</v>
      </c>
      <c r="N59" s="68">
        <v>5.9688740984251108E-2</v>
      </c>
      <c r="O59" s="68">
        <v>6.0520249754723816E-2</v>
      </c>
      <c r="P59" s="68"/>
      <c r="Q59" s="68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42">
        <f t="shared" si="0"/>
        <v>0</v>
      </c>
      <c r="AC59" s="16"/>
      <c r="AD59" s="16"/>
      <c r="AE59" s="16"/>
      <c r="AF59" s="16"/>
      <c r="AG59" s="16"/>
    </row>
    <row r="60" spans="1:33" ht="14.25" customHeight="1" x14ac:dyDescent="0.25">
      <c r="A60" s="22" t="s">
        <v>77</v>
      </c>
      <c r="B60" s="67">
        <v>3.5</v>
      </c>
      <c r="C60" s="67">
        <v>4</v>
      </c>
      <c r="D60" s="67">
        <v>5.7</v>
      </c>
      <c r="E60" s="67">
        <v>10.5</v>
      </c>
      <c r="F60" s="67">
        <v>6</v>
      </c>
      <c r="G60" s="67">
        <v>29.5</v>
      </c>
      <c r="H60" s="67">
        <v>29.7</v>
      </c>
      <c r="I60" s="67">
        <v>30.1</v>
      </c>
      <c r="J60" s="67">
        <v>28.7</v>
      </c>
      <c r="K60" s="67">
        <v>30.5</v>
      </c>
      <c r="L60" s="67">
        <v>54.7</v>
      </c>
      <c r="M60" s="67">
        <v>56.1</v>
      </c>
      <c r="N60" s="67">
        <v>57.8</v>
      </c>
      <c r="O60" s="67">
        <v>57.6</v>
      </c>
      <c r="P60" s="67">
        <v>59</v>
      </c>
      <c r="Q60" s="67">
        <v>38.200000000000003</v>
      </c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42">
        <f t="shared" si="0"/>
        <v>1</v>
      </c>
      <c r="AC60" s="16"/>
      <c r="AD60" s="16"/>
      <c r="AE60" s="16"/>
      <c r="AF60" s="16"/>
      <c r="AG60" s="16"/>
    </row>
    <row r="61" spans="1:33" ht="14.25" customHeight="1" x14ac:dyDescent="0.25">
      <c r="A61" s="22" t="s">
        <v>78</v>
      </c>
      <c r="B61" s="68"/>
      <c r="C61" s="68"/>
      <c r="D61" s="68"/>
      <c r="E61" s="68"/>
      <c r="F61" s="68"/>
      <c r="G61" s="68"/>
      <c r="H61" s="68"/>
      <c r="I61" s="68"/>
      <c r="J61" s="68"/>
      <c r="K61" s="68">
        <v>15.5</v>
      </c>
      <c r="L61" s="68">
        <v>14.501477006328816</v>
      </c>
      <c r="M61" s="68">
        <v>15.316494212173962</v>
      </c>
      <c r="N61" s="68">
        <v>12.337758147094554</v>
      </c>
      <c r="O61" s="68">
        <v>13.188673927924226</v>
      </c>
      <c r="P61" s="68"/>
      <c r="Q61" s="68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42">
        <f t="shared" si="0"/>
        <v>0</v>
      </c>
      <c r="AC61" s="16"/>
      <c r="AD61" s="16"/>
      <c r="AE61" s="16"/>
      <c r="AF61" s="16"/>
      <c r="AG61" s="16"/>
    </row>
    <row r="62" spans="1:33" ht="14.25" customHeight="1" x14ac:dyDescent="0.25">
      <c r="A62" s="22" t="s">
        <v>79</v>
      </c>
      <c r="B62" s="67">
        <v>105.0346974608011</v>
      </c>
      <c r="C62" s="67">
        <v>101.2769129037585</v>
      </c>
      <c r="D62" s="67">
        <v>117.52374492187691</v>
      </c>
      <c r="E62" s="67">
        <v>159.0507805230842</v>
      </c>
      <c r="F62" s="67">
        <v>136.84359391403137</v>
      </c>
      <c r="G62" s="67">
        <v>154.3737041701678</v>
      </c>
      <c r="H62" s="67">
        <v>157.41816947616698</v>
      </c>
      <c r="I62" s="67">
        <v>154.57344207684022</v>
      </c>
      <c r="J62" s="67">
        <v>163.20864960138439</v>
      </c>
      <c r="K62" s="67">
        <v>161.3118670450952</v>
      </c>
      <c r="L62" s="67">
        <v>148.40804662894772</v>
      </c>
      <c r="M62" s="67">
        <v>136.9</v>
      </c>
      <c r="N62" s="67">
        <v>154.45424497378011</v>
      </c>
      <c r="O62" s="67">
        <v>157.03307034165599</v>
      </c>
      <c r="P62" s="67">
        <v>163.77671602314376</v>
      </c>
      <c r="Q62" s="67">
        <v>78.667652863023505</v>
      </c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42">
        <f t="shared" si="0"/>
        <v>1</v>
      </c>
      <c r="AC62" s="16"/>
      <c r="AD62" s="16"/>
      <c r="AE62" s="16"/>
      <c r="AF62" s="16"/>
      <c r="AG62" s="16"/>
    </row>
    <row r="63" spans="1:33" ht="14.25" customHeight="1" x14ac:dyDescent="0.25">
      <c r="A63" s="22" t="s">
        <v>80</v>
      </c>
      <c r="B63" s="68">
        <v>206.8</v>
      </c>
      <c r="C63" s="68">
        <v>288</v>
      </c>
      <c r="D63" s="68">
        <v>448.4</v>
      </c>
      <c r="E63" s="68">
        <v>397.6</v>
      </c>
      <c r="F63" s="68">
        <v>245.3</v>
      </c>
      <c r="G63" s="68">
        <v>293</v>
      </c>
      <c r="H63" s="68">
        <v>207.5</v>
      </c>
      <c r="I63" s="68">
        <v>381.4</v>
      </c>
      <c r="J63" s="68">
        <v>454.9</v>
      </c>
      <c r="K63" s="68">
        <v>540.70000000000005</v>
      </c>
      <c r="L63" s="68">
        <v>515.1</v>
      </c>
      <c r="M63" s="68">
        <v>363.4</v>
      </c>
      <c r="N63" s="68">
        <v>468</v>
      </c>
      <c r="O63" s="68">
        <v>438.2</v>
      </c>
      <c r="P63" s="68">
        <v>671.3</v>
      </c>
      <c r="Q63" s="68">
        <v>661.8</v>
      </c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42">
        <f t="shared" si="0"/>
        <v>1</v>
      </c>
      <c r="AC63" s="16"/>
      <c r="AD63" s="16"/>
      <c r="AE63" s="16"/>
      <c r="AF63" s="16"/>
      <c r="AG63" s="16"/>
    </row>
    <row r="64" spans="1:33" ht="14.25" customHeight="1" x14ac:dyDescent="0.25">
      <c r="A64" s="22" t="s">
        <v>81</v>
      </c>
      <c r="B64" s="67">
        <v>84.37</v>
      </c>
      <c r="C64" s="67">
        <v>88.4</v>
      </c>
      <c r="D64" s="67">
        <v>100.1</v>
      </c>
      <c r="E64" s="67">
        <v>94.5</v>
      </c>
      <c r="F64" s="67">
        <v>71.849999999999994</v>
      </c>
      <c r="G64" s="67">
        <v>75.23</v>
      </c>
      <c r="H64" s="67">
        <v>87.800036000000006</v>
      </c>
      <c r="I64" s="67">
        <v>103.4141398225</v>
      </c>
      <c r="J64" s="67">
        <v>147.63464974999999</v>
      </c>
      <c r="K64" s="67">
        <v>120.01494083875001</v>
      </c>
      <c r="L64" s="67">
        <v>130.75959900499998</v>
      </c>
      <c r="M64" s="67">
        <v>133.47061364000001</v>
      </c>
      <c r="N64" s="67">
        <v>111.97953595</v>
      </c>
      <c r="O64" s="67">
        <v>138.64990094999999</v>
      </c>
      <c r="P64" s="67">
        <v>146.81653256000001</v>
      </c>
      <c r="Q64" s="67">
        <v>75.332260819999988</v>
      </c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42">
        <f t="shared" si="0"/>
        <v>1</v>
      </c>
      <c r="AC64" s="16"/>
      <c r="AD64" s="16"/>
      <c r="AE64" s="16"/>
      <c r="AF64" s="16"/>
      <c r="AG64" s="16"/>
    </row>
    <row r="65" spans="1:33" ht="14.25" customHeight="1" x14ac:dyDescent="0.25">
      <c r="A65" s="22" t="s">
        <v>84</v>
      </c>
      <c r="B65" s="68"/>
      <c r="C65" s="68"/>
      <c r="D65" s="68"/>
      <c r="E65" s="68"/>
      <c r="F65" s="68"/>
      <c r="G65" s="68"/>
      <c r="H65" s="68"/>
      <c r="I65" s="68"/>
      <c r="J65" s="68">
        <v>339.21468652933135</v>
      </c>
      <c r="K65" s="68">
        <v>387.15079765984359</v>
      </c>
      <c r="L65" s="68">
        <v>296.24954596885192</v>
      </c>
      <c r="M65" s="68">
        <v>330.18322291256743</v>
      </c>
      <c r="N65" s="68">
        <v>406.09048648758159</v>
      </c>
      <c r="O65" s="68">
        <v>502.41140072923162</v>
      </c>
      <c r="P65" s="68">
        <v>553.83334822459506</v>
      </c>
      <c r="Q65" s="68">
        <v>514.10595961430965</v>
      </c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42">
        <f t="shared" si="0"/>
        <v>1</v>
      </c>
      <c r="AC65" s="16"/>
      <c r="AD65" s="16"/>
      <c r="AE65" s="16"/>
      <c r="AF65" s="16"/>
      <c r="AG65" s="16"/>
    </row>
    <row r="66" spans="1:33" ht="14.25" customHeight="1" x14ac:dyDescent="0.25">
      <c r="A66" s="22" t="s">
        <v>85</v>
      </c>
      <c r="B66" s="67">
        <v>9.6840573047939849</v>
      </c>
      <c r="C66" s="67">
        <v>9.5594092882980064</v>
      </c>
      <c r="D66" s="67">
        <v>7.6155402878346257</v>
      </c>
      <c r="E66" s="67">
        <v>125.14628277285007</v>
      </c>
      <c r="F66" s="67">
        <v>140.23946883102431</v>
      </c>
      <c r="G66" s="67">
        <v>24.162633087570448</v>
      </c>
      <c r="H66" s="67">
        <v>0</v>
      </c>
      <c r="I66" s="67">
        <v>9.2579055949192496E-2</v>
      </c>
      <c r="J66" s="67">
        <v>0.17613089312205005</v>
      </c>
      <c r="K66" s="67">
        <v>5.764561465699141E-2</v>
      </c>
      <c r="L66" s="67">
        <v>5.5640409639380467E-2</v>
      </c>
      <c r="M66" s="67">
        <v>0.2838445992517829</v>
      </c>
      <c r="N66" s="67">
        <v>0.36939263514467524</v>
      </c>
      <c r="O66" s="67">
        <v>5.2054437982473473E-2</v>
      </c>
      <c r="P66" s="67">
        <v>3.7479801933020633E-2</v>
      </c>
      <c r="Q66" s="67">
        <v>2.8278987194257263</v>
      </c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42">
        <f t="shared" si="0"/>
        <v>1</v>
      </c>
      <c r="AC66" s="16"/>
      <c r="AD66" s="16"/>
      <c r="AE66" s="16"/>
      <c r="AF66" s="16"/>
      <c r="AG66" s="16"/>
    </row>
    <row r="67" spans="1:33" ht="14.25" customHeight="1" x14ac:dyDescent="0.25">
      <c r="A67" s="22" t="s">
        <v>86</v>
      </c>
      <c r="B67" s="68">
        <v>395.95922883218839</v>
      </c>
      <c r="C67" s="68">
        <v>538.05880783794225</v>
      </c>
      <c r="D67" s="68">
        <v>608.67662387865653</v>
      </c>
      <c r="E67" s="68">
        <v>893.85392600824741</v>
      </c>
      <c r="F67" s="68">
        <v>796.34003567935827</v>
      </c>
      <c r="G67" s="68">
        <v>920.02709761646963</v>
      </c>
      <c r="H67" s="68">
        <v>1268.9330578034192</v>
      </c>
      <c r="I67" s="68">
        <v>1371.6585350894359</v>
      </c>
      <c r="J67" s="68">
        <v>1454.6457900629857</v>
      </c>
      <c r="K67" s="68">
        <v>1754.0433050887966</v>
      </c>
      <c r="L67" s="68">
        <v>1801.4630269867494</v>
      </c>
      <c r="M67" s="68">
        <v>1782.8282651580741</v>
      </c>
      <c r="N67" s="68">
        <v>2178.7365256781263</v>
      </c>
      <c r="O67" s="68">
        <v>2712.3824464360559</v>
      </c>
      <c r="P67" s="68">
        <v>2732.7421597210682</v>
      </c>
      <c r="Q67" s="68">
        <v>2334.7460128052244</v>
      </c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42">
        <f t="shared" si="0"/>
        <v>1</v>
      </c>
      <c r="AC67" s="16"/>
      <c r="AD67" s="16"/>
      <c r="AE67" s="16"/>
      <c r="AF67" s="16"/>
      <c r="AG67" s="16"/>
    </row>
    <row r="68" spans="1:33" ht="14.25" customHeight="1" x14ac:dyDescent="0.25">
      <c r="A68" s="22" t="s">
        <v>87</v>
      </c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42">
        <f t="shared" si="0"/>
        <v>0</v>
      </c>
      <c r="AC68" s="16"/>
      <c r="AD68" s="16"/>
      <c r="AE68" s="16"/>
      <c r="AF68" s="16"/>
      <c r="AG68" s="16"/>
    </row>
    <row r="69" spans="1:33" ht="14.25" customHeight="1" x14ac:dyDescent="0.25">
      <c r="A69" s="22" t="s">
        <v>88</v>
      </c>
      <c r="B69" s="68">
        <v>2.6839707582738401</v>
      </c>
      <c r="C69" s="68">
        <v>3.2767915563263101</v>
      </c>
      <c r="D69" s="68">
        <v>4.9062004521770097</v>
      </c>
      <c r="E69" s="68">
        <v>7.9277585847283101</v>
      </c>
      <c r="F69" s="68">
        <v>4.5347995112702293</v>
      </c>
      <c r="G69" s="68">
        <v>6.9558160550846102</v>
      </c>
      <c r="H69" s="68">
        <v>10.435171803109501</v>
      </c>
      <c r="I69" s="68"/>
      <c r="J69" s="68"/>
      <c r="K69" s="68"/>
      <c r="L69" s="68"/>
      <c r="M69" s="68"/>
      <c r="N69" s="68"/>
      <c r="O69" s="68"/>
      <c r="P69" s="68"/>
      <c r="Q69" s="68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42">
        <f t="shared" si="0"/>
        <v>0</v>
      </c>
      <c r="AC69" s="16"/>
      <c r="AD69" s="16"/>
      <c r="AE69" s="16"/>
      <c r="AF69" s="16"/>
      <c r="AG69" s="16"/>
    </row>
    <row r="70" spans="1:33" ht="14.25" customHeight="1" x14ac:dyDescent="0.25">
      <c r="A70" s="22" t="s">
        <v>89</v>
      </c>
      <c r="B70" s="67">
        <v>106.9</v>
      </c>
      <c r="C70" s="67">
        <v>91.027014364198934</v>
      </c>
      <c r="D70" s="67">
        <v>92.725659245465678</v>
      </c>
      <c r="E70" s="67">
        <v>105.40947021428359</v>
      </c>
      <c r="F70" s="67">
        <v>63.544063181635025</v>
      </c>
      <c r="G70" s="67">
        <v>68.309727701663419</v>
      </c>
      <c r="H70" s="67">
        <v>65.01499958438454</v>
      </c>
      <c r="I70" s="67">
        <v>66.446625941619814</v>
      </c>
      <c r="J70" s="67">
        <v>57.035846817847144</v>
      </c>
      <c r="K70" s="67">
        <v>56.537895613215731</v>
      </c>
      <c r="L70" s="67">
        <v>50.327203057376678</v>
      </c>
      <c r="M70" s="67">
        <v>49.734334902947147</v>
      </c>
      <c r="N70" s="67">
        <v>79.046506099018004</v>
      </c>
      <c r="O70" s="67">
        <v>84.086652142697176</v>
      </c>
      <c r="P70" s="67">
        <v>94.938083104020095</v>
      </c>
      <c r="Q70" s="67">
        <v>46.840030361344972</v>
      </c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42">
        <f t="shared" si="0"/>
        <v>1</v>
      </c>
      <c r="AC70" s="16"/>
      <c r="AD70" s="16"/>
      <c r="AE70" s="16"/>
      <c r="AF70" s="16"/>
      <c r="AG70" s="16"/>
    </row>
    <row r="71" spans="1:33" ht="14.25" customHeight="1" x14ac:dyDescent="0.25">
      <c r="A71" s="22" t="s">
        <v>90</v>
      </c>
      <c r="B71" s="68">
        <v>647.1</v>
      </c>
      <c r="C71" s="68"/>
      <c r="D71" s="68"/>
      <c r="E71" s="68"/>
      <c r="F71" s="68"/>
      <c r="G71" s="68"/>
      <c r="H71" s="68"/>
      <c r="I71" s="68">
        <v>116.96853448120376</v>
      </c>
      <c r="J71" s="68">
        <v>699.86926394387456</v>
      </c>
      <c r="K71" s="68">
        <v>701.32001347140806</v>
      </c>
      <c r="L71" s="68">
        <v>781.9108317724224</v>
      </c>
      <c r="M71" s="68">
        <v>909.02493465784539</v>
      </c>
      <c r="N71" s="68">
        <v>911.76864024104748</v>
      </c>
      <c r="O71" s="68">
        <v>1141.8381460805881</v>
      </c>
      <c r="P71" s="68">
        <v>1113.3940188041142</v>
      </c>
      <c r="Q71" s="68">
        <v>813.61156107465877</v>
      </c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42">
        <f t="shared" ref="AB71:AB134" si="1">IF(Q71="",0, 1)</f>
        <v>1</v>
      </c>
      <c r="AC71" s="16"/>
      <c r="AD71" s="16"/>
      <c r="AE71" s="16"/>
      <c r="AF71" s="16"/>
      <c r="AG71" s="16"/>
    </row>
    <row r="72" spans="1:33" ht="14.25" customHeight="1" x14ac:dyDescent="0.25">
      <c r="A72" s="22" t="s">
        <v>91</v>
      </c>
      <c r="B72" s="67">
        <v>19297.241156709315</v>
      </c>
      <c r="C72" s="67">
        <v>21475.202445530678</v>
      </c>
      <c r="D72" s="67">
        <v>23474.057891340228</v>
      </c>
      <c r="E72" s="67">
        <v>25234.790306704293</v>
      </c>
      <c r="F72" s="67">
        <v>19966.956387087135</v>
      </c>
      <c r="G72" s="67">
        <v>21958.428823556125</v>
      </c>
      <c r="H72" s="67">
        <v>12850.471347767494</v>
      </c>
      <c r="I72" s="67">
        <v>12835.507172828811</v>
      </c>
      <c r="J72" s="67">
        <v>15973.351201674732</v>
      </c>
      <c r="K72" s="67">
        <v>18025.733503511219</v>
      </c>
      <c r="L72" s="67">
        <v>16445.239681311617</v>
      </c>
      <c r="M72" s="67">
        <v>15995.02659644433</v>
      </c>
      <c r="N72" s="67">
        <v>17485.66023375998</v>
      </c>
      <c r="O72" s="67">
        <v>17166.130247511937</v>
      </c>
      <c r="P72" s="67">
        <v>14882.36060337394</v>
      </c>
      <c r="Q72" s="67">
        <v>15832.735814449645</v>
      </c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42">
        <f t="shared" si="1"/>
        <v>1</v>
      </c>
      <c r="AC72" s="16"/>
      <c r="AD72" s="16"/>
      <c r="AE72" s="16"/>
      <c r="AF72" s="16"/>
      <c r="AG72" s="16"/>
    </row>
    <row r="73" spans="1:33" ht="14.25" customHeight="1" x14ac:dyDescent="0.25">
      <c r="A73" s="22" t="s">
        <v>92</v>
      </c>
      <c r="B73" s="68">
        <v>0</v>
      </c>
      <c r="C73" s="68">
        <v>0</v>
      </c>
      <c r="D73" s="68">
        <v>0</v>
      </c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42">
        <f t="shared" si="1"/>
        <v>0</v>
      </c>
      <c r="AC73" s="16"/>
      <c r="AD73" s="16"/>
      <c r="AE73" s="16"/>
      <c r="AF73" s="16"/>
      <c r="AG73" s="16"/>
    </row>
    <row r="74" spans="1:33" ht="14.25" customHeight="1" x14ac:dyDescent="0.25">
      <c r="A74" s="22" t="s">
        <v>93</v>
      </c>
      <c r="B74" s="67">
        <v>1.2171351174752207</v>
      </c>
      <c r="C74" s="67"/>
      <c r="D74" s="67">
        <v>1.9613293350418743</v>
      </c>
      <c r="E74" s="67">
        <v>1.2818071982679105</v>
      </c>
      <c r="F74" s="67">
        <v>0.38967670938907562</v>
      </c>
      <c r="G74" s="67">
        <v>0.46236750348920935</v>
      </c>
      <c r="H74" s="67">
        <v>2.4519667029431034</v>
      </c>
      <c r="I74" s="67">
        <v>15.356676361872006</v>
      </c>
      <c r="J74" s="67">
        <v>20.866729857104236</v>
      </c>
      <c r="K74" s="67">
        <v>0.73824628054829433</v>
      </c>
      <c r="L74" s="67">
        <v>1.6992152115330716</v>
      </c>
      <c r="M74" s="67"/>
      <c r="N74" s="67"/>
      <c r="O74" s="67"/>
      <c r="P74" s="67"/>
      <c r="Q74" s="67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42">
        <f t="shared" si="1"/>
        <v>0</v>
      </c>
      <c r="AC74" s="16"/>
      <c r="AD74" s="16"/>
      <c r="AE74" s="16"/>
      <c r="AF74" s="16"/>
      <c r="AG74" s="16"/>
    </row>
    <row r="75" spans="1:33" ht="14.25" customHeight="1" x14ac:dyDescent="0.25">
      <c r="A75" s="22" t="s">
        <v>94</v>
      </c>
      <c r="B75" s="68">
        <v>1.2640228261338715</v>
      </c>
      <c r="C75" s="68">
        <v>0.33884747320797876</v>
      </c>
      <c r="D75" s="68">
        <v>1.8549351372007166</v>
      </c>
      <c r="E75" s="68">
        <v>0.94295001466312089</v>
      </c>
      <c r="F75" s="68">
        <v>1.1013609690317923</v>
      </c>
      <c r="G75" s="68">
        <v>0.92980294548387177</v>
      </c>
      <c r="H75" s="68">
        <v>1.4808073557520627</v>
      </c>
      <c r="I75" s="68">
        <v>1.0313354359038804</v>
      </c>
      <c r="J75" s="68">
        <v>1.3508796927646458</v>
      </c>
      <c r="K75" s="68">
        <v>0.96568802942423815</v>
      </c>
      <c r="L75" s="68">
        <v>1.1329585102341457</v>
      </c>
      <c r="M75" s="68">
        <v>0.57850592523532751</v>
      </c>
      <c r="N75" s="68">
        <v>0.88875541649504008</v>
      </c>
      <c r="O75" s="68">
        <v>0.94011757822012454</v>
      </c>
      <c r="P75" s="68"/>
      <c r="Q75" s="68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42">
        <f t="shared" si="1"/>
        <v>0</v>
      </c>
      <c r="AC75" s="16"/>
      <c r="AD75" s="16"/>
      <c r="AE75" s="16"/>
      <c r="AF75" s="16"/>
      <c r="AG75" s="16"/>
    </row>
    <row r="76" spans="1:33" ht="14.25" customHeight="1" x14ac:dyDescent="0.25">
      <c r="A76" s="22" t="s">
        <v>95</v>
      </c>
      <c r="B76" s="67">
        <v>28.065750899999998</v>
      </c>
      <c r="C76" s="67">
        <v>25.862001700000004</v>
      </c>
      <c r="D76" s="67">
        <v>25.37492722</v>
      </c>
      <c r="E76" s="67">
        <v>27.534229919999998</v>
      </c>
      <c r="F76" s="67">
        <v>24.464482280000002</v>
      </c>
      <c r="G76" s="67">
        <v>31.783665750000001</v>
      </c>
      <c r="H76" s="67">
        <v>31.467759659999995</v>
      </c>
      <c r="I76" s="67">
        <v>30.962636550000003</v>
      </c>
      <c r="J76" s="67">
        <v>39.861234490000001</v>
      </c>
      <c r="K76" s="67">
        <v>37.276884039999999</v>
      </c>
      <c r="L76" s="67">
        <v>35.344345519999997</v>
      </c>
      <c r="M76" s="67">
        <v>33.959690020000004</v>
      </c>
      <c r="N76" s="67">
        <v>38.14816965</v>
      </c>
      <c r="O76" s="67">
        <v>38.261077329999999</v>
      </c>
      <c r="P76" s="67">
        <v>41.993370840000004</v>
      </c>
      <c r="Q76" s="67">
        <v>21.903213119999997</v>
      </c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42">
        <f t="shared" si="1"/>
        <v>1</v>
      </c>
      <c r="AC76" s="16"/>
      <c r="AD76" s="16"/>
      <c r="AE76" s="16"/>
      <c r="AF76" s="16"/>
      <c r="AG76" s="16"/>
    </row>
    <row r="77" spans="1:33" ht="14.25" customHeight="1" x14ac:dyDescent="0.25">
      <c r="A77" s="22" t="s">
        <v>96</v>
      </c>
      <c r="B77" s="68">
        <v>14935.259948704508</v>
      </c>
      <c r="C77" s="68">
        <v>18646.182872942223</v>
      </c>
      <c r="D77" s="68">
        <v>24276.893757008369</v>
      </c>
      <c r="E77" s="68">
        <v>30571.704473382513</v>
      </c>
      <c r="F77" s="68">
        <v>25029.319393166748</v>
      </c>
      <c r="G77" s="68">
        <v>27678.591047619033</v>
      </c>
      <c r="H77" s="68">
        <v>29664.492086904731</v>
      </c>
      <c r="I77" s="68">
        <v>29314.932727496962</v>
      </c>
      <c r="J77" s="68">
        <v>30470.739320242839</v>
      </c>
      <c r="K77" s="68">
        <v>27578.132521034822</v>
      </c>
      <c r="L77" s="68">
        <v>25184.03692949313</v>
      </c>
      <c r="M77" s="68">
        <v>24417.639239458062</v>
      </c>
      <c r="N77" s="68"/>
      <c r="O77" s="68"/>
      <c r="P77" s="68"/>
      <c r="Q77" s="68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42">
        <f t="shared" si="1"/>
        <v>0</v>
      </c>
      <c r="AC77" s="16"/>
      <c r="AD77" s="16"/>
      <c r="AE77" s="16"/>
      <c r="AF77" s="16"/>
      <c r="AG77" s="16"/>
    </row>
    <row r="78" spans="1:33" ht="14.25" customHeight="1" x14ac:dyDescent="0.25">
      <c r="A78" s="22" t="s">
        <v>97</v>
      </c>
      <c r="B78" s="67">
        <v>59.402948799999997</v>
      </c>
      <c r="C78" s="67">
        <v>80.6845</v>
      </c>
      <c r="D78" s="67">
        <v>90.575096868750009</v>
      </c>
      <c r="E78" s="67">
        <v>115.3386</v>
      </c>
      <c r="F78" s="67">
        <v>92.580799999999996</v>
      </c>
      <c r="G78" s="67">
        <v>108.3758</v>
      </c>
      <c r="H78" s="67">
        <v>218.9</v>
      </c>
      <c r="I78" s="67">
        <v>204.575595167279</v>
      </c>
      <c r="J78" s="67">
        <v>202.8548526844219</v>
      </c>
      <c r="K78" s="67">
        <v>190.89939892446111</v>
      </c>
      <c r="L78" s="67">
        <v>253.84282803275499</v>
      </c>
      <c r="M78" s="67">
        <v>292.06494994560097</v>
      </c>
      <c r="N78" s="67">
        <v>330</v>
      </c>
      <c r="O78" s="67">
        <v>326.98044787982485</v>
      </c>
      <c r="P78" s="67">
        <v>388.23115790390818</v>
      </c>
      <c r="Q78" s="67">
        <v>313.00646183200712</v>
      </c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42">
        <f t="shared" si="1"/>
        <v>1</v>
      </c>
      <c r="AC78" s="16"/>
      <c r="AD78" s="16"/>
      <c r="AE78" s="16"/>
      <c r="AF78" s="16"/>
      <c r="AG78" s="16"/>
    </row>
    <row r="79" spans="1:33" ht="14.25" customHeight="1" x14ac:dyDescent="0.25">
      <c r="A79" s="22" t="s">
        <v>98</v>
      </c>
      <c r="B79" s="68">
        <v>7538.3819003584595</v>
      </c>
      <c r="C79" s="68">
        <v>8595.315647587955</v>
      </c>
      <c r="D79" s="68">
        <v>10436.587760276047</v>
      </c>
      <c r="E79" s="68">
        <v>13454.591000953571</v>
      </c>
      <c r="F79" s="68">
        <v>8689.2000000000007</v>
      </c>
      <c r="G79" s="68">
        <v>9801.7511634827224</v>
      </c>
      <c r="H79" s="68">
        <v>8994.1496279625662</v>
      </c>
      <c r="I79" s="68">
        <v>7176.2293314852468</v>
      </c>
      <c r="J79" s="68">
        <v>6877.9037069529713</v>
      </c>
      <c r="K79" s="68">
        <v>6633.9615196884997</v>
      </c>
      <c r="L79" s="68">
        <v>8784.8475912826307</v>
      </c>
      <c r="M79" s="68">
        <v>7313.9925333834981</v>
      </c>
      <c r="N79" s="68">
        <v>9331.2802383335875</v>
      </c>
      <c r="O79" s="68">
        <v>11323.832195522999</v>
      </c>
      <c r="P79" s="68">
        <v>11242.513121389631</v>
      </c>
      <c r="Q79" s="68">
        <v>10322.259873251984</v>
      </c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42">
        <f t="shared" si="1"/>
        <v>1</v>
      </c>
      <c r="AC79" s="16"/>
      <c r="AD79" s="16"/>
      <c r="AE79" s="16"/>
      <c r="AF79" s="16"/>
      <c r="AG79" s="16"/>
    </row>
    <row r="80" spans="1:33" ht="14.25" customHeight="1" x14ac:dyDescent="0.25">
      <c r="A80" s="22" t="s">
        <v>99</v>
      </c>
      <c r="B80" s="67"/>
      <c r="C80" s="67"/>
      <c r="D80" s="67"/>
      <c r="E80" s="67"/>
      <c r="F80" s="67"/>
      <c r="G80" s="67"/>
      <c r="H80" s="67"/>
      <c r="I80" s="67"/>
      <c r="J80" s="67"/>
      <c r="K80" s="67">
        <v>0.7</v>
      </c>
      <c r="L80" s="67">
        <v>0.51344851851851847</v>
      </c>
      <c r="M80" s="67">
        <v>0.49801718518518517</v>
      </c>
      <c r="N80" s="67">
        <v>0.50938812860393179</v>
      </c>
      <c r="O80" s="67">
        <v>0.54053159875718404</v>
      </c>
      <c r="P80" s="67"/>
      <c r="Q80" s="67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42">
        <f t="shared" si="1"/>
        <v>0</v>
      </c>
      <c r="AC80" s="16"/>
      <c r="AD80" s="16"/>
      <c r="AE80" s="16"/>
      <c r="AF80" s="16"/>
      <c r="AG80" s="16"/>
    </row>
    <row r="81" spans="1:33" ht="14.25" customHeight="1" x14ac:dyDescent="0.25">
      <c r="A81" s="22" t="s">
        <v>100</v>
      </c>
      <c r="B81" s="68">
        <v>8.5</v>
      </c>
      <c r="C81" s="68">
        <v>11.6</v>
      </c>
      <c r="D81" s="68">
        <v>11.8</v>
      </c>
      <c r="E81" s="68">
        <v>13.7</v>
      </c>
      <c r="F81" s="68">
        <v>39.043550000000003</v>
      </c>
      <c r="G81" s="68">
        <v>27.275659999999998</v>
      </c>
      <c r="H81" s="68">
        <v>13.4262</v>
      </c>
      <c r="I81" s="68">
        <v>25.753579999999999</v>
      </c>
      <c r="J81" s="68">
        <v>35.801690000000001</v>
      </c>
      <c r="K81" s="68">
        <v>41.544080000000001</v>
      </c>
      <c r="L81" s="68">
        <v>42.155290000000001</v>
      </c>
      <c r="M81" s="68">
        <v>40.54477</v>
      </c>
      <c r="N81" s="68">
        <v>27.07461</v>
      </c>
      <c r="O81" s="68">
        <v>25.266490000000001</v>
      </c>
      <c r="P81" s="68">
        <v>40.437519999999999</v>
      </c>
      <c r="Q81" s="68">
        <v>26.945080000000001</v>
      </c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42">
        <f t="shared" si="1"/>
        <v>1</v>
      </c>
      <c r="AC81" s="16"/>
      <c r="AD81" s="16"/>
      <c r="AE81" s="16"/>
      <c r="AF81" s="16"/>
      <c r="AG81" s="16"/>
    </row>
    <row r="82" spans="1:33" ht="14.25" customHeight="1" x14ac:dyDescent="0.25">
      <c r="A82" s="22" t="s">
        <v>101</v>
      </c>
      <c r="B82" s="67">
        <v>31.95</v>
      </c>
      <c r="C82" s="67">
        <v>55.19</v>
      </c>
      <c r="D82" s="67">
        <v>3.4</v>
      </c>
      <c r="E82" s="67">
        <v>138.55000000000001</v>
      </c>
      <c r="F82" s="67">
        <v>24.4</v>
      </c>
      <c r="G82" s="67">
        <v>34.96</v>
      </c>
      <c r="H82" s="67">
        <v>30.7</v>
      </c>
      <c r="I82" s="67">
        <v>32.590000000000003</v>
      </c>
      <c r="J82" s="67">
        <v>31.07</v>
      </c>
      <c r="K82" s="67">
        <v>0.45632138616338791</v>
      </c>
      <c r="L82" s="67">
        <v>0.57227931783665731</v>
      </c>
      <c r="M82" s="67">
        <v>1.5399881975455179</v>
      </c>
      <c r="N82" s="67">
        <v>30.26</v>
      </c>
      <c r="O82" s="67">
        <v>26.76</v>
      </c>
      <c r="P82" s="67">
        <v>31.03</v>
      </c>
      <c r="Q82" s="67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42">
        <f t="shared" si="1"/>
        <v>0</v>
      </c>
      <c r="AC82" s="16"/>
      <c r="AD82" s="16"/>
      <c r="AE82" s="16"/>
      <c r="AF82" s="16"/>
      <c r="AG82" s="16"/>
    </row>
    <row r="83" spans="1:33" ht="14.25" customHeight="1" x14ac:dyDescent="0.25">
      <c r="A83" s="22" t="s">
        <v>102</v>
      </c>
      <c r="B83" s="68">
        <v>0</v>
      </c>
      <c r="C83" s="68">
        <v>0</v>
      </c>
      <c r="D83" s="68">
        <v>0</v>
      </c>
      <c r="E83" s="68"/>
      <c r="F83" s="68"/>
      <c r="G83" s="68">
        <v>0.440002665175245</v>
      </c>
      <c r="H83" s="68">
        <v>33.821034237051848</v>
      </c>
      <c r="I83" s="68">
        <v>29.136355257042034</v>
      </c>
      <c r="J83" s="68">
        <v>25.94065061250248</v>
      </c>
      <c r="K83" s="68">
        <v>0.65461207862864512</v>
      </c>
      <c r="L83" s="68">
        <v>0.36148478828434899</v>
      </c>
      <c r="M83" s="68">
        <v>2.0583499999999999</v>
      </c>
      <c r="N83" s="68">
        <v>0.36854820020932194</v>
      </c>
      <c r="O83" s="68">
        <v>0.10442050556458322</v>
      </c>
      <c r="P83" s="68">
        <v>2.5601157279121406E-2</v>
      </c>
      <c r="Q83" s="68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42">
        <f t="shared" si="1"/>
        <v>0</v>
      </c>
      <c r="AC83" s="16"/>
      <c r="AD83" s="16"/>
      <c r="AE83" s="16"/>
      <c r="AF83" s="16"/>
      <c r="AG83" s="16"/>
    </row>
    <row r="84" spans="1:33" ht="14.25" customHeight="1" x14ac:dyDescent="0.25">
      <c r="A84" s="22" t="s">
        <v>103</v>
      </c>
      <c r="B84" s="67">
        <v>0</v>
      </c>
      <c r="C84" s="67">
        <v>0</v>
      </c>
      <c r="D84" s="67">
        <v>0</v>
      </c>
      <c r="E84" s="67">
        <v>0</v>
      </c>
      <c r="F84" s="67">
        <v>0</v>
      </c>
      <c r="G84" s="67">
        <v>0</v>
      </c>
      <c r="H84" s="67">
        <v>0</v>
      </c>
      <c r="I84" s="67">
        <v>0</v>
      </c>
      <c r="J84" s="67">
        <v>0</v>
      </c>
      <c r="K84" s="67">
        <v>0</v>
      </c>
      <c r="L84" s="67"/>
      <c r="M84" s="67">
        <v>0</v>
      </c>
      <c r="N84" s="67">
        <v>0</v>
      </c>
      <c r="O84" s="67">
        <v>0</v>
      </c>
      <c r="P84" s="67">
        <v>0</v>
      </c>
      <c r="Q84" s="67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42">
        <f t="shared" si="1"/>
        <v>0</v>
      </c>
      <c r="AC84" s="16"/>
      <c r="AD84" s="16"/>
      <c r="AE84" s="16"/>
      <c r="AF84" s="16"/>
      <c r="AG84" s="16"/>
    </row>
    <row r="85" spans="1:33" ht="14.25" customHeight="1" x14ac:dyDescent="0.25">
      <c r="A85" s="22" t="s">
        <v>104</v>
      </c>
      <c r="B85" s="68">
        <v>0</v>
      </c>
      <c r="C85" s="68">
        <v>0</v>
      </c>
      <c r="D85" s="68">
        <v>0</v>
      </c>
      <c r="E85" s="68">
        <v>0</v>
      </c>
      <c r="F85" s="68">
        <v>0</v>
      </c>
      <c r="G85" s="68">
        <v>0</v>
      </c>
      <c r="H85" s="68">
        <v>0</v>
      </c>
      <c r="I85" s="68">
        <v>0</v>
      </c>
      <c r="J85" s="68"/>
      <c r="K85" s="68"/>
      <c r="L85" s="68"/>
      <c r="M85" s="68"/>
      <c r="N85" s="68"/>
      <c r="O85" s="68"/>
      <c r="P85" s="68"/>
      <c r="Q85" s="68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42">
        <f t="shared" si="1"/>
        <v>0</v>
      </c>
      <c r="AC85" s="16"/>
      <c r="AD85" s="16"/>
      <c r="AE85" s="16"/>
      <c r="AF85" s="16"/>
      <c r="AG85" s="16"/>
    </row>
    <row r="86" spans="1:33" ht="14.25" customHeight="1" x14ac:dyDescent="0.25">
      <c r="A86" s="22" t="s">
        <v>105</v>
      </c>
      <c r="B86" s="67">
        <v>16.392340000000001</v>
      </c>
      <c r="C86" s="67">
        <v>8.6868949808031992</v>
      </c>
      <c r="D86" s="67">
        <v>14.792797646223107</v>
      </c>
      <c r="E86" s="67">
        <v>12.8</v>
      </c>
      <c r="F86" s="67">
        <v>14.37832479391038</v>
      </c>
      <c r="G86" s="67">
        <v>14.3</v>
      </c>
      <c r="H86" s="67">
        <v>14.54045162488295</v>
      </c>
      <c r="I86" s="67">
        <v>14.911912659847379</v>
      </c>
      <c r="J86" s="67">
        <v>16.276982816566971</v>
      </c>
      <c r="K86" s="67">
        <v>15.503778009218077</v>
      </c>
      <c r="L86" s="67">
        <v>17.641980396263179</v>
      </c>
      <c r="M86" s="67">
        <v>17.641980396263179</v>
      </c>
      <c r="N86" s="67">
        <v>18.99957374848222</v>
      </c>
      <c r="O86" s="67">
        <v>17.641980396263179</v>
      </c>
      <c r="P86" s="67">
        <v>22.696181335425607</v>
      </c>
      <c r="Q86" s="67">
        <v>11.412219978605391</v>
      </c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42">
        <f t="shared" si="1"/>
        <v>1</v>
      </c>
      <c r="AC86" s="16"/>
      <c r="AD86" s="16"/>
      <c r="AE86" s="16"/>
      <c r="AF86" s="16"/>
      <c r="AG86" s="16"/>
    </row>
    <row r="87" spans="1:33" ht="14.25" customHeight="1" x14ac:dyDescent="0.25">
      <c r="A87" s="22" t="s">
        <v>106</v>
      </c>
      <c r="B87" s="68">
        <v>847.04223680861605</v>
      </c>
      <c r="C87" s="68">
        <v>1049.0981580391144</v>
      </c>
      <c r="D87" s="68">
        <v>1280.0938446580335</v>
      </c>
      <c r="E87" s="68">
        <v>1520.9756245588626</v>
      </c>
      <c r="F87" s="68">
        <v>1261.2885630329586</v>
      </c>
      <c r="G87" s="68">
        <v>1464.2211060040454</v>
      </c>
      <c r="H87" s="68">
        <v>1607.2269030387406</v>
      </c>
      <c r="I87" s="68">
        <v>1536.3739643697711</v>
      </c>
      <c r="J87" s="68">
        <v>1633.9270988791818</v>
      </c>
      <c r="K87" s="68">
        <v>1806.7681212005887</v>
      </c>
      <c r="L87" s="68">
        <v>1623.6223589317672</v>
      </c>
      <c r="M87" s="68">
        <v>1705.5762411101123</v>
      </c>
      <c r="N87" s="68">
        <v>1888.0520892375159</v>
      </c>
      <c r="O87" s="68">
        <v>2371.3603244570622</v>
      </c>
      <c r="P87" s="68">
        <v>2557.6165240744181</v>
      </c>
      <c r="Q87" s="68">
        <v>2103.0240969526203</v>
      </c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42">
        <f t="shared" si="1"/>
        <v>1</v>
      </c>
      <c r="AC87" s="16"/>
      <c r="AD87" s="16"/>
      <c r="AE87" s="16"/>
      <c r="AF87" s="16"/>
      <c r="AG87" s="16"/>
    </row>
    <row r="88" spans="1:33" ht="14.25" customHeight="1" x14ac:dyDescent="0.25">
      <c r="A88" s="22" t="s">
        <v>107</v>
      </c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42">
        <f t="shared" si="1"/>
        <v>0</v>
      </c>
      <c r="AC88" s="16"/>
      <c r="AD88" s="16"/>
      <c r="AE88" s="16"/>
      <c r="AF88" s="16"/>
      <c r="AG88" s="16"/>
    </row>
    <row r="89" spans="1:33" ht="14.25" customHeight="1" x14ac:dyDescent="0.25">
      <c r="A89" s="22" t="s">
        <v>108</v>
      </c>
      <c r="B89" s="68">
        <v>3875.6380525273589</v>
      </c>
      <c r="C89" s="68">
        <v>4694.9184321719549</v>
      </c>
      <c r="D89" s="68">
        <v>5059.7805597214474</v>
      </c>
      <c r="E89" s="68">
        <v>7104.3140641299842</v>
      </c>
      <c r="F89" s="68">
        <v>9831.2000000000007</v>
      </c>
      <c r="G89" s="68">
        <v>14291.58268240874</v>
      </c>
      <c r="H89" s="68">
        <v>15375.933489611951</v>
      </c>
      <c r="I89" s="68">
        <v>5407.3349148979241</v>
      </c>
      <c r="J89" s="68">
        <v>1508.1444197582841</v>
      </c>
      <c r="K89" s="68">
        <v>1962.9145388229736</v>
      </c>
      <c r="L89" s="68">
        <v>1894.6096867577987</v>
      </c>
      <c r="M89" s="68">
        <v>2360.3899618731698</v>
      </c>
      <c r="N89" s="68">
        <v>2315.1616089892427</v>
      </c>
      <c r="O89" s="68">
        <v>2712.0589829937348</v>
      </c>
      <c r="P89" s="68">
        <v>2884.9167788079121</v>
      </c>
      <c r="Q89" s="68">
        <v>2684.8906550976394</v>
      </c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42">
        <f t="shared" si="1"/>
        <v>1</v>
      </c>
      <c r="AC89" s="16"/>
      <c r="AD89" s="16"/>
      <c r="AE89" s="16"/>
      <c r="AF89" s="16"/>
      <c r="AG89" s="16"/>
    </row>
    <row r="90" spans="1:33" ht="14.25" customHeight="1" x14ac:dyDescent="0.25">
      <c r="A90" s="22" t="s">
        <v>109</v>
      </c>
      <c r="B90" s="67">
        <v>230.92</v>
      </c>
      <c r="C90" s="67">
        <v>274.84894450000002</v>
      </c>
      <c r="D90" s="67">
        <v>343.48</v>
      </c>
      <c r="E90" s="67">
        <v>388.25102606000007</v>
      </c>
      <c r="F90" s="67">
        <v>226.34463869999999</v>
      </c>
      <c r="G90" s="67">
        <v>309.5</v>
      </c>
      <c r="H90" s="67">
        <v>431.73262302868829</v>
      </c>
      <c r="I90" s="67">
        <v>657.26178498363697</v>
      </c>
      <c r="J90" s="67">
        <v>899.08589612092896</v>
      </c>
      <c r="K90" s="67">
        <v>936.02453832937101</v>
      </c>
      <c r="L90" s="67">
        <v>484.31983301658795</v>
      </c>
      <c r="M90" s="67">
        <v>686.62308759152893</v>
      </c>
      <c r="N90" s="67">
        <v>814.85189413688306</v>
      </c>
      <c r="O90" s="67">
        <v>1125.755780352345</v>
      </c>
      <c r="P90" s="67">
        <v>767.781020510296</v>
      </c>
      <c r="Q90" s="67">
        <v>662.18190822167401</v>
      </c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42">
        <f t="shared" si="1"/>
        <v>1</v>
      </c>
      <c r="AC90" s="16"/>
      <c r="AD90" s="16"/>
      <c r="AE90" s="16"/>
      <c r="AF90" s="16"/>
      <c r="AG90" s="16"/>
    </row>
    <row r="91" spans="1:33" ht="14.25" customHeight="1" x14ac:dyDescent="0.25">
      <c r="A91" s="22" t="s">
        <v>111</v>
      </c>
      <c r="B91" s="67">
        <v>10.8</v>
      </c>
      <c r="C91" s="67">
        <v>6.4</v>
      </c>
      <c r="D91" s="67">
        <v>0</v>
      </c>
      <c r="E91" s="67">
        <v>142.19999999999999</v>
      </c>
      <c r="F91" s="67">
        <v>14.3</v>
      </c>
      <c r="G91" s="67">
        <v>11.6</v>
      </c>
      <c r="H91" s="67">
        <v>16</v>
      </c>
      <c r="I91" s="67">
        <v>17</v>
      </c>
      <c r="J91" s="67"/>
      <c r="K91" s="67"/>
      <c r="L91" s="67">
        <v>0</v>
      </c>
      <c r="M91" s="67">
        <v>0</v>
      </c>
      <c r="N91" s="67">
        <v>0</v>
      </c>
      <c r="O91" s="67">
        <v>0.2</v>
      </c>
      <c r="P91" s="67">
        <v>0</v>
      </c>
      <c r="Q91" s="67">
        <v>0</v>
      </c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42">
        <f t="shared" si="1"/>
        <v>1</v>
      </c>
      <c r="AC91" s="16"/>
      <c r="AD91" s="16"/>
      <c r="AE91" s="16"/>
      <c r="AF91" s="16"/>
      <c r="AG91" s="16"/>
    </row>
    <row r="92" spans="1:33" ht="14.25" customHeight="1" x14ac:dyDescent="0.25">
      <c r="A92" s="22" t="s">
        <v>112</v>
      </c>
      <c r="B92" s="68">
        <v>433.17107016996113</v>
      </c>
      <c r="C92" s="68">
        <v>437.04760248257128</v>
      </c>
      <c r="D92" s="68">
        <v>476.86106706885852</v>
      </c>
      <c r="E92" s="68">
        <v>511.80273135538863</v>
      </c>
      <c r="F92" s="68">
        <v>484.96380850783743</v>
      </c>
      <c r="G92" s="68">
        <v>461.35820043290016</v>
      </c>
      <c r="H92" s="68">
        <v>484.40805560064888</v>
      </c>
      <c r="I92" s="68">
        <v>413.79192451302816</v>
      </c>
      <c r="J92" s="68">
        <v>462.14567506916825</v>
      </c>
      <c r="K92" s="68">
        <v>462.5</v>
      </c>
      <c r="L92" s="68">
        <v>386.13510968805457</v>
      </c>
      <c r="M92" s="68">
        <v>385.13214454933166</v>
      </c>
      <c r="N92" s="68">
        <v>393.14612481035016</v>
      </c>
      <c r="O92" s="68">
        <v>411.07663563186884</v>
      </c>
      <c r="P92" s="68">
        <v>389.63124894480586</v>
      </c>
      <c r="Q92" s="68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42">
        <f t="shared" si="1"/>
        <v>0</v>
      </c>
      <c r="AC92" s="16"/>
      <c r="AD92" s="16"/>
      <c r="AE92" s="16"/>
      <c r="AF92" s="16"/>
      <c r="AG92" s="16"/>
    </row>
    <row r="93" spans="1:33" ht="14.25" customHeight="1" x14ac:dyDescent="0.25">
      <c r="A93" s="22" t="s">
        <v>113</v>
      </c>
      <c r="B93" s="67">
        <v>2532.9</v>
      </c>
      <c r="C93" s="67">
        <v>2449.5</v>
      </c>
      <c r="D93" s="67">
        <v>3086.7</v>
      </c>
      <c r="E93" s="67">
        <v>3483.5</v>
      </c>
      <c r="F93" s="67">
        <v>2744.4</v>
      </c>
      <c r="G93" s="67">
        <v>2874</v>
      </c>
      <c r="H93" s="67">
        <v>3001.5</v>
      </c>
      <c r="I93" s="67">
        <v>2888.2</v>
      </c>
      <c r="J93" s="67">
        <v>2898.7</v>
      </c>
      <c r="K93" s="67">
        <v>2778.9</v>
      </c>
      <c r="L93" s="67">
        <v>2626.7</v>
      </c>
      <c r="M93" s="67">
        <v>2540.6999999999998</v>
      </c>
      <c r="N93" s="67">
        <v>2713.6</v>
      </c>
      <c r="O93" s="67">
        <v>2916.9</v>
      </c>
      <c r="P93" s="67">
        <v>2826.4</v>
      </c>
      <c r="Q93" s="67">
        <v>2640.5</v>
      </c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42">
        <f t="shared" si="1"/>
        <v>1</v>
      </c>
      <c r="AC93" s="16"/>
      <c r="AD93" s="16"/>
      <c r="AE93" s="16"/>
      <c r="AF93" s="16"/>
      <c r="AG93" s="16"/>
    </row>
    <row r="94" spans="1:33" ht="14.25" customHeight="1" x14ac:dyDescent="0.25">
      <c r="A94" s="22" t="s">
        <v>114</v>
      </c>
      <c r="B94" s="68">
        <v>7000.998783440813</v>
      </c>
      <c r="C94" s="68">
        <v>7629.9829706396486</v>
      </c>
      <c r="D94" s="68">
        <v>8771.8534985615697</v>
      </c>
      <c r="E94" s="68">
        <v>9175.7865363223991</v>
      </c>
      <c r="F94" s="68">
        <v>7695.7912647663998</v>
      </c>
      <c r="G94" s="68">
        <v>8614.7681023087971</v>
      </c>
      <c r="H94" s="68">
        <v>8921.5496685267772</v>
      </c>
      <c r="I94" s="68">
        <v>7876.1704261755749</v>
      </c>
      <c r="J94" s="68">
        <v>8864.4087279566302</v>
      </c>
      <c r="K94" s="68">
        <v>9487.4083920307694</v>
      </c>
      <c r="L94" s="68">
        <v>4236.989349003914</v>
      </c>
      <c r="M94" s="68">
        <v>6296.2889028847385</v>
      </c>
      <c r="N94" s="68">
        <v>8370.5522619177445</v>
      </c>
      <c r="O94" s="68">
        <v>8802.0107115476349</v>
      </c>
      <c r="P94" s="68">
        <v>8576.4721134199281</v>
      </c>
      <c r="Q94" s="68">
        <v>6646.4002829527444</v>
      </c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42">
        <f t="shared" si="1"/>
        <v>1</v>
      </c>
      <c r="AC94" s="16"/>
      <c r="AD94" s="16"/>
      <c r="AE94" s="16"/>
      <c r="AF94" s="16"/>
      <c r="AG94" s="16"/>
    </row>
    <row r="95" spans="1:33" ht="14.25" customHeight="1" x14ac:dyDescent="0.25">
      <c r="A95" s="22" t="s">
        <v>115</v>
      </c>
      <c r="B95" s="67">
        <v>104.871716382109</v>
      </c>
      <c r="C95" s="67">
        <v>177.46257269869699</v>
      </c>
      <c r="D95" s="67">
        <v>170.83792000999998</v>
      </c>
      <c r="E95" s="67">
        <v>175.72376700000001</v>
      </c>
      <c r="F95" s="67">
        <v>130.8811346</v>
      </c>
      <c r="G95" s="67">
        <v>68.250271999999995</v>
      </c>
      <c r="H95" s="67">
        <v>72.7</v>
      </c>
      <c r="I95" s="67">
        <v>16.18631749375</v>
      </c>
      <c r="J95" s="67">
        <v>17.412813648749999</v>
      </c>
      <c r="K95" s="67">
        <v>8.045296775165296</v>
      </c>
      <c r="L95" s="67">
        <v>11.287780389422501</v>
      </c>
      <c r="M95" s="67">
        <v>11.0372799994225</v>
      </c>
      <c r="N95" s="67">
        <v>11.287780389422501</v>
      </c>
      <c r="O95" s="67">
        <v>11.287780389422501</v>
      </c>
      <c r="P95" s="67">
        <v>11.287780389422501</v>
      </c>
      <c r="Q95" s="67">
        <v>11.287780389422501</v>
      </c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42">
        <f t="shared" si="1"/>
        <v>1</v>
      </c>
      <c r="AC95" s="16"/>
      <c r="AD95" s="16"/>
      <c r="AE95" s="16"/>
      <c r="AF95" s="16"/>
      <c r="AG95" s="16"/>
    </row>
    <row r="96" spans="1:33" ht="14.25" customHeight="1" x14ac:dyDescent="0.25">
      <c r="A96" s="22" t="s">
        <v>116</v>
      </c>
      <c r="B96" s="68">
        <v>9120.0485704649236</v>
      </c>
      <c r="C96" s="68">
        <v>9567.5952439383309</v>
      </c>
      <c r="D96" s="68">
        <v>10339.558684463251</v>
      </c>
      <c r="E96" s="68">
        <v>11060.045787206236</v>
      </c>
      <c r="F96" s="68">
        <v>8446.5859023133635</v>
      </c>
      <c r="G96" s="68">
        <v>9431.8597632599794</v>
      </c>
      <c r="H96" s="68">
        <v>9830.4352699652063</v>
      </c>
      <c r="I96" s="68">
        <v>10951.746276905331</v>
      </c>
      <c r="J96" s="68">
        <v>11037.489875619098</v>
      </c>
      <c r="K96" s="68">
        <v>11616.333843658416</v>
      </c>
      <c r="L96" s="68"/>
      <c r="M96" s="68">
        <v>10923.415018633637</v>
      </c>
      <c r="N96" s="68">
        <v>11623.288969976506</v>
      </c>
      <c r="O96" s="68">
        <v>7094.0816433505279</v>
      </c>
      <c r="P96" s="68">
        <v>3889.9696906140093</v>
      </c>
      <c r="Q96" s="68">
        <v>4094.599932466117</v>
      </c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42">
        <f t="shared" si="1"/>
        <v>1</v>
      </c>
      <c r="AC96" s="16"/>
      <c r="AD96" s="16"/>
      <c r="AE96" s="16"/>
      <c r="AF96" s="16"/>
      <c r="AG96" s="16"/>
    </row>
    <row r="97" spans="1:33" ht="14.25" customHeight="1" x14ac:dyDescent="0.25">
      <c r="A97" s="22" t="s">
        <v>117</v>
      </c>
      <c r="B97" s="67">
        <v>331.45275035260931</v>
      </c>
      <c r="C97" s="67">
        <v>379.26657263751764</v>
      </c>
      <c r="D97" s="67">
        <v>440.47970499535512</v>
      </c>
      <c r="E97" s="67">
        <v>576.43677264760106</v>
      </c>
      <c r="F97" s="67">
        <v>529.57746478873241</v>
      </c>
      <c r="G97" s="67">
        <v>563.70000000000005</v>
      </c>
      <c r="H97" s="67">
        <v>679.85915492957758</v>
      </c>
      <c r="I97" s="67">
        <v>622.67605633802816</v>
      </c>
      <c r="J97" s="67">
        <v>574.08450704225345</v>
      </c>
      <c r="K97" s="67">
        <v>510.28169014084506</v>
      </c>
      <c r="L97" s="67">
        <v>593.80281690140839</v>
      </c>
      <c r="M97" s="67">
        <v>702.67605633802816</v>
      </c>
      <c r="N97" s="67">
        <v>623.80281690140839</v>
      </c>
      <c r="O97" s="67">
        <v>698.0281690140846</v>
      </c>
      <c r="P97" s="67">
        <v>756.05633802816908</v>
      </c>
      <c r="Q97" s="67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42">
        <f t="shared" si="1"/>
        <v>0</v>
      </c>
      <c r="AC97" s="16"/>
      <c r="AD97" s="16"/>
      <c r="AE97" s="16"/>
      <c r="AF97" s="16"/>
      <c r="AG97" s="16"/>
    </row>
    <row r="98" spans="1:33" ht="14.25" customHeight="1" x14ac:dyDescent="0.25">
      <c r="A98" s="22" t="s">
        <v>118</v>
      </c>
      <c r="B98" s="68">
        <v>86.025319844502903</v>
      </c>
      <c r="C98" s="68">
        <v>73.788476701186895</v>
      </c>
      <c r="D98" s="68">
        <v>141.4487563792415</v>
      </c>
      <c r="E98" s="68">
        <v>203.97272997471791</v>
      </c>
      <c r="F98" s="68">
        <v>171.82358834673389</v>
      </c>
      <c r="G98" s="68">
        <v>179.76816090074419</v>
      </c>
      <c r="H98" s="68">
        <v>198.83943063060289</v>
      </c>
      <c r="I98" s="68">
        <v>228.5112651330551</v>
      </c>
      <c r="J98" s="68">
        <v>278.30288863294726</v>
      </c>
      <c r="K98" s="68">
        <v>225.26181202798998</v>
      </c>
      <c r="L98" s="68">
        <v>208.85862603309073</v>
      </c>
      <c r="M98" s="68">
        <v>241.31338413416142</v>
      </c>
      <c r="N98" s="68">
        <v>263.71173157877178</v>
      </c>
      <c r="O98" s="68">
        <v>385.34935728488568</v>
      </c>
      <c r="P98" s="68">
        <v>452.43026095861092</v>
      </c>
      <c r="Q98" s="68">
        <v>257.50599650050344</v>
      </c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42">
        <f t="shared" si="1"/>
        <v>1</v>
      </c>
      <c r="AC98" s="16"/>
      <c r="AD98" s="16"/>
      <c r="AE98" s="16"/>
      <c r="AF98" s="16"/>
      <c r="AG98" s="16"/>
    </row>
    <row r="99" spans="1:33" ht="14.25" customHeight="1" x14ac:dyDescent="0.25">
      <c r="A99" s="22" t="s">
        <v>119</v>
      </c>
      <c r="B99" s="67">
        <v>79.704201978201382</v>
      </c>
      <c r="C99" s="67">
        <v>98.114397679964071</v>
      </c>
      <c r="D99" s="67">
        <v>83.271205743995992</v>
      </c>
      <c r="E99" s="67">
        <v>54.56934623122239</v>
      </c>
      <c r="F99" s="67">
        <v>59.072537464582396</v>
      </c>
      <c r="G99" s="67">
        <v>106.18595780395461</v>
      </c>
      <c r="H99" s="67">
        <v>115.3</v>
      </c>
      <c r="I99" s="67">
        <v>142.49106825978944</v>
      </c>
      <c r="J99" s="67">
        <v>175.36292913263929</v>
      </c>
      <c r="K99" s="67">
        <v>186.86388580852457</v>
      </c>
      <c r="L99" s="67">
        <v>219.1537969460594</v>
      </c>
      <c r="M99" s="67">
        <v>205.59598189236829</v>
      </c>
      <c r="N99" s="67">
        <v>186.66825355670005</v>
      </c>
      <c r="O99" s="67">
        <v>217.49704929265195</v>
      </c>
      <c r="P99" s="67">
        <v>216.1769488494156</v>
      </c>
      <c r="Q99" s="67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42">
        <f t="shared" si="1"/>
        <v>0</v>
      </c>
      <c r="AC99" s="16"/>
      <c r="AD99" s="16"/>
      <c r="AE99" s="16"/>
      <c r="AF99" s="16"/>
      <c r="AG99" s="16"/>
    </row>
    <row r="100" spans="1:33" ht="14.25" customHeight="1" x14ac:dyDescent="0.25">
      <c r="A100" s="22" t="s">
        <v>120</v>
      </c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42">
        <f t="shared" si="1"/>
        <v>0</v>
      </c>
      <c r="AC100" s="16"/>
      <c r="AD100" s="16"/>
      <c r="AE100" s="16"/>
      <c r="AF100" s="16"/>
      <c r="AG100" s="16"/>
    </row>
    <row r="101" spans="1:33" ht="14.25" customHeight="1" x14ac:dyDescent="0.25">
      <c r="A101" s="22" t="s">
        <v>121</v>
      </c>
      <c r="B101" s="67">
        <v>11102.8</v>
      </c>
      <c r="C101" s="67">
        <v>11690</v>
      </c>
      <c r="D101" s="67">
        <v>13558.6</v>
      </c>
      <c r="E101" s="67">
        <v>15507</v>
      </c>
      <c r="F101" s="67">
        <v>10485.5</v>
      </c>
      <c r="G101" s="67">
        <v>15390.6</v>
      </c>
      <c r="H101" s="67">
        <v>16112.2</v>
      </c>
      <c r="I101" s="67">
        <v>16264</v>
      </c>
      <c r="J101" s="67">
        <v>15251.3</v>
      </c>
      <c r="K101" s="67">
        <v>15113.4</v>
      </c>
      <c r="L101" s="67">
        <v>13988.1</v>
      </c>
      <c r="M101" s="67">
        <v>13277.4</v>
      </c>
      <c r="N101" s="67">
        <v>11890.9</v>
      </c>
      <c r="O101" s="67">
        <v>12154.1</v>
      </c>
      <c r="P101" s="67">
        <v>12355.4</v>
      </c>
      <c r="Q101" s="67">
        <v>10403.1</v>
      </c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42">
        <f t="shared" si="1"/>
        <v>1</v>
      </c>
      <c r="AC101" s="16"/>
      <c r="AD101" s="16"/>
      <c r="AE101" s="16"/>
      <c r="AF101" s="16"/>
      <c r="AG101" s="16"/>
    </row>
    <row r="102" spans="1:33" ht="14.25" customHeight="1" x14ac:dyDescent="0.25">
      <c r="A102" s="22" t="s">
        <v>122</v>
      </c>
      <c r="B102" s="68">
        <v>78.345090221568213</v>
      </c>
      <c r="C102" s="68">
        <v>77.380827124400284</v>
      </c>
      <c r="D102" s="68">
        <v>0</v>
      </c>
      <c r="E102" s="68">
        <v>0</v>
      </c>
      <c r="F102" s="68">
        <v>0</v>
      </c>
      <c r="G102" s="68">
        <v>0</v>
      </c>
      <c r="H102" s="68">
        <v>0</v>
      </c>
      <c r="I102" s="68">
        <v>0</v>
      </c>
      <c r="J102" s="68">
        <v>0</v>
      </c>
      <c r="K102" s="68">
        <v>0</v>
      </c>
      <c r="L102" s="68">
        <v>1.5572270677237696</v>
      </c>
      <c r="M102" s="68">
        <v>0.75191642432516792</v>
      </c>
      <c r="N102" s="68">
        <v>1.4426955879128902</v>
      </c>
      <c r="O102" s="68">
        <v>1.7238862315017767</v>
      </c>
      <c r="P102" s="68">
        <v>0.56867423449286236</v>
      </c>
      <c r="Q102" s="68">
        <v>13.590615604680382</v>
      </c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42">
        <f t="shared" si="1"/>
        <v>1</v>
      </c>
      <c r="AC102" s="16"/>
      <c r="AD102" s="16"/>
      <c r="AE102" s="16"/>
      <c r="AF102" s="16"/>
      <c r="AG102" s="16"/>
    </row>
    <row r="103" spans="1:33" ht="14.25" customHeight="1" x14ac:dyDescent="0.25">
      <c r="A103" s="22" t="s">
        <v>123</v>
      </c>
      <c r="B103" s="67">
        <v>55.136986301369866</v>
      </c>
      <c r="C103" s="67">
        <v>54.449671057647812</v>
      </c>
      <c r="D103" s="67">
        <v>70.017673011896193</v>
      </c>
      <c r="E103" s="67">
        <v>299.07558118556648</v>
      </c>
      <c r="F103" s="67">
        <v>295.10000000000002</v>
      </c>
      <c r="G103" s="67">
        <v>294.55159311612675</v>
      </c>
      <c r="H103" s="67">
        <v>322.52749273746986</v>
      </c>
      <c r="I103" s="67">
        <v>305.9882799812234</v>
      </c>
      <c r="J103" s="67">
        <v>321.09685517499685</v>
      </c>
      <c r="K103" s="67">
        <v>306.98100091375585</v>
      </c>
      <c r="L103" s="67">
        <v>82.197597925413547</v>
      </c>
      <c r="M103" s="67">
        <v>264.05604796461847</v>
      </c>
      <c r="N103" s="67">
        <v>419.53004108892605</v>
      </c>
      <c r="O103" s="67">
        <v>425.60840394594862</v>
      </c>
      <c r="P103" s="67">
        <v>360.34804266366808</v>
      </c>
      <c r="Q103" s="67">
        <v>104.28299488128356</v>
      </c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42">
        <f t="shared" si="1"/>
        <v>1</v>
      </c>
      <c r="AC103" s="16"/>
      <c r="AD103" s="16"/>
      <c r="AE103" s="16"/>
      <c r="AF103" s="16"/>
      <c r="AG103" s="16"/>
    </row>
    <row r="104" spans="1:33" ht="14.25" customHeight="1" x14ac:dyDescent="0.25">
      <c r="A104" s="22" t="s">
        <v>124</v>
      </c>
      <c r="B104" s="68">
        <v>46.056902928799992</v>
      </c>
      <c r="C104" s="68">
        <v>65.350219254400002</v>
      </c>
      <c r="D104" s="68">
        <v>141.8897132692</v>
      </c>
      <c r="E104" s="68">
        <v>197.72199237859999</v>
      </c>
      <c r="F104" s="68">
        <v>168.33298204918398</v>
      </c>
      <c r="G104" s="68">
        <v>161.1</v>
      </c>
      <c r="H104" s="68">
        <v>182.95089227599999</v>
      </c>
      <c r="I104" s="68">
        <v>242.49199948039995</v>
      </c>
      <c r="J104" s="68">
        <v>207.33431593840004</v>
      </c>
      <c r="K104" s="68">
        <v>239.74823870600002</v>
      </c>
      <c r="L104" s="68">
        <v>170.54401645040002</v>
      </c>
      <c r="M104" s="68">
        <v>151.16430407359999</v>
      </c>
      <c r="N104" s="68">
        <v>157.54045837719997</v>
      </c>
      <c r="O104" s="68">
        <v>165.43992630359998</v>
      </c>
      <c r="P104" s="68">
        <v>167.87048759080002</v>
      </c>
      <c r="Q104" s="68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42">
        <f t="shared" si="1"/>
        <v>0</v>
      </c>
      <c r="AC104" s="16"/>
      <c r="AD104" s="16"/>
      <c r="AE104" s="16"/>
      <c r="AF104" s="16"/>
      <c r="AG104" s="16"/>
    </row>
    <row r="105" spans="1:33" ht="14.25" customHeight="1" x14ac:dyDescent="0.25">
      <c r="A105" s="22" t="s">
        <v>125</v>
      </c>
      <c r="B105" s="67">
        <v>2.8452616969270883</v>
      </c>
      <c r="C105" s="67">
        <v>2.6587885677440233</v>
      </c>
      <c r="D105" s="67">
        <v>2.3782147881069711</v>
      </c>
      <c r="E105" s="67">
        <v>8.7523427625754202</v>
      </c>
      <c r="F105" s="67">
        <v>11.223373263228069</v>
      </c>
      <c r="G105" s="67">
        <v>10.07399646952806</v>
      </c>
      <c r="H105" s="67">
        <v>12.045189718650748</v>
      </c>
      <c r="I105" s="67">
        <v>13.1</v>
      </c>
      <c r="J105" s="67">
        <v>15.049033941127718</v>
      </c>
      <c r="K105" s="67">
        <v>18.55499671945924</v>
      </c>
      <c r="L105" s="67">
        <v>14.176463459999999</v>
      </c>
      <c r="M105" s="67">
        <v>28.130462510000001</v>
      </c>
      <c r="N105" s="67">
        <v>20.847658763754271</v>
      </c>
      <c r="O105" s="67">
        <v>71.492023916264102</v>
      </c>
      <c r="P105" s="67">
        <v>81.540552192350006</v>
      </c>
      <c r="Q105" s="67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42">
        <f t="shared" si="1"/>
        <v>0</v>
      </c>
      <c r="AC105" s="16"/>
      <c r="AD105" s="16"/>
      <c r="AE105" s="16"/>
      <c r="AF105" s="16"/>
      <c r="AG105" s="16"/>
    </row>
    <row r="106" spans="1:33" ht="14.25" customHeight="1" x14ac:dyDescent="0.25">
      <c r="A106" s="22" t="s">
        <v>126</v>
      </c>
      <c r="B106" s="54">
        <v>192.83399221789875</v>
      </c>
      <c r="C106" s="54">
        <v>241.07497411764672</v>
      </c>
      <c r="D106" s="54">
        <v>265.87273960784398</v>
      </c>
      <c r="E106" s="54">
        <v>264.73598437499993</v>
      </c>
      <c r="F106" s="54">
        <v>198.05910390624987</v>
      </c>
      <c r="G106" s="54">
        <v>204.16036666666707</v>
      </c>
      <c r="H106" s="54">
        <v>215.75306420233505</v>
      </c>
      <c r="I106" s="54">
        <v>211.99013085937506</v>
      </c>
      <c r="J106" s="54">
        <v>207.18641411764764</v>
      </c>
      <c r="K106" s="54">
        <v>185.99010980392092</v>
      </c>
      <c r="L106" s="54">
        <v>217.46452656249988</v>
      </c>
      <c r="M106" s="54">
        <v>183.74591673151795</v>
      </c>
      <c r="N106" s="54">
        <v>212.38006117647095</v>
      </c>
      <c r="O106" s="54">
        <v>238.552810980392</v>
      </c>
      <c r="P106" s="54">
        <v>253.00123921568587</v>
      </c>
      <c r="Q106" s="54">
        <v>158.7652591439693</v>
      </c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42">
        <f t="shared" si="1"/>
        <v>1</v>
      </c>
      <c r="AC106" s="16"/>
      <c r="AD106" s="16"/>
      <c r="AE106" s="16"/>
      <c r="AF106" s="16"/>
      <c r="AG106" s="16"/>
    </row>
    <row r="107" spans="1:33" ht="14.25" customHeight="1" x14ac:dyDescent="0.25">
      <c r="A107" s="22" t="s">
        <v>127</v>
      </c>
      <c r="B107" s="67">
        <v>0.12017419999999999</v>
      </c>
      <c r="C107" s="67">
        <v>6.891379999999999E-3</v>
      </c>
      <c r="D107" s="67">
        <v>0.05</v>
      </c>
      <c r="E107" s="67">
        <v>0.13</v>
      </c>
      <c r="F107" s="67">
        <v>0</v>
      </c>
      <c r="G107" s="67">
        <v>190.52546177509524</v>
      </c>
      <c r="H107" s="67">
        <v>302.131771872</v>
      </c>
      <c r="I107" s="67">
        <v>385.68209348149998</v>
      </c>
      <c r="J107" s="67">
        <v>434.131334751</v>
      </c>
      <c r="K107" s="67">
        <v>505.45374897369993</v>
      </c>
      <c r="L107" s="67">
        <v>669.38157667000007</v>
      </c>
      <c r="M107" s="67">
        <v>547.20701575999999</v>
      </c>
      <c r="N107" s="67">
        <v>544.71618615</v>
      </c>
      <c r="O107" s="67">
        <v>390.36499168388258</v>
      </c>
      <c r="P107" s="67">
        <v>333.20521945711965</v>
      </c>
      <c r="Q107" s="67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42">
        <f t="shared" si="1"/>
        <v>0</v>
      </c>
      <c r="AC107" s="16"/>
      <c r="AD107" s="16"/>
      <c r="AE107" s="16"/>
      <c r="AF107" s="16"/>
      <c r="AG107" s="16"/>
    </row>
    <row r="108" spans="1:33" ht="14.25" customHeight="1" x14ac:dyDescent="0.25">
      <c r="A108" s="22" t="s">
        <v>128</v>
      </c>
      <c r="B108" s="68">
        <v>0</v>
      </c>
      <c r="C108" s="68">
        <v>0</v>
      </c>
      <c r="D108" s="68">
        <v>0.3470236751448722</v>
      </c>
      <c r="E108" s="68">
        <v>0.50483453755794083</v>
      </c>
      <c r="F108" s="68">
        <v>0.81173780430846565</v>
      </c>
      <c r="G108" s="68">
        <v>1.2608672277086228</v>
      </c>
      <c r="H108" s="68">
        <v>1.6045244752976842</v>
      </c>
      <c r="I108" s="68">
        <v>1.1760397541238148</v>
      </c>
      <c r="J108" s="68">
        <v>0.4591726606386069</v>
      </c>
      <c r="K108" s="68">
        <v>0.1100644753993853</v>
      </c>
      <c r="L108" s="68">
        <v>0.33414172471440229</v>
      </c>
      <c r="M108" s="68">
        <v>0.11321020389444693</v>
      </c>
      <c r="N108" s="68">
        <v>0.51671245830748858</v>
      </c>
      <c r="O108" s="68">
        <v>0.23427716902620582</v>
      </c>
      <c r="P108" s="68">
        <v>0</v>
      </c>
      <c r="Q108" s="68">
        <v>0</v>
      </c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42">
        <f t="shared" si="1"/>
        <v>1</v>
      </c>
      <c r="AC108" s="16"/>
      <c r="AD108" s="16"/>
      <c r="AE108" s="16"/>
      <c r="AF108" s="16"/>
      <c r="AG108" s="16"/>
    </row>
    <row r="109" spans="1:33" ht="14.25" customHeight="1" x14ac:dyDescent="0.25">
      <c r="A109" s="22" t="s">
        <v>129</v>
      </c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42">
        <f t="shared" si="1"/>
        <v>0</v>
      </c>
      <c r="AC109" s="16"/>
      <c r="AD109" s="16"/>
      <c r="AE109" s="16"/>
      <c r="AF109" s="16"/>
      <c r="AG109" s="16"/>
    </row>
    <row r="110" spans="1:33" ht="14.25" customHeight="1" x14ac:dyDescent="0.25">
      <c r="A110" s="22" t="s">
        <v>130</v>
      </c>
      <c r="B110" s="68">
        <v>0</v>
      </c>
      <c r="C110" s="68">
        <v>0</v>
      </c>
      <c r="D110" s="68">
        <v>0</v>
      </c>
      <c r="E110" s="68">
        <v>25.6</v>
      </c>
      <c r="F110" s="68">
        <v>16.3</v>
      </c>
      <c r="G110" s="68">
        <v>16.3</v>
      </c>
      <c r="H110" s="68">
        <v>0</v>
      </c>
      <c r="I110" s="68">
        <v>0</v>
      </c>
      <c r="J110" s="68">
        <v>0</v>
      </c>
      <c r="K110" s="68"/>
      <c r="L110" s="68"/>
      <c r="M110" s="68"/>
      <c r="N110" s="68"/>
      <c r="O110" s="68"/>
      <c r="P110" s="68"/>
      <c r="Q110" s="68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42">
        <f t="shared" si="1"/>
        <v>0</v>
      </c>
      <c r="AC110" s="16"/>
      <c r="AD110" s="16"/>
      <c r="AE110" s="16"/>
      <c r="AF110" s="16"/>
      <c r="AG110" s="16"/>
    </row>
    <row r="111" spans="1:33" ht="14.25" customHeight="1" x14ac:dyDescent="0.25">
      <c r="A111" s="22" t="s">
        <v>131</v>
      </c>
      <c r="B111" s="67"/>
      <c r="C111" s="67"/>
      <c r="D111" s="67"/>
      <c r="E111" s="67"/>
      <c r="F111" s="67"/>
      <c r="G111" s="67"/>
      <c r="H111" s="67"/>
      <c r="I111" s="67"/>
      <c r="J111" s="67"/>
      <c r="K111" s="54">
        <v>1128.7341213764666</v>
      </c>
      <c r="L111" s="54">
        <v>1052.3175011132807</v>
      </c>
      <c r="M111" s="54">
        <v>1147.7367686731548</v>
      </c>
      <c r="N111" s="54">
        <v>1504.3851258941204</v>
      </c>
      <c r="O111" s="54">
        <v>1779.5449221882338</v>
      </c>
      <c r="P111" s="54">
        <v>1650.8218911372524</v>
      </c>
      <c r="Q111" s="54">
        <v>1564.2375712062301</v>
      </c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42">
        <f t="shared" si="1"/>
        <v>1</v>
      </c>
      <c r="AC111" s="16"/>
      <c r="AD111" s="16"/>
      <c r="AE111" s="16"/>
      <c r="AF111" s="16"/>
      <c r="AG111" s="16"/>
    </row>
    <row r="112" spans="1:33" ht="14.25" customHeight="1" x14ac:dyDescent="0.25">
      <c r="A112" s="22" t="s">
        <v>132</v>
      </c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42">
        <f t="shared" si="1"/>
        <v>0</v>
      </c>
      <c r="AC112" s="16"/>
      <c r="AD112" s="16"/>
      <c r="AE112" s="16"/>
      <c r="AF112" s="16"/>
      <c r="AG112" s="16"/>
    </row>
    <row r="113" spans="1:33" ht="14.25" customHeight="1" x14ac:dyDescent="0.25">
      <c r="A113" s="22" t="s">
        <v>133</v>
      </c>
      <c r="B113" s="67">
        <v>23</v>
      </c>
      <c r="C113" s="67">
        <v>5.7368419906546899</v>
      </c>
      <c r="D113" s="67">
        <v>26.647877756124743</v>
      </c>
      <c r="E113" s="67">
        <v>43.8594999812521</v>
      </c>
      <c r="F113" s="67">
        <v>19.247853484247543</v>
      </c>
      <c r="G113" s="67">
        <v>33.764338758873286</v>
      </c>
      <c r="H113" s="67">
        <v>78.659775297275473</v>
      </c>
      <c r="I113" s="67">
        <v>128.16315374287413</v>
      </c>
      <c r="J113" s="67">
        <v>194.42124155638314</v>
      </c>
      <c r="K113" s="67">
        <v>132.52482375123611</v>
      </c>
      <c r="L113" s="67">
        <v>173.89340432494336</v>
      </c>
      <c r="M113" s="67">
        <v>59.758542449640231</v>
      </c>
      <c r="N113" s="67">
        <v>103.94414411423635</v>
      </c>
      <c r="O113" s="67">
        <v>112.22437814433732</v>
      </c>
      <c r="P113" s="67">
        <v>36.485184441351102</v>
      </c>
      <c r="Q113" s="67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42">
        <f t="shared" si="1"/>
        <v>0</v>
      </c>
      <c r="AC113" s="16"/>
      <c r="AD113" s="16"/>
      <c r="AE113" s="16"/>
      <c r="AF113" s="16"/>
      <c r="AG113" s="16"/>
    </row>
    <row r="114" spans="1:33" ht="14.25" customHeight="1" x14ac:dyDescent="0.25">
      <c r="A114" s="22" t="s">
        <v>134</v>
      </c>
      <c r="B114" s="68">
        <v>6.2334454573117464</v>
      </c>
      <c r="C114" s="68">
        <v>6.8993620493517733</v>
      </c>
      <c r="D114" s="68">
        <v>7.4065341264312377</v>
      </c>
      <c r="E114" s="68">
        <v>8.6833584382004947</v>
      </c>
      <c r="F114" s="68">
        <v>9.3682483087567068</v>
      </c>
      <c r="G114" s="68">
        <v>9.3215450535186815</v>
      </c>
      <c r="H114" s="68">
        <v>7.0714173308733574</v>
      </c>
      <c r="I114" s="68">
        <v>5.8708651269458798</v>
      </c>
      <c r="J114" s="68">
        <v>5.4286052625513221</v>
      </c>
      <c r="K114" s="68">
        <v>6.1212257289267704</v>
      </c>
      <c r="L114" s="68">
        <v>6.5993975764186592</v>
      </c>
      <c r="M114" s="68">
        <v>5.4486415578437297</v>
      </c>
      <c r="N114" s="68">
        <v>6.5134986846228804</v>
      </c>
      <c r="O114" s="68">
        <v>7.3269077247628198</v>
      </c>
      <c r="P114" s="68">
        <v>8.2687312207966315</v>
      </c>
      <c r="Q114" s="68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42">
        <f t="shared" si="1"/>
        <v>0</v>
      </c>
      <c r="AC114" s="16"/>
      <c r="AD114" s="16"/>
      <c r="AE114" s="16"/>
      <c r="AF114" s="16"/>
      <c r="AG114" s="16"/>
    </row>
    <row r="115" spans="1:33" ht="14.25" customHeight="1" x14ac:dyDescent="0.25">
      <c r="A115" s="22" t="s">
        <v>135</v>
      </c>
      <c r="B115" s="67">
        <v>829.72121748589359</v>
      </c>
      <c r="C115" s="67">
        <v>814.64235413048596</v>
      </c>
      <c r="D115" s="67">
        <v>1127.4816378424064</v>
      </c>
      <c r="E115" s="67">
        <v>884.78382134952778</v>
      </c>
      <c r="F115" s="67">
        <v>1087.0286237479447</v>
      </c>
      <c r="G115" s="67">
        <v>2198.9</v>
      </c>
      <c r="H115" s="67">
        <v>2177.1756155414096</v>
      </c>
      <c r="I115" s="67">
        <v>1821.3373166890015</v>
      </c>
      <c r="J115" s="67">
        <v>1837.2568157244368</v>
      </c>
      <c r="K115" s="67">
        <v>1719.4623445525278</v>
      </c>
      <c r="L115" s="67">
        <v>1482.6982912144508</v>
      </c>
      <c r="M115" s="67">
        <v>1369.471102012943</v>
      </c>
      <c r="N115" s="67">
        <v>1482.1250222416156</v>
      </c>
      <c r="O115" s="67">
        <v>1461.7616471699268</v>
      </c>
      <c r="P115" s="67">
        <v>1398.4383171769953</v>
      </c>
      <c r="Q115" s="67">
        <v>1194.3484208821687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42">
        <f t="shared" si="1"/>
        <v>1</v>
      </c>
      <c r="AC115" s="16"/>
      <c r="AD115" s="16"/>
      <c r="AE115" s="16"/>
      <c r="AF115" s="16"/>
      <c r="AG115" s="16"/>
    </row>
    <row r="116" spans="1:33" ht="14.25" customHeight="1" x14ac:dyDescent="0.25">
      <c r="A116" s="22" t="s">
        <v>136</v>
      </c>
      <c r="B116" s="68">
        <v>1.84730406697892</v>
      </c>
      <c r="C116" s="68">
        <v>2.2000000000000002</v>
      </c>
      <c r="D116" s="68">
        <v>2.3985062500000001</v>
      </c>
      <c r="E116" s="68">
        <v>2.5645353906250001</v>
      </c>
      <c r="F116" s="68">
        <v>2.1037817187500001</v>
      </c>
      <c r="G116" s="68">
        <v>2.32198030515625</v>
      </c>
      <c r="H116" s="68">
        <v>3.5</v>
      </c>
      <c r="I116" s="68">
        <v>4.5667730562275102</v>
      </c>
      <c r="J116" s="68">
        <v>4.7688441551483498</v>
      </c>
      <c r="K116" s="68">
        <v>5.5362946541669302</v>
      </c>
      <c r="L116" s="68">
        <v>5.6052292103987593</v>
      </c>
      <c r="M116" s="68">
        <v>6.0182019961504798</v>
      </c>
      <c r="N116" s="68">
        <v>6.342624115726939</v>
      </c>
      <c r="O116" s="68">
        <v>7.2594865164548397</v>
      </c>
      <c r="P116" s="68">
        <v>7.9475842597108901</v>
      </c>
      <c r="Q116" s="68">
        <v>5.4095808655369897</v>
      </c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42">
        <f t="shared" si="1"/>
        <v>1</v>
      </c>
      <c r="AC116" s="16"/>
      <c r="AD116" s="16"/>
      <c r="AE116" s="16"/>
      <c r="AF116" s="16"/>
      <c r="AG116" s="16"/>
    </row>
    <row r="117" spans="1:33" ht="14.25" customHeight="1" x14ac:dyDescent="0.25">
      <c r="A117" s="22" t="s">
        <v>137</v>
      </c>
      <c r="B117" s="67">
        <v>7.5</v>
      </c>
      <c r="C117" s="67">
        <v>2.3331862232161917</v>
      </c>
      <c r="D117" s="67">
        <v>3.5053545562450523</v>
      </c>
      <c r="E117" s="67">
        <v>3.6846374166237843</v>
      </c>
      <c r="F117" s="67">
        <v>4.0450136681148612</v>
      </c>
      <c r="G117" s="67">
        <v>2.8065101740174714</v>
      </c>
      <c r="H117" s="67">
        <v>93.31884338582249</v>
      </c>
      <c r="I117" s="67">
        <v>11.149554254238488</v>
      </c>
      <c r="J117" s="67">
        <v>15.770928283997662</v>
      </c>
      <c r="K117" s="67">
        <v>7.8142256370134762</v>
      </c>
      <c r="L117" s="67">
        <v>18.626188474719907</v>
      </c>
      <c r="M117" s="67">
        <v>46.38779256664921</v>
      </c>
      <c r="N117" s="67">
        <v>10.102430951274602</v>
      </c>
      <c r="O117" s="67">
        <v>11.972964759443643</v>
      </c>
      <c r="P117" s="67"/>
      <c r="Q117" s="67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42">
        <f t="shared" si="1"/>
        <v>0</v>
      </c>
      <c r="AC117" s="16"/>
      <c r="AD117" s="16"/>
      <c r="AE117" s="16"/>
      <c r="AF117" s="16"/>
      <c r="AG117" s="16"/>
    </row>
    <row r="118" spans="1:33" ht="14.25" customHeight="1" x14ac:dyDescent="0.25">
      <c r="A118" s="22" t="s">
        <v>138</v>
      </c>
      <c r="B118" s="68">
        <v>253.82937941310198</v>
      </c>
      <c r="C118" s="68">
        <v>319.12893562098424</v>
      </c>
      <c r="D118" s="68">
        <v>344.05281649401581</v>
      </c>
      <c r="E118" s="68">
        <v>382.75677989826806</v>
      </c>
      <c r="F118" s="68">
        <v>342.92397507299791</v>
      </c>
      <c r="G118" s="68">
        <v>417.44761206298671</v>
      </c>
      <c r="H118" s="68">
        <v>507.2782430493678</v>
      </c>
      <c r="I118" s="68">
        <v>547.42092881357974</v>
      </c>
      <c r="J118" s="68"/>
      <c r="K118" s="68"/>
      <c r="L118" s="68"/>
      <c r="M118" s="68">
        <v>652.03846877176511</v>
      </c>
      <c r="N118" s="68">
        <v>707.3367184330823</v>
      </c>
      <c r="O118" s="68">
        <v>746.83203811706085</v>
      </c>
      <c r="P118" s="68">
        <v>743.01922399255272</v>
      </c>
      <c r="Q118" s="68">
        <v>535.99190750791161</v>
      </c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42">
        <f t="shared" si="1"/>
        <v>1</v>
      </c>
      <c r="AC118" s="16"/>
      <c r="AD118" s="16"/>
      <c r="AE118" s="16"/>
      <c r="AF118" s="16"/>
      <c r="AG118" s="16"/>
    </row>
    <row r="119" spans="1:33" ht="14.25" customHeight="1" x14ac:dyDescent="0.25">
      <c r="A119" s="22" t="s">
        <v>139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>
        <v>0</v>
      </c>
      <c r="M119" s="67">
        <v>0</v>
      </c>
      <c r="N119" s="67">
        <v>0</v>
      </c>
      <c r="O119" s="67">
        <v>0</v>
      </c>
      <c r="P119" s="67"/>
      <c r="Q119" s="67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42">
        <f t="shared" si="1"/>
        <v>0</v>
      </c>
      <c r="AC119" s="16"/>
      <c r="AD119" s="16"/>
      <c r="AE119" s="16"/>
      <c r="AF119" s="16"/>
      <c r="AG119" s="16"/>
    </row>
    <row r="120" spans="1:33" ht="14.25" customHeight="1" x14ac:dyDescent="0.25">
      <c r="A120" s="22" t="s">
        <v>140</v>
      </c>
      <c r="B120" s="68"/>
      <c r="C120" s="68"/>
      <c r="D120" s="68"/>
      <c r="E120" s="68"/>
      <c r="F120" s="68"/>
      <c r="G120" s="68"/>
      <c r="H120" s="68"/>
      <c r="I120" s="68">
        <v>3.1243582616140646</v>
      </c>
      <c r="J120" s="68">
        <v>1.745540357208901</v>
      </c>
      <c r="K120" s="68">
        <v>1.3665373745820364</v>
      </c>
      <c r="L120" s="68">
        <v>3.2378495511232352</v>
      </c>
      <c r="M120" s="68">
        <v>5.37147001852603</v>
      </c>
      <c r="N120" s="68">
        <v>51.6</v>
      </c>
      <c r="O120" s="68">
        <v>44.913835208502931</v>
      </c>
      <c r="P120" s="68">
        <v>28.210186518180226</v>
      </c>
      <c r="Q120" s="68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42">
        <f t="shared" si="1"/>
        <v>0</v>
      </c>
      <c r="AC120" s="16"/>
      <c r="AD120" s="16"/>
      <c r="AE120" s="16"/>
      <c r="AF120" s="16"/>
      <c r="AG120" s="16"/>
    </row>
    <row r="121" spans="1:33" ht="14.25" customHeight="1" x14ac:dyDescent="0.25">
      <c r="A121" s="22" t="s">
        <v>141</v>
      </c>
      <c r="B121" s="67">
        <v>257.46049610710202</v>
      </c>
      <c r="C121" s="67">
        <v>262.66241591951211</v>
      </c>
      <c r="D121" s="67">
        <v>291.58870662077555</v>
      </c>
      <c r="E121" s="67">
        <v>269.62110524307218</v>
      </c>
      <c r="F121" s="67">
        <v>237.72827988692367</v>
      </c>
      <c r="G121" s="67">
        <v>250.14169302890878</v>
      </c>
      <c r="H121" s="67">
        <v>280.87301182762678</v>
      </c>
      <c r="I121" s="67">
        <v>246.24097171983072</v>
      </c>
      <c r="J121" s="67">
        <v>247</v>
      </c>
      <c r="K121" s="67">
        <v>261.11287476914219</v>
      </c>
      <c r="L121" s="67">
        <v>233.63129448233676</v>
      </c>
      <c r="M121" s="67">
        <v>240.1975079755519</v>
      </c>
      <c r="N121" s="67">
        <v>191.45653573217655</v>
      </c>
      <c r="O121" s="67">
        <v>231.5584555094006</v>
      </c>
      <c r="P121" s="67">
        <v>212.55225763013135</v>
      </c>
      <c r="Q121" s="67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42">
        <f t="shared" si="1"/>
        <v>0</v>
      </c>
      <c r="AC121" s="16"/>
      <c r="AD121" s="16"/>
      <c r="AE121" s="16"/>
      <c r="AF121" s="16"/>
      <c r="AG121" s="16"/>
    </row>
    <row r="122" spans="1:33" ht="14.25" customHeight="1" x14ac:dyDescent="0.25">
      <c r="A122" s="22" t="s">
        <v>142</v>
      </c>
      <c r="B122" s="68">
        <v>392.19318094406879</v>
      </c>
      <c r="C122" s="68">
        <v>359.3</v>
      </c>
      <c r="D122" s="68">
        <v>307.38301300000001</v>
      </c>
      <c r="E122" s="68">
        <v>346.27916099999999</v>
      </c>
      <c r="F122" s="68">
        <v>320.36125800000002</v>
      </c>
      <c r="G122" s="68">
        <v>239.218333</v>
      </c>
      <c r="H122" s="68">
        <v>216.50194999999999</v>
      </c>
      <c r="I122" s="68">
        <v>236.475886</v>
      </c>
      <c r="J122" s="68">
        <v>297.71115300000002</v>
      </c>
      <c r="K122" s="68">
        <v>333.86970000000002</v>
      </c>
      <c r="L122" s="68">
        <v>375.648324</v>
      </c>
      <c r="M122" s="68">
        <v>434.17591800000002</v>
      </c>
      <c r="N122" s="68">
        <v>487.80985299999998</v>
      </c>
      <c r="O122" s="68">
        <v>539.97726</v>
      </c>
      <c r="P122" s="68">
        <v>515.72011699999996</v>
      </c>
      <c r="Q122" s="68">
        <v>296.10382399999997</v>
      </c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42">
        <f t="shared" si="1"/>
        <v>1</v>
      </c>
      <c r="AC122" s="16"/>
      <c r="AD122" s="16"/>
      <c r="AE122" s="16"/>
      <c r="AF122" s="16"/>
      <c r="AG122" s="16"/>
    </row>
    <row r="123" spans="1:33" ht="14.25" customHeight="1" x14ac:dyDescent="0.25">
      <c r="A123" s="22" t="s">
        <v>143</v>
      </c>
      <c r="B123" s="67"/>
      <c r="C123" s="67"/>
      <c r="D123" s="67"/>
      <c r="E123" s="67"/>
      <c r="F123" s="67">
        <v>0.1</v>
      </c>
      <c r="G123" s="67">
        <v>7.5499999999999998E-2</v>
      </c>
      <c r="H123" s="67">
        <v>9.3799999999999994E-2</v>
      </c>
      <c r="I123" s="67">
        <v>7.85E-2</v>
      </c>
      <c r="J123" s="67">
        <v>0.10829999999999999</v>
      </c>
      <c r="K123" s="67">
        <v>5.7200000000000001E-2</v>
      </c>
      <c r="L123" s="67"/>
      <c r="M123" s="67"/>
      <c r="N123" s="67"/>
      <c r="O123" s="67"/>
      <c r="P123" s="67"/>
      <c r="Q123" s="67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42">
        <f t="shared" si="1"/>
        <v>0</v>
      </c>
      <c r="AC123" s="16"/>
      <c r="AD123" s="16"/>
      <c r="AE123" s="16"/>
      <c r="AF123" s="16"/>
      <c r="AG123" s="16"/>
    </row>
    <row r="124" spans="1:33" ht="14.25" customHeight="1" x14ac:dyDescent="0.25">
      <c r="A124" s="22" t="s">
        <v>144</v>
      </c>
      <c r="B124" s="68">
        <v>21.78</v>
      </c>
      <c r="C124" s="68">
        <v>21.41</v>
      </c>
      <c r="D124" s="68">
        <v>27.72</v>
      </c>
      <c r="E124" s="68">
        <v>34.729999999999997</v>
      </c>
      <c r="F124" s="68">
        <v>36.799999999999997</v>
      </c>
      <c r="G124" s="68">
        <v>38.590000000000003</v>
      </c>
      <c r="H124" s="68">
        <v>48.26</v>
      </c>
      <c r="I124" s="68">
        <v>47.32</v>
      </c>
      <c r="J124" s="68">
        <v>52.42</v>
      </c>
      <c r="K124" s="68">
        <v>53.92</v>
      </c>
      <c r="L124" s="68">
        <v>42.28</v>
      </c>
      <c r="M124" s="68">
        <v>47.37</v>
      </c>
      <c r="N124" s="68">
        <v>64.81</v>
      </c>
      <c r="O124" s="68">
        <v>71.489999999999995</v>
      </c>
      <c r="P124" s="68">
        <v>74.959999999999994</v>
      </c>
      <c r="Q124" s="68">
        <v>36.75</v>
      </c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42">
        <f t="shared" si="1"/>
        <v>1</v>
      </c>
      <c r="AC124" s="16"/>
      <c r="AD124" s="16"/>
      <c r="AE124" s="16"/>
      <c r="AF124" s="16"/>
      <c r="AG124" s="16"/>
    </row>
    <row r="125" spans="1:33" ht="14.25" customHeight="1" x14ac:dyDescent="0.25">
      <c r="A125" s="22" t="s">
        <v>145</v>
      </c>
      <c r="B125" s="67">
        <v>70.557000000000002</v>
      </c>
      <c r="C125" s="67">
        <v>78.922309999999996</v>
      </c>
      <c r="D125" s="67">
        <v>28.499880000000001</v>
      </c>
      <c r="E125" s="67">
        <v>29.343826199999999</v>
      </c>
      <c r="F125" s="67">
        <v>25.895700000000001</v>
      </c>
      <c r="G125" s="67">
        <v>15.9620582</v>
      </c>
      <c r="H125" s="67">
        <v>80.857119211725205</v>
      </c>
      <c r="I125" s="67">
        <v>82.891219532574212</v>
      </c>
      <c r="J125" s="67">
        <v>96.487069656716585</v>
      </c>
      <c r="K125" s="67">
        <v>86.145047137090202</v>
      </c>
      <c r="L125" s="67">
        <v>69.240751079405783</v>
      </c>
      <c r="M125" s="67">
        <v>61.463978256579402</v>
      </c>
      <c r="N125" s="67">
        <v>50.284074772608299</v>
      </c>
      <c r="O125" s="67">
        <v>68.269453083284972</v>
      </c>
      <c r="P125" s="67">
        <v>52.501191885076302</v>
      </c>
      <c r="Q125" s="67">
        <v>50.617619200029786</v>
      </c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42">
        <f t="shared" si="1"/>
        <v>1</v>
      </c>
      <c r="AC125" s="16"/>
      <c r="AD125" s="16"/>
      <c r="AE125" s="16"/>
      <c r="AF125" s="16"/>
      <c r="AG125" s="16"/>
    </row>
    <row r="126" spans="1:33" ht="14.25" customHeight="1" x14ac:dyDescent="0.25">
      <c r="A126" s="22" t="s">
        <v>146</v>
      </c>
      <c r="B126" s="68"/>
      <c r="C126" s="68"/>
      <c r="D126" s="68">
        <v>21.419909003767184</v>
      </c>
      <c r="E126" s="68">
        <v>36.537319215506507</v>
      </c>
      <c r="F126" s="68">
        <v>30.531631778993724</v>
      </c>
      <c r="G126" s="68">
        <v>29.4</v>
      </c>
      <c r="H126" s="68">
        <v>33.276012829139091</v>
      </c>
      <c r="I126" s="68">
        <v>34.255067759125048</v>
      </c>
      <c r="J126" s="68">
        <v>45.223384551328031</v>
      </c>
      <c r="K126" s="68">
        <v>45.643921875074348</v>
      </c>
      <c r="L126" s="68">
        <v>46.768399054283577</v>
      </c>
      <c r="M126" s="68">
        <v>45.024573589579362</v>
      </c>
      <c r="N126" s="68">
        <v>64.034947334652699</v>
      </c>
      <c r="O126" s="68">
        <v>84.769031468264757</v>
      </c>
      <c r="P126" s="68">
        <v>92.631170725539292</v>
      </c>
      <c r="Q126" s="68">
        <v>76.385588872361495</v>
      </c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42">
        <f t="shared" si="1"/>
        <v>1</v>
      </c>
      <c r="AC126" s="16"/>
      <c r="AD126" s="16"/>
      <c r="AE126" s="16"/>
      <c r="AF126" s="16"/>
      <c r="AG126" s="16"/>
    </row>
    <row r="127" spans="1:33" ht="14.25" customHeight="1" x14ac:dyDescent="0.25">
      <c r="A127" s="22" t="s">
        <v>147</v>
      </c>
      <c r="B127" s="67"/>
      <c r="C127" s="67"/>
      <c r="D127" s="67"/>
      <c r="E127" s="67"/>
      <c r="F127" s="67"/>
      <c r="G127" s="67"/>
      <c r="H127" s="67"/>
      <c r="I127" s="67"/>
      <c r="J127" s="67"/>
      <c r="K127" s="67">
        <v>0.4</v>
      </c>
      <c r="L127" s="67">
        <v>0.33953280503703698</v>
      </c>
      <c r="M127" s="67">
        <v>0.25001814814814816</v>
      </c>
      <c r="N127" s="67">
        <v>0.26224037037037035</v>
      </c>
      <c r="O127" s="67">
        <v>0.2720956240960728</v>
      </c>
      <c r="P127" s="67"/>
      <c r="Q127" s="67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42">
        <f t="shared" si="1"/>
        <v>0</v>
      </c>
      <c r="AC127" s="16"/>
      <c r="AD127" s="16"/>
      <c r="AE127" s="16"/>
      <c r="AF127" s="16"/>
      <c r="AG127" s="16"/>
    </row>
    <row r="128" spans="1:33" ht="14.25" customHeight="1" x14ac:dyDescent="0.25">
      <c r="A128" s="22" t="s">
        <v>148</v>
      </c>
      <c r="B128" s="68">
        <v>0</v>
      </c>
      <c r="C128" s="68">
        <v>0</v>
      </c>
      <c r="D128" s="68">
        <v>0</v>
      </c>
      <c r="E128" s="68">
        <v>9.1195283533859115</v>
      </c>
      <c r="F128" s="68">
        <v>8.0676877285710695</v>
      </c>
      <c r="G128" s="68">
        <v>12.705255608478673</v>
      </c>
      <c r="H128" s="68">
        <v>13.604707730071276</v>
      </c>
      <c r="I128" s="68">
        <v>2.2981968107266155</v>
      </c>
      <c r="J128" s="68">
        <v>12.570512912000309</v>
      </c>
      <c r="K128" s="68">
        <v>12.2</v>
      </c>
      <c r="L128" s="68">
        <v>15.966672889018103</v>
      </c>
      <c r="M128" s="68">
        <v>10.534632740555928</v>
      </c>
      <c r="N128" s="68">
        <v>0.66887124596261849</v>
      </c>
      <c r="O128" s="68">
        <v>0.90197932535247927</v>
      </c>
      <c r="P128" s="68">
        <v>37.91212969663475</v>
      </c>
      <c r="Q128" s="68">
        <v>35.057034171240247</v>
      </c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42">
        <f t="shared" si="1"/>
        <v>1</v>
      </c>
      <c r="AC128" s="16"/>
      <c r="AD128" s="16"/>
      <c r="AE128" s="16"/>
      <c r="AF128" s="16"/>
      <c r="AG128" s="16"/>
    </row>
    <row r="129" spans="1:33" ht="14.25" customHeight="1" x14ac:dyDescent="0.25">
      <c r="A129" s="22" t="s">
        <v>149</v>
      </c>
      <c r="B129" s="67">
        <v>13.91122667</v>
      </c>
      <c r="C129" s="67">
        <v>5.40273336</v>
      </c>
      <c r="D129" s="67">
        <v>12.3386653158</v>
      </c>
      <c r="E129" s="67">
        <v>15.430978187999999</v>
      </c>
      <c r="F129" s="67">
        <v>19.84280704317861</v>
      </c>
      <c r="G129" s="67">
        <v>30.302729408089998</v>
      </c>
      <c r="H129" s="67">
        <v>42.639384472246199</v>
      </c>
      <c r="I129" s="67">
        <v>237.54467622250732</v>
      </c>
      <c r="J129" s="67">
        <v>221.26871891155952</v>
      </c>
      <c r="K129" s="67">
        <v>21.470512812991881</v>
      </c>
      <c r="L129" s="67">
        <v>90.579549935119886</v>
      </c>
      <c r="M129" s="67">
        <v>15.411595216771051</v>
      </c>
      <c r="N129" s="67">
        <v>10.247402897460589</v>
      </c>
      <c r="O129" s="67">
        <v>9.6670409418766994</v>
      </c>
      <c r="P129" s="67">
        <v>13.747659581619368</v>
      </c>
      <c r="Q129" s="67">
        <v>6.6725118553064435</v>
      </c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42">
        <f t="shared" si="1"/>
        <v>1</v>
      </c>
      <c r="AC129" s="16"/>
      <c r="AD129" s="16"/>
      <c r="AE129" s="16"/>
      <c r="AF129" s="16"/>
      <c r="AG129" s="16"/>
    </row>
    <row r="130" spans="1:33" ht="14.25" customHeight="1" x14ac:dyDescent="0.25">
      <c r="A130" s="22" t="s">
        <v>150</v>
      </c>
      <c r="B130" s="68">
        <v>4.6631191261798444</v>
      </c>
      <c r="C130" s="68">
        <v>1.8522194199781044</v>
      </c>
      <c r="D130" s="68">
        <v>1.7050052535673004</v>
      </c>
      <c r="E130" s="68">
        <v>2.9641147915441675</v>
      </c>
      <c r="F130" s="68">
        <v>3.8699254166488197</v>
      </c>
      <c r="G130" s="68">
        <v>1.6172603609485521</v>
      </c>
      <c r="H130" s="68">
        <v>0</v>
      </c>
      <c r="I130" s="68">
        <v>0.2011721817610205</v>
      </c>
      <c r="J130" s="68">
        <v>0.3</v>
      </c>
      <c r="K130" s="68">
        <v>16.663158656530651</v>
      </c>
      <c r="L130" s="68">
        <v>7.7326041764886524</v>
      </c>
      <c r="M130" s="68">
        <v>13.114226600115945</v>
      </c>
      <c r="N130" s="68">
        <v>15.019350408785947</v>
      </c>
      <c r="O130" s="68">
        <v>44.963634898015798</v>
      </c>
      <c r="P130" s="68">
        <v>96.652223516948098</v>
      </c>
      <c r="Q130" s="68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42">
        <f t="shared" si="1"/>
        <v>0</v>
      </c>
      <c r="AC130" s="16"/>
      <c r="AD130" s="16"/>
      <c r="AE130" s="16"/>
      <c r="AF130" s="16"/>
      <c r="AG130" s="16"/>
    </row>
    <row r="131" spans="1:33" ht="14.25" customHeight="1" x14ac:dyDescent="0.25">
      <c r="A131" s="22" t="s">
        <v>151</v>
      </c>
      <c r="B131" s="67">
        <v>0</v>
      </c>
      <c r="C131" s="67">
        <v>0</v>
      </c>
      <c r="D131" s="67">
        <v>0</v>
      </c>
      <c r="E131" s="67">
        <v>0</v>
      </c>
      <c r="F131" s="67">
        <v>9.8000000000000007</v>
      </c>
      <c r="G131" s="67">
        <v>12.84829604076746</v>
      </c>
      <c r="H131" s="67">
        <v>6.2099865462229333</v>
      </c>
      <c r="I131" s="67">
        <v>9.1983224665854664</v>
      </c>
      <c r="J131" s="67">
        <v>8.4046422473414619</v>
      </c>
      <c r="K131" s="67">
        <v>14.953681344558028</v>
      </c>
      <c r="L131" s="67">
        <v>3.1426942716458841</v>
      </c>
      <c r="M131" s="67">
        <v>2.8275546268746772</v>
      </c>
      <c r="N131" s="67">
        <v>3.34208553671668</v>
      </c>
      <c r="O131" s="67">
        <v>3.1894160299985708</v>
      </c>
      <c r="P131" s="67">
        <v>2.8327984558264738</v>
      </c>
      <c r="Q131" s="67">
        <v>0.7955089129692694</v>
      </c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42">
        <f t="shared" si="1"/>
        <v>1</v>
      </c>
      <c r="AC131" s="16"/>
      <c r="AD131" s="16"/>
      <c r="AE131" s="16"/>
      <c r="AF131" s="16"/>
      <c r="AG131" s="16"/>
    </row>
    <row r="132" spans="1:33" ht="14.25" customHeight="1" x14ac:dyDescent="0.25">
      <c r="A132" s="22" t="s">
        <v>152</v>
      </c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42">
        <f t="shared" si="1"/>
        <v>0</v>
      </c>
      <c r="AC132" s="16"/>
      <c r="AD132" s="16"/>
      <c r="AE132" s="16"/>
      <c r="AF132" s="16"/>
      <c r="AG132" s="16"/>
    </row>
    <row r="133" spans="1:33" ht="14.25" customHeight="1" x14ac:dyDescent="0.25">
      <c r="A133" s="22" t="s">
        <v>153</v>
      </c>
      <c r="B133" s="67">
        <v>25.094609932915457</v>
      </c>
      <c r="C133" s="67">
        <v>31.054537640385284</v>
      </c>
      <c r="D133" s="67">
        <v>74.479780936607426</v>
      </c>
      <c r="E133" s="67">
        <v>50.14057702742079</v>
      </c>
      <c r="F133" s="67">
        <v>30.903710380483979</v>
      </c>
      <c r="G133" s="67">
        <v>30.545699247589194</v>
      </c>
      <c r="H133" s="67">
        <v>26.219293417619966</v>
      </c>
      <c r="I133" s="67">
        <v>32.855395584929788</v>
      </c>
      <c r="J133" s="67">
        <v>40.24932461392747</v>
      </c>
      <c r="K133" s="67">
        <v>45.75627374454897</v>
      </c>
      <c r="L133" s="67">
        <v>66.287064749111153</v>
      </c>
      <c r="M133" s="67">
        <v>94.170154536524123</v>
      </c>
      <c r="N133" s="67">
        <v>152.99130355565504</v>
      </c>
      <c r="O133" s="67">
        <v>189.72231525970011</v>
      </c>
      <c r="P133" s="67">
        <v>209.14063323937822</v>
      </c>
      <c r="Q133" s="67">
        <v>181.18089068064515</v>
      </c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42">
        <f t="shared" si="1"/>
        <v>1</v>
      </c>
      <c r="AC133" s="16"/>
      <c r="AD133" s="16"/>
      <c r="AE133" s="16"/>
      <c r="AF133" s="16"/>
      <c r="AG133" s="16"/>
    </row>
    <row r="134" spans="1:33" ht="14.25" customHeight="1" x14ac:dyDescent="0.25">
      <c r="A134" s="22" t="s">
        <v>154</v>
      </c>
      <c r="B134" s="68">
        <v>5.2122905027932962</v>
      </c>
      <c r="C134" s="68">
        <v>4.5865921787709505</v>
      </c>
      <c r="D134" s="68">
        <v>7.6256983240223466</v>
      </c>
      <c r="E134" s="68">
        <v>14.569832402234637</v>
      </c>
      <c r="F134" s="68">
        <v>20.684357541899441</v>
      </c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42">
        <f t="shared" si="1"/>
        <v>0</v>
      </c>
      <c r="AC134" s="16"/>
      <c r="AD134" s="16"/>
      <c r="AE134" s="16"/>
      <c r="AF134" s="16"/>
      <c r="AG134" s="16"/>
    </row>
    <row r="135" spans="1:33" ht="14.25" customHeight="1" x14ac:dyDescent="0.25">
      <c r="A135" s="22" t="s">
        <v>155</v>
      </c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>
        <v>927.66591255937794</v>
      </c>
      <c r="M135" s="67">
        <v>995.82514046218205</v>
      </c>
      <c r="N135" s="67">
        <v>1815.7293978730909</v>
      </c>
      <c r="O135" s="67">
        <v>7554.4589191025789</v>
      </c>
      <c r="P135" s="67">
        <v>6783.4358186147301</v>
      </c>
      <c r="Q135" s="67">
        <v>7426.2436505538117</v>
      </c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42">
        <f t="shared" ref="AB135:AB198" si="2">IF(Q135="",0, 1)</f>
        <v>1</v>
      </c>
      <c r="AC135" s="16"/>
      <c r="AD135" s="16"/>
      <c r="AE135" s="16"/>
      <c r="AF135" s="16"/>
      <c r="AG135" s="16"/>
    </row>
    <row r="136" spans="1:33" ht="14.25" customHeight="1" x14ac:dyDescent="0.25">
      <c r="A136" s="22" t="s">
        <v>156</v>
      </c>
      <c r="B136" s="68">
        <v>0</v>
      </c>
      <c r="C136" s="68">
        <v>0</v>
      </c>
      <c r="D136" s="68">
        <v>0</v>
      </c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42">
        <f t="shared" si="2"/>
        <v>0</v>
      </c>
      <c r="AC136" s="16"/>
      <c r="AD136" s="16"/>
      <c r="AE136" s="16"/>
      <c r="AF136" s="16"/>
      <c r="AG136" s="16"/>
    </row>
    <row r="137" spans="1:33" ht="14.25" customHeight="1" x14ac:dyDescent="0.25">
      <c r="A137" s="22" t="s">
        <v>157</v>
      </c>
      <c r="B137" s="67">
        <v>50.76982553765437</v>
      </c>
      <c r="C137" s="67">
        <v>47.422664867354818</v>
      </c>
      <c r="D137" s="67">
        <v>58.209463608859259</v>
      </c>
      <c r="E137" s="67">
        <v>48.872956624823765</v>
      </c>
      <c r="F137" s="67">
        <v>54.47171466030067</v>
      </c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42">
        <f t="shared" si="2"/>
        <v>0</v>
      </c>
      <c r="AC137" s="16"/>
      <c r="AD137" s="16"/>
      <c r="AE137" s="16"/>
      <c r="AF137" s="16"/>
      <c r="AG137" s="16"/>
    </row>
    <row r="138" spans="1:33" ht="14.25" customHeight="1" x14ac:dyDescent="0.25">
      <c r="A138" s="22" t="s">
        <v>158</v>
      </c>
      <c r="B138" s="68"/>
      <c r="C138" s="68">
        <v>0</v>
      </c>
      <c r="D138" s="68">
        <v>0</v>
      </c>
      <c r="E138" s="68">
        <v>2</v>
      </c>
      <c r="F138" s="68">
        <v>1.5</v>
      </c>
      <c r="G138" s="68">
        <v>2.7</v>
      </c>
      <c r="H138" s="68">
        <v>3</v>
      </c>
      <c r="I138" s="68">
        <v>4.3</v>
      </c>
      <c r="J138" s="68">
        <v>4.4000000000000004</v>
      </c>
      <c r="K138" s="68">
        <v>4.0999999999999996</v>
      </c>
      <c r="L138" s="68">
        <v>3.6</v>
      </c>
      <c r="M138" s="68">
        <v>4</v>
      </c>
      <c r="N138" s="68">
        <v>4.0999999999999996</v>
      </c>
      <c r="O138" s="68">
        <v>4.0999999999999996</v>
      </c>
      <c r="P138" s="68">
        <v>3.6</v>
      </c>
      <c r="Q138" s="68">
        <v>2.2000000000000002</v>
      </c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42">
        <f t="shared" si="2"/>
        <v>1</v>
      </c>
      <c r="AC138" s="16"/>
      <c r="AD138" s="16"/>
      <c r="AE138" s="16"/>
      <c r="AF138" s="16"/>
      <c r="AG138" s="16"/>
    </row>
    <row r="139" spans="1:33" ht="14.25" customHeight="1" x14ac:dyDescent="0.25">
      <c r="A139" s="22" t="s">
        <v>159</v>
      </c>
      <c r="B139" s="67">
        <v>1.134168829480251</v>
      </c>
      <c r="C139" s="67">
        <v>0.99152869866200755</v>
      </c>
      <c r="D139" s="67">
        <v>1.8072274614366046</v>
      </c>
      <c r="E139" s="67">
        <v>8.2959633548769257E-2</v>
      </c>
      <c r="F139" s="67">
        <v>0</v>
      </c>
      <c r="G139" s="67">
        <v>1.7098015571142675</v>
      </c>
      <c r="H139" s="67">
        <v>41.5</v>
      </c>
      <c r="I139" s="67">
        <v>11.808687006517767</v>
      </c>
      <c r="J139" s="67">
        <v>2.4073717463605928</v>
      </c>
      <c r="K139" s="67">
        <v>4.6561334098686986</v>
      </c>
      <c r="L139" s="67">
        <v>7.432413829080307</v>
      </c>
      <c r="M139" s="67">
        <v>8.9485989757893893</v>
      </c>
      <c r="N139" s="67">
        <v>8.6389420316916503</v>
      </c>
      <c r="O139" s="67">
        <v>5.9507085697002911</v>
      </c>
      <c r="P139" s="67">
        <v>5.4364910854123609</v>
      </c>
      <c r="Q139" s="67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42">
        <f t="shared" si="2"/>
        <v>0</v>
      </c>
      <c r="AC139" s="16"/>
      <c r="AD139" s="16"/>
      <c r="AE139" s="16"/>
      <c r="AF139" s="16"/>
      <c r="AG139" s="16"/>
    </row>
    <row r="140" spans="1:33" ht="14.25" customHeight="1" x14ac:dyDescent="0.25">
      <c r="A140" s="22" t="s">
        <v>160</v>
      </c>
      <c r="B140" s="68">
        <v>48.126620334515884</v>
      </c>
      <c r="C140" s="68">
        <v>42.053448370923959</v>
      </c>
      <c r="D140" s="68">
        <v>101.99670410750579</v>
      </c>
      <c r="E140" s="68">
        <v>132.04881143969601</v>
      </c>
      <c r="F140" s="68">
        <v>182.37446742133798</v>
      </c>
      <c r="G140" s="68">
        <v>185.44287954889467</v>
      </c>
      <c r="H140" s="68">
        <v>299.50894390770969</v>
      </c>
      <c r="I140" s="68">
        <v>292.19833062665782</v>
      </c>
      <c r="J140" s="68">
        <v>298.74310933069978</v>
      </c>
      <c r="K140" s="68">
        <v>344.7</v>
      </c>
      <c r="L140" s="68">
        <v>156.0825958053039</v>
      </c>
      <c r="M140" s="68">
        <v>53.434399495278832</v>
      </c>
      <c r="N140" s="68">
        <v>76.736530490845709</v>
      </c>
      <c r="O140" s="68">
        <v>104.90218764762211</v>
      </c>
      <c r="P140" s="68">
        <v>429.92375982769801</v>
      </c>
      <c r="Q140" s="68">
        <v>28.587862676930463</v>
      </c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42">
        <f t="shared" si="2"/>
        <v>1</v>
      </c>
      <c r="AC140" s="16"/>
      <c r="AD140" s="16"/>
      <c r="AE140" s="16"/>
      <c r="AF140" s="16"/>
      <c r="AG140" s="16"/>
    </row>
    <row r="141" spans="1:33" ht="14.25" customHeight="1" x14ac:dyDescent="0.25">
      <c r="A141" s="22" t="s">
        <v>161</v>
      </c>
      <c r="B141" s="67">
        <v>45.609787195400003</v>
      </c>
      <c r="C141" s="67">
        <v>50.122121012000001</v>
      </c>
      <c r="D141" s="67">
        <v>77.366539443829993</v>
      </c>
      <c r="E141" s="67">
        <v>105.13961664000001</v>
      </c>
      <c r="F141" s="67">
        <v>78.146191510000008</v>
      </c>
      <c r="G141" s="67">
        <v>92.998753440000002</v>
      </c>
      <c r="H141" s="67">
        <v>116.658176</v>
      </c>
      <c r="I141" s="67">
        <v>115.67031209999999</v>
      </c>
      <c r="J141" s="67">
        <v>125.95748384000001</v>
      </c>
      <c r="K141" s="67">
        <v>129.537408</v>
      </c>
      <c r="L141" s="67">
        <v>98.537804280000003</v>
      </c>
      <c r="M141" s="67">
        <v>100.756992</v>
      </c>
      <c r="N141" s="67">
        <v>101.341309</v>
      </c>
      <c r="O141" s="67">
        <v>115.4789397</v>
      </c>
      <c r="P141" s="67">
        <v>119.1736145</v>
      </c>
      <c r="Q141" s="67">
        <v>102.8468841</v>
      </c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42">
        <f t="shared" si="2"/>
        <v>1</v>
      </c>
      <c r="AC141" s="16"/>
      <c r="AD141" s="16"/>
      <c r="AE141" s="16"/>
      <c r="AF141" s="16"/>
      <c r="AG141" s="16"/>
    </row>
    <row r="142" spans="1:33" ht="14.25" customHeight="1" x14ac:dyDescent="0.25">
      <c r="A142" s="22" t="s">
        <v>162</v>
      </c>
      <c r="B142" s="68">
        <v>7442.5576653297676</v>
      </c>
      <c r="C142" s="68">
        <v>6866.9839914273707</v>
      </c>
      <c r="D142" s="68">
        <v>9385.88794842057</v>
      </c>
      <c r="E142" s="68">
        <v>9182.1285460381114</v>
      </c>
      <c r="F142" s="68">
        <v>4575.0860255170892</v>
      </c>
      <c r="G142" s="68">
        <v>6104.2758712848808</v>
      </c>
      <c r="H142" s="68">
        <v>6802.3654050112436</v>
      </c>
      <c r="I142" s="68">
        <v>9512.2999999999993</v>
      </c>
      <c r="J142" s="68">
        <v>9717.4919758601391</v>
      </c>
      <c r="K142" s="68">
        <v>10512.302201483662</v>
      </c>
      <c r="L142" s="68">
        <v>7243.5763894067713</v>
      </c>
      <c r="M142" s="68">
        <v>6717.4935769435842</v>
      </c>
      <c r="N142" s="68">
        <v>7351.8920525269705</v>
      </c>
      <c r="O142" s="68">
        <v>8442.4388953066591</v>
      </c>
      <c r="P142" s="68">
        <v>8520.6524044433245</v>
      </c>
      <c r="Q142" s="68">
        <v>6515.606387494423</v>
      </c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42">
        <f t="shared" si="2"/>
        <v>1</v>
      </c>
      <c r="AC142" s="16"/>
      <c r="AD142" s="16"/>
      <c r="AE142" s="16"/>
      <c r="AF142" s="16"/>
      <c r="AG142" s="16"/>
    </row>
    <row r="143" spans="1:33" ht="14.25" customHeight="1" x14ac:dyDescent="0.25">
      <c r="A143" s="22" t="s">
        <v>163</v>
      </c>
      <c r="B143" s="67"/>
      <c r="C143" s="67"/>
      <c r="D143" s="67"/>
      <c r="E143" s="67"/>
      <c r="F143" s="67"/>
      <c r="G143" s="67">
        <v>525.35760728218463</v>
      </c>
      <c r="H143" s="67">
        <v>504.55136540962286</v>
      </c>
      <c r="I143" s="67">
        <v>564.84265279583872</v>
      </c>
      <c r="J143" s="67">
        <v>615.21196358907673</v>
      </c>
      <c r="K143" s="67">
        <v>621.73732119635895</v>
      </c>
      <c r="L143" s="67">
        <v>649.93498049414825</v>
      </c>
      <c r="M143" s="67">
        <v>700.95708712613782</v>
      </c>
      <c r="N143" s="67">
        <v>897.26918075422623</v>
      </c>
      <c r="O143" s="67">
        <v>1279.5838751625488</v>
      </c>
      <c r="P143" s="67">
        <v>1296.2356098829648</v>
      </c>
      <c r="Q143" s="67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42">
        <f t="shared" si="2"/>
        <v>0</v>
      </c>
      <c r="AC143" s="16"/>
      <c r="AD143" s="16"/>
      <c r="AE143" s="16"/>
      <c r="AF143" s="16"/>
      <c r="AG143" s="16"/>
    </row>
    <row r="144" spans="1:33" ht="14.25" customHeight="1" x14ac:dyDescent="0.25">
      <c r="A144" s="22" t="s">
        <v>164</v>
      </c>
      <c r="B144" s="68">
        <v>315</v>
      </c>
      <c r="C144" s="68">
        <v>367</v>
      </c>
      <c r="D144" s="68">
        <v>375</v>
      </c>
      <c r="E144" s="68">
        <v>405</v>
      </c>
      <c r="F144" s="68">
        <v>465</v>
      </c>
      <c r="G144" s="68">
        <v>492</v>
      </c>
      <c r="H144" s="68">
        <v>334.99999999999989</v>
      </c>
      <c r="I144" s="68">
        <v>287</v>
      </c>
      <c r="J144" s="68">
        <v>348</v>
      </c>
      <c r="K144" s="68">
        <v>449</v>
      </c>
      <c r="L144" s="68">
        <v>569</v>
      </c>
      <c r="M144" s="68">
        <v>518.36900000000003</v>
      </c>
      <c r="N144" s="68">
        <v>339.733</v>
      </c>
      <c r="O144" s="68">
        <v>315.81</v>
      </c>
      <c r="P144" s="68">
        <v>313.91000000000003</v>
      </c>
      <c r="Q144" s="68">
        <v>355.21</v>
      </c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42">
        <f t="shared" si="2"/>
        <v>1</v>
      </c>
      <c r="AC144" s="16"/>
      <c r="AD144" s="16"/>
      <c r="AE144" s="16"/>
      <c r="AF144" s="16"/>
      <c r="AG144" s="16"/>
    </row>
    <row r="145" spans="1:33" ht="14.25" customHeight="1" x14ac:dyDescent="0.25">
      <c r="A145" s="22" t="s">
        <v>165</v>
      </c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42">
        <f t="shared" si="2"/>
        <v>0</v>
      </c>
      <c r="AC145" s="16"/>
      <c r="AD145" s="16"/>
      <c r="AE145" s="16"/>
      <c r="AF145" s="16"/>
      <c r="AG145" s="16"/>
    </row>
    <row r="146" spans="1:33" ht="14.25" customHeight="1" x14ac:dyDescent="0.25">
      <c r="A146" s="22" t="s">
        <v>166</v>
      </c>
      <c r="B146" s="68">
        <v>74.2</v>
      </c>
      <c r="C146" s="68">
        <v>95.5</v>
      </c>
      <c r="D146" s="68">
        <v>126.1</v>
      </c>
      <c r="E146" s="68">
        <v>144.9</v>
      </c>
      <c r="F146" s="68">
        <v>157.19999999999999</v>
      </c>
      <c r="G146" s="68">
        <v>166.2</v>
      </c>
      <c r="H146" s="68">
        <v>654.6</v>
      </c>
      <c r="I146" s="68">
        <v>0</v>
      </c>
      <c r="J146" s="68">
        <v>741.5</v>
      </c>
      <c r="K146" s="68">
        <v>431.5</v>
      </c>
      <c r="L146" s="68">
        <v>409.5</v>
      </c>
      <c r="M146" s="68">
        <v>415.9049</v>
      </c>
      <c r="N146" s="68">
        <v>481.65350000000001</v>
      </c>
      <c r="O146" s="68">
        <v>495.75409999999999</v>
      </c>
      <c r="P146" s="68">
        <v>412.24393199999997</v>
      </c>
      <c r="Q146" s="68">
        <v>139.13323629999999</v>
      </c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42">
        <f t="shared" si="2"/>
        <v>1</v>
      </c>
      <c r="AC146" s="16"/>
      <c r="AD146" s="16"/>
      <c r="AE146" s="16"/>
      <c r="AF146" s="16"/>
      <c r="AG146" s="16"/>
    </row>
    <row r="147" spans="1:33" ht="14.25" customHeight="1" x14ac:dyDescent="0.25">
      <c r="A147" s="22" t="s">
        <v>167</v>
      </c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42">
        <f t="shared" si="2"/>
        <v>0</v>
      </c>
      <c r="AC147" s="16"/>
      <c r="AD147" s="16"/>
      <c r="AE147" s="16"/>
      <c r="AF147" s="16"/>
      <c r="AG147" s="16"/>
    </row>
    <row r="148" spans="1:33" ht="14.25" customHeight="1" x14ac:dyDescent="0.25">
      <c r="A148" s="22" t="s">
        <v>168</v>
      </c>
      <c r="B148" s="68">
        <v>13.80780202323816</v>
      </c>
      <c r="C148" s="68">
        <v>13.02935206900789</v>
      </c>
      <c r="D148" s="68">
        <v>16.581436474894129</v>
      </c>
      <c r="E148" s="68">
        <v>19.336075195191942</v>
      </c>
      <c r="F148" s="68">
        <v>22.708009710696039</v>
      </c>
      <c r="G148" s="68">
        <v>26.838756687943182</v>
      </c>
      <c r="H148" s="68">
        <v>31.513052719390281</v>
      </c>
      <c r="I148" s="68">
        <v>37.165736756179754</v>
      </c>
      <c r="J148" s="68">
        <v>41.811707561971538</v>
      </c>
      <c r="K148" s="68">
        <v>60.121409893117004</v>
      </c>
      <c r="L148" s="68">
        <v>64.529596759266397</v>
      </c>
      <c r="M148" s="68">
        <v>74.424459049577905</v>
      </c>
      <c r="N148" s="68">
        <v>86.718227068640203</v>
      </c>
      <c r="O148" s="68">
        <v>96.5115696798632</v>
      </c>
      <c r="P148" s="68">
        <v>91.158718709077206</v>
      </c>
      <c r="Q148" s="68">
        <v>75.813760490356003</v>
      </c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42">
        <f t="shared" si="2"/>
        <v>1</v>
      </c>
      <c r="AC148" s="16"/>
      <c r="AD148" s="16"/>
      <c r="AE148" s="16"/>
      <c r="AF148" s="16"/>
      <c r="AG148" s="16"/>
    </row>
    <row r="149" spans="1:33" ht="14.25" customHeight="1" x14ac:dyDescent="0.25">
      <c r="A149" s="22" t="s">
        <v>169</v>
      </c>
      <c r="B149" s="67">
        <v>115.79779024436741</v>
      </c>
      <c r="C149" s="67">
        <v>96.439363999999998</v>
      </c>
      <c r="D149" s="67">
        <v>118.65646518181809</v>
      </c>
      <c r="E149" s="67">
        <v>122.9218415454545</v>
      </c>
      <c r="F149" s="67">
        <v>123.52162171121952</v>
      </c>
      <c r="G149" s="67">
        <v>162.1728016810743</v>
      </c>
      <c r="H149" s="67">
        <v>99.340248997499685</v>
      </c>
      <c r="I149" s="67">
        <v>116.35429655375761</v>
      </c>
      <c r="J149" s="67">
        <v>111.32710621276601</v>
      </c>
      <c r="K149" s="67">
        <v>110.0932439425533</v>
      </c>
      <c r="L149" s="67">
        <v>124.14700000000001</v>
      </c>
      <c r="M149" s="67">
        <v>130.661</v>
      </c>
      <c r="N149" s="67">
        <v>153.38460799999999</v>
      </c>
      <c r="O149" s="67">
        <v>148.62603999999999</v>
      </c>
      <c r="P149" s="67">
        <v>164.1463804</v>
      </c>
      <c r="Q149" s="67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42">
        <f t="shared" si="2"/>
        <v>0</v>
      </c>
      <c r="AC149" s="16"/>
      <c r="AD149" s="16"/>
      <c r="AE149" s="16"/>
      <c r="AF149" s="16"/>
      <c r="AG149" s="16"/>
    </row>
    <row r="150" spans="1:33" ht="14.25" customHeight="1" x14ac:dyDescent="0.25">
      <c r="A150" s="22" t="s">
        <v>170</v>
      </c>
      <c r="B150" s="68">
        <v>184</v>
      </c>
      <c r="C150" s="68">
        <v>169.99045078999998</v>
      </c>
      <c r="D150" s="68">
        <v>247.49757682999999</v>
      </c>
      <c r="E150" s="68">
        <v>317.37156933</v>
      </c>
      <c r="F150" s="68">
        <v>374.27529423999994</v>
      </c>
      <c r="G150" s="68">
        <v>537.24678237568799</v>
      </c>
      <c r="H150" s="68">
        <v>451.6910657057922</v>
      </c>
      <c r="I150" s="68">
        <v>578.79777458626995</v>
      </c>
      <c r="J150" s="68">
        <v>552.38890968937892</v>
      </c>
      <c r="K150" s="68">
        <v>635.291791186924</v>
      </c>
      <c r="L150" s="68">
        <v>626.31533441076408</v>
      </c>
      <c r="M150" s="68">
        <v>599.82454518332509</v>
      </c>
      <c r="N150" s="68">
        <v>552.80482712565606</v>
      </c>
      <c r="O150" s="68">
        <v>550.53032283418497</v>
      </c>
      <c r="P150" s="68">
        <v>468.32955511192</v>
      </c>
      <c r="Q150" s="68">
        <v>243.283922997443</v>
      </c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42">
        <f t="shared" si="2"/>
        <v>1</v>
      </c>
      <c r="AC150" s="16"/>
      <c r="AD150" s="16"/>
      <c r="AE150" s="16"/>
      <c r="AF150" s="16"/>
      <c r="AG150" s="16"/>
    </row>
    <row r="151" spans="1:33" ht="14.25" customHeight="1" x14ac:dyDescent="0.25">
      <c r="A151" s="22" t="s">
        <v>171</v>
      </c>
      <c r="B151" s="67">
        <v>699</v>
      </c>
      <c r="C151" s="67">
        <v>799</v>
      </c>
      <c r="D151" s="67">
        <v>1139</v>
      </c>
      <c r="E151" s="67">
        <v>1623</v>
      </c>
      <c r="F151" s="67">
        <v>1291</v>
      </c>
      <c r="G151" s="67">
        <v>1104</v>
      </c>
      <c r="H151" s="67">
        <v>1465</v>
      </c>
      <c r="I151" s="67">
        <v>1526</v>
      </c>
      <c r="J151" s="67">
        <v>1737</v>
      </c>
      <c r="K151" s="67">
        <v>1823</v>
      </c>
      <c r="L151" s="67">
        <v>1647</v>
      </c>
      <c r="M151" s="67">
        <v>1855</v>
      </c>
      <c r="N151" s="67">
        <v>2143</v>
      </c>
      <c r="O151" s="67">
        <v>2539</v>
      </c>
      <c r="P151" s="67">
        <v>2671</v>
      </c>
      <c r="Q151" s="67">
        <v>2658</v>
      </c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42">
        <f t="shared" si="2"/>
        <v>1</v>
      </c>
      <c r="AC151" s="16"/>
      <c r="AD151" s="16"/>
      <c r="AE151" s="16"/>
      <c r="AF151" s="16"/>
      <c r="AG151" s="16"/>
    </row>
    <row r="152" spans="1:33" ht="14.25" customHeight="1" x14ac:dyDescent="0.25">
      <c r="A152" s="22" t="s">
        <v>172</v>
      </c>
      <c r="B152" s="68">
        <v>440.14226816294934</v>
      </c>
      <c r="C152" s="68">
        <v>649.7450771597936</v>
      </c>
      <c r="D152" s="68">
        <v>847.18014025821947</v>
      </c>
      <c r="E152" s="68">
        <v>1070.0860075879764</v>
      </c>
      <c r="F152" s="68">
        <v>963.01200722954707</v>
      </c>
      <c r="G152" s="68">
        <v>867.59872943722894</v>
      </c>
      <c r="H152" s="68">
        <v>1001.2518182968064</v>
      </c>
      <c r="I152" s="68">
        <v>918.36679792183827</v>
      </c>
      <c r="J152" s="68">
        <v>1126.5629461492088</v>
      </c>
      <c r="K152" s="68">
        <v>1464.5452452250772</v>
      </c>
      <c r="L152" s="68">
        <v>1347.3375223360533</v>
      </c>
      <c r="M152" s="68">
        <v>1429.9791802106831</v>
      </c>
      <c r="N152" s="68">
        <v>1717.2339565154166</v>
      </c>
      <c r="O152" s="68">
        <v>1869.0020174908457</v>
      </c>
      <c r="P152" s="68">
        <v>1842.5979194805223</v>
      </c>
      <c r="Q152" s="68">
        <v>1375.1661785122246</v>
      </c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42">
        <f t="shared" si="2"/>
        <v>1</v>
      </c>
      <c r="AC152" s="16"/>
      <c r="AD152" s="16"/>
      <c r="AE152" s="16"/>
      <c r="AF152" s="16"/>
      <c r="AG152" s="16"/>
    </row>
    <row r="153" spans="1:33" ht="14.25" customHeight="1" x14ac:dyDescent="0.25">
      <c r="A153" s="22" t="s">
        <v>173</v>
      </c>
      <c r="B153" s="67"/>
      <c r="C153" s="67"/>
      <c r="D153" s="67"/>
      <c r="E153" s="67"/>
      <c r="F153" s="67"/>
      <c r="G153" s="67"/>
      <c r="H153" s="67">
        <v>1395.0824175824175</v>
      </c>
      <c r="I153" s="67">
        <v>1698.0769230769231</v>
      </c>
      <c r="J153" s="67">
        <v>1982.6923076923076</v>
      </c>
      <c r="K153" s="67">
        <v>4984.3406593406598</v>
      </c>
      <c r="L153" s="67">
        <v>5406.3186813186821</v>
      </c>
      <c r="M153" s="67">
        <v>4084.6153846153848</v>
      </c>
      <c r="N153" s="67">
        <v>5607.4175824175827</v>
      </c>
      <c r="O153" s="67">
        <v>6026.6483516483513</v>
      </c>
      <c r="P153" s="67">
        <v>8466.7582417582416</v>
      </c>
      <c r="Q153" s="67">
        <v>8913.461538461539</v>
      </c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42">
        <f t="shared" si="2"/>
        <v>1</v>
      </c>
      <c r="AC153" s="16"/>
      <c r="AD153" s="16"/>
      <c r="AE153" s="16"/>
      <c r="AF153" s="16"/>
      <c r="AG153" s="16"/>
    </row>
    <row r="154" spans="1:33" ht="14.25" customHeight="1" x14ac:dyDescent="0.25">
      <c r="A154" s="22" t="s">
        <v>174</v>
      </c>
      <c r="B154" s="68"/>
      <c r="C154" s="68"/>
      <c r="D154" s="68"/>
      <c r="E154" s="68"/>
      <c r="F154" s="68"/>
      <c r="G154" s="68"/>
      <c r="H154" s="68"/>
      <c r="I154" s="68"/>
      <c r="J154" s="68">
        <v>569.16067976780926</v>
      </c>
      <c r="K154" s="68">
        <v>707.17207922677085</v>
      </c>
      <c r="L154" s="68">
        <v>695.43816681203839</v>
      </c>
      <c r="M154" s="68">
        <v>740.14701735928952</v>
      </c>
      <c r="N154" s="68">
        <v>804.90333161835315</v>
      </c>
      <c r="O154" s="68">
        <v>934.9925531492587</v>
      </c>
      <c r="P154" s="68">
        <v>1006.1319973674537</v>
      </c>
      <c r="Q154" s="68">
        <v>899.46663452711277</v>
      </c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42">
        <f t="shared" si="2"/>
        <v>1</v>
      </c>
      <c r="AC154" s="16"/>
      <c r="AD154" s="16"/>
      <c r="AE154" s="16"/>
      <c r="AF154" s="16"/>
      <c r="AG154" s="16"/>
    </row>
    <row r="155" spans="1:33" ht="14.25" customHeight="1" x14ac:dyDescent="0.25">
      <c r="A155" s="22" t="s">
        <v>175</v>
      </c>
      <c r="B155" s="67">
        <v>1353.92</v>
      </c>
      <c r="C155" s="67">
        <v>1448.39</v>
      </c>
      <c r="D155" s="67">
        <v>1991.8</v>
      </c>
      <c r="E155" s="67">
        <v>2678.08</v>
      </c>
      <c r="F155" s="67">
        <v>2145.71</v>
      </c>
      <c r="G155" s="67">
        <v>2550.4299999999998</v>
      </c>
      <c r="H155" s="67">
        <v>2890.9</v>
      </c>
      <c r="I155" s="67">
        <v>2976.66</v>
      </c>
      <c r="J155" s="67">
        <v>3210.69</v>
      </c>
      <c r="K155" s="67">
        <v>3396.06</v>
      </c>
      <c r="L155" s="67">
        <v>2884.94</v>
      </c>
      <c r="M155" s="67">
        <v>2581.3000000000002</v>
      </c>
      <c r="N155" s="67">
        <v>3207.62</v>
      </c>
      <c r="O155" s="67">
        <v>3457.07</v>
      </c>
      <c r="P155" s="67">
        <v>3342.84</v>
      </c>
      <c r="Q155" s="67">
        <v>2869.46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42">
        <f t="shared" si="2"/>
        <v>1</v>
      </c>
      <c r="AC155" s="16"/>
      <c r="AD155" s="16"/>
      <c r="AE155" s="16"/>
      <c r="AF155" s="16"/>
      <c r="AG155" s="16"/>
    </row>
    <row r="156" spans="1:33" ht="14.25" customHeight="1" x14ac:dyDescent="0.25">
      <c r="A156" s="22" t="s">
        <v>176</v>
      </c>
      <c r="B156" s="68"/>
      <c r="C156" s="68"/>
      <c r="D156" s="68"/>
      <c r="E156" s="68"/>
      <c r="F156" s="68"/>
      <c r="G156" s="68">
        <v>13.9</v>
      </c>
      <c r="H156" s="68">
        <v>0.53032480109459701</v>
      </c>
      <c r="I156" s="68">
        <v>1.0900711623651198</v>
      </c>
      <c r="J156" s="68">
        <v>61.916311173114131</v>
      </c>
      <c r="K156" s="68">
        <v>66.33524903242953</v>
      </c>
      <c r="L156" s="68">
        <v>36.457686068166005</v>
      </c>
      <c r="M156" s="68">
        <v>45.782983524033973</v>
      </c>
      <c r="N156" s="68">
        <v>67.027163108432077</v>
      </c>
      <c r="O156" s="68">
        <v>53.260712248129472</v>
      </c>
      <c r="P156" s="68">
        <v>60.715741427566023</v>
      </c>
      <c r="Q156" s="68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42">
        <f t="shared" si="2"/>
        <v>0</v>
      </c>
      <c r="AC156" s="16"/>
      <c r="AD156" s="16"/>
      <c r="AE156" s="16"/>
      <c r="AF156" s="16"/>
      <c r="AG156" s="16"/>
    </row>
    <row r="157" spans="1:33" ht="14.25" customHeight="1" x14ac:dyDescent="0.25">
      <c r="A157" s="22" t="s">
        <v>177</v>
      </c>
      <c r="B157" s="67">
        <v>1.6</v>
      </c>
      <c r="C157" s="67">
        <v>1.8799996084079058</v>
      </c>
      <c r="D157" s="67">
        <v>0.46157711076872066</v>
      </c>
      <c r="E157" s="67">
        <v>1.9858861808376158</v>
      </c>
      <c r="F157" s="67">
        <v>1.7079593014363843</v>
      </c>
      <c r="G157" s="67">
        <v>26.87799600349372</v>
      </c>
      <c r="H157" s="67">
        <v>28.581698384950972</v>
      </c>
      <c r="I157" s="67">
        <v>0.62609162708612609</v>
      </c>
      <c r="J157" s="67">
        <v>0.27440429218598034</v>
      </c>
      <c r="K157" s="67">
        <v>0.55141893299813316</v>
      </c>
      <c r="L157" s="67">
        <v>1.3221857426923738</v>
      </c>
      <c r="M157" s="67">
        <v>0.7989611710009018</v>
      </c>
      <c r="N157" s="67">
        <v>0.95184473151464855</v>
      </c>
      <c r="O157" s="67">
        <v>2.0873527803760266</v>
      </c>
      <c r="P157" s="67">
        <v>0.22991343094832922</v>
      </c>
      <c r="Q157" s="67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42">
        <f t="shared" si="2"/>
        <v>0</v>
      </c>
      <c r="AC157" s="16"/>
      <c r="AD157" s="16"/>
      <c r="AE157" s="16"/>
      <c r="AF157" s="16"/>
      <c r="AG157" s="16"/>
    </row>
    <row r="158" spans="1:33" ht="14.25" customHeight="1" x14ac:dyDescent="0.25">
      <c r="A158" s="22" t="s">
        <v>178</v>
      </c>
      <c r="B158" s="68">
        <v>0</v>
      </c>
      <c r="C158" s="68">
        <v>0</v>
      </c>
      <c r="D158" s="68">
        <v>0</v>
      </c>
      <c r="E158" s="68">
        <v>0</v>
      </c>
      <c r="F158" s="68">
        <v>0</v>
      </c>
      <c r="G158" s="68">
        <v>0</v>
      </c>
      <c r="H158" s="68">
        <v>0</v>
      </c>
      <c r="I158" s="68">
        <v>0</v>
      </c>
      <c r="J158" s="68">
        <v>1.583201337072938E-2</v>
      </c>
      <c r="K158" s="68">
        <v>1.1470523975288121E-2</v>
      </c>
      <c r="L158" s="68">
        <v>5.3603382404245471E-4</v>
      </c>
      <c r="M158" s="68">
        <v>0</v>
      </c>
      <c r="N158" s="68">
        <v>0</v>
      </c>
      <c r="O158" s="68">
        <v>0</v>
      </c>
      <c r="P158" s="68">
        <v>0</v>
      </c>
      <c r="Q158" s="68">
        <v>3.6570364675064598E-4</v>
      </c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42">
        <f t="shared" si="2"/>
        <v>1</v>
      </c>
      <c r="AC158" s="16"/>
      <c r="AD158" s="16"/>
      <c r="AE158" s="16"/>
      <c r="AF158" s="16"/>
      <c r="AG158" s="16"/>
    </row>
    <row r="159" spans="1:33" ht="14.25" customHeight="1" x14ac:dyDescent="0.25">
      <c r="A159" s="22" t="s">
        <v>179</v>
      </c>
      <c r="B159" s="67"/>
      <c r="C159" s="67"/>
      <c r="D159" s="67">
        <v>503.54666666666668</v>
      </c>
      <c r="E159" s="67">
        <v>513.64266666666663</v>
      </c>
      <c r="F159" s="67">
        <v>449.33333333333337</v>
      </c>
      <c r="G159" s="67">
        <v>529.49333333333334</v>
      </c>
      <c r="H159" s="67">
        <v>560.74666666666678</v>
      </c>
      <c r="I159" s="67">
        <v>522.77333333333331</v>
      </c>
      <c r="J159" s="67">
        <v>553.70666666666659</v>
      </c>
      <c r="K159" s="67">
        <v>604.10666666666668</v>
      </c>
      <c r="L159" s="67">
        <v>683.08266666666668</v>
      </c>
      <c r="M159" s="67">
        <v>1444.9759128079997</v>
      </c>
      <c r="N159" s="67">
        <v>1211.5706666666667</v>
      </c>
      <c r="O159" s="67">
        <v>1102.7626666666667</v>
      </c>
      <c r="P159" s="67">
        <v>1512.4480000000001</v>
      </c>
      <c r="Q159" s="67">
        <v>924.85684686932348</v>
      </c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42">
        <f t="shared" si="2"/>
        <v>1</v>
      </c>
      <c r="AC159" s="16"/>
      <c r="AD159" s="16"/>
      <c r="AE159" s="16"/>
      <c r="AF159" s="16"/>
      <c r="AG159" s="16"/>
    </row>
    <row r="160" spans="1:33" ht="14.25" customHeight="1" x14ac:dyDescent="0.25">
      <c r="A160" s="22" t="s">
        <v>180</v>
      </c>
      <c r="B160" s="68">
        <v>30</v>
      </c>
      <c r="C160" s="68">
        <v>24.194831565806517</v>
      </c>
      <c r="D160" s="68">
        <v>29.187245822276722</v>
      </c>
      <c r="E160" s="68">
        <v>31.569503793693816</v>
      </c>
      <c r="F160" s="68">
        <v>23.262073116549569</v>
      </c>
      <c r="G160" s="68">
        <v>14.713185976113319</v>
      </c>
      <c r="H160" s="68">
        <v>20.863721321203428</v>
      </c>
      <c r="I160" s="68">
        <v>14.02195891186941</v>
      </c>
      <c r="J160" s="68">
        <v>24.110627797446266</v>
      </c>
      <c r="K160" s="68">
        <v>13.894274747743895</v>
      </c>
      <c r="L160" s="68">
        <v>14.776940357930759</v>
      </c>
      <c r="M160" s="68">
        <v>14.826555430234324</v>
      </c>
      <c r="N160" s="68">
        <v>15.353993570776582</v>
      </c>
      <c r="O160" s="68">
        <v>16.151691786587964</v>
      </c>
      <c r="P160" s="68"/>
      <c r="Q160" s="68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42">
        <f t="shared" si="2"/>
        <v>0</v>
      </c>
      <c r="AC160" s="16"/>
      <c r="AD160" s="16"/>
      <c r="AE160" s="16"/>
      <c r="AF160" s="16"/>
      <c r="AG160" s="16"/>
    </row>
    <row r="161" spans="1:33" ht="14.25" customHeight="1" x14ac:dyDescent="0.25">
      <c r="A161" s="22" t="s">
        <v>181</v>
      </c>
      <c r="B161" s="67"/>
      <c r="C161" s="67"/>
      <c r="D161" s="67">
        <v>294.60000000000002</v>
      </c>
      <c r="E161" s="67">
        <v>395.33257625945231</v>
      </c>
      <c r="F161" s="67">
        <v>278.7420755614333</v>
      </c>
      <c r="G161" s="67">
        <v>331.90430985644622</v>
      </c>
      <c r="H161" s="67">
        <v>356.57994093170737</v>
      </c>
      <c r="I161" s="67">
        <v>327.80251405108351</v>
      </c>
      <c r="J161" s="67">
        <v>367.39146020811165</v>
      </c>
      <c r="K161" s="67">
        <v>401.72259935439075</v>
      </c>
      <c r="L161" s="67">
        <v>397.23362068137578</v>
      </c>
      <c r="M161" s="67">
        <v>365.00928891829159</v>
      </c>
      <c r="N161" s="67">
        <v>442.3606725337068</v>
      </c>
      <c r="O161" s="67">
        <v>517.0233331226658</v>
      </c>
      <c r="P161" s="67">
        <v>548.00229547244646</v>
      </c>
      <c r="Q161" s="67">
        <v>457.80260425173225</v>
      </c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42">
        <f t="shared" si="2"/>
        <v>1</v>
      </c>
      <c r="AC161" s="16"/>
      <c r="AD161" s="16"/>
      <c r="AE161" s="16"/>
      <c r="AF161" s="16"/>
      <c r="AG161" s="16"/>
    </row>
    <row r="162" spans="1:33" ht="14.25" customHeight="1" x14ac:dyDescent="0.25">
      <c r="A162" s="22" t="s">
        <v>182</v>
      </c>
      <c r="B162" s="68">
        <v>13.980484848484862</v>
      </c>
      <c r="C162" s="68">
        <v>11.975343403261192</v>
      </c>
      <c r="D162" s="68">
        <v>13.9</v>
      </c>
      <c r="E162" s="68">
        <v>21.376213106392438</v>
      </c>
      <c r="F162" s="68">
        <v>21.473039977413933</v>
      </c>
      <c r="G162" s="68">
        <v>40.490868835202207</v>
      </c>
      <c r="H162" s="68">
        <v>22.36944322280721</v>
      </c>
      <c r="I162" s="68">
        <v>57.675672450101111</v>
      </c>
      <c r="J162" s="68">
        <v>54.2509819220056</v>
      </c>
      <c r="K162" s="68">
        <v>59.555802752002599</v>
      </c>
      <c r="L162" s="68">
        <v>64.176795944608799</v>
      </c>
      <c r="M162" s="68">
        <v>56.89203250776719</v>
      </c>
      <c r="N162" s="68">
        <v>63.531374190893906</v>
      </c>
      <c r="O162" s="68">
        <v>77.560264360246691</v>
      </c>
      <c r="P162" s="68">
        <v>71.347056414346312</v>
      </c>
      <c r="Q162" s="68">
        <v>49.869159567684498</v>
      </c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42">
        <f t="shared" si="2"/>
        <v>1</v>
      </c>
      <c r="AC162" s="16"/>
      <c r="AD162" s="16"/>
      <c r="AE162" s="16"/>
      <c r="AF162" s="16"/>
      <c r="AG162" s="16"/>
    </row>
    <row r="163" spans="1:33" ht="14.25" customHeight="1" x14ac:dyDescent="0.25">
      <c r="A163" s="22" t="s">
        <v>183</v>
      </c>
      <c r="B163" s="67">
        <v>6.0865434945299286E-2</v>
      </c>
      <c r="C163" s="67">
        <v>2.1010144639254333</v>
      </c>
      <c r="D163" s="67">
        <v>4.2899918849273249</v>
      </c>
      <c r="E163" s="67">
        <v>7.6213938215974091</v>
      </c>
      <c r="F163" s="67">
        <v>5.625167885044231</v>
      </c>
      <c r="G163" s="67">
        <v>5.6103666649628829</v>
      </c>
      <c r="H163" s="67">
        <v>0.52867041909681245</v>
      </c>
      <c r="I163" s="67">
        <v>4.0781656766248876E-2</v>
      </c>
      <c r="J163" s="67">
        <v>1.10850002050965</v>
      </c>
      <c r="K163" s="67">
        <v>3.1623561269389998E-2</v>
      </c>
      <c r="L163" s="67">
        <v>2.22275694860476</v>
      </c>
      <c r="M163" s="67">
        <v>9.1999999999999993</v>
      </c>
      <c r="N163" s="67">
        <v>1.6374265394676277</v>
      </c>
      <c r="O163" s="67">
        <v>1.5024499646487903</v>
      </c>
      <c r="P163" s="67">
        <v>1.1016190691309651</v>
      </c>
      <c r="Q163" s="67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42">
        <f t="shared" si="2"/>
        <v>0</v>
      </c>
      <c r="AC163" s="16"/>
      <c r="AD163" s="16"/>
      <c r="AE163" s="16"/>
      <c r="AF163" s="16"/>
      <c r="AG163" s="16"/>
    </row>
    <row r="164" spans="1:33" ht="14.25" customHeight="1" x14ac:dyDescent="0.25">
      <c r="A164" s="22" t="s">
        <v>184</v>
      </c>
      <c r="B164" s="68">
        <v>6802.8220422104696</v>
      </c>
      <c r="C164" s="68">
        <v>7458.0850885290083</v>
      </c>
      <c r="D164" s="68">
        <v>8642.548998574508</v>
      </c>
      <c r="E164" s="68">
        <v>9488.283005454623</v>
      </c>
      <c r="F164" s="68">
        <v>9932.3849160970058</v>
      </c>
      <c r="G164" s="68">
        <v>12328.344161201832</v>
      </c>
      <c r="H164" s="68">
        <v>12695.664060306981</v>
      </c>
      <c r="I164" s="68">
        <v>14928.827119143427</v>
      </c>
      <c r="J164" s="68">
        <v>15833.692959322303</v>
      </c>
      <c r="K164" s="68">
        <v>17153.22994356971</v>
      </c>
      <c r="L164" s="68">
        <v>16424.781335806376</v>
      </c>
      <c r="M164" s="68">
        <v>16428.475075031249</v>
      </c>
      <c r="N164" s="68">
        <v>17070.224668247731</v>
      </c>
      <c r="O164" s="68">
        <v>21480.875566072071</v>
      </c>
      <c r="P164" s="68">
        <v>22168.10121014795</v>
      </c>
      <c r="Q164" s="68">
        <v>14878.219956634359</v>
      </c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42">
        <f t="shared" si="2"/>
        <v>1</v>
      </c>
      <c r="AC164" s="16"/>
      <c r="AD164" s="16"/>
      <c r="AE164" s="16"/>
      <c r="AF164" s="16"/>
      <c r="AG164" s="16"/>
    </row>
    <row r="165" spans="1:33" ht="14.25" customHeight="1" x14ac:dyDescent="0.25">
      <c r="A165" s="22" t="s">
        <v>185</v>
      </c>
      <c r="B165" s="67"/>
      <c r="C165" s="67"/>
      <c r="D165" s="67"/>
      <c r="E165" s="67"/>
      <c r="F165" s="67"/>
      <c r="G165" s="67"/>
      <c r="H165" s="67">
        <v>3.7</v>
      </c>
      <c r="I165" s="67">
        <v>3.8268156424581004</v>
      </c>
      <c r="J165" s="67">
        <v>4.1340782122905022</v>
      </c>
      <c r="K165" s="67">
        <v>3.6703910614525141</v>
      </c>
      <c r="L165" s="67">
        <v>1.7318435754189945</v>
      </c>
      <c r="M165" s="67">
        <v>0.52513966480446927</v>
      </c>
      <c r="N165" s="67">
        <v>1.1508379888268156</v>
      </c>
      <c r="O165" s="67">
        <v>0.45837240782122907</v>
      </c>
      <c r="P165" s="67">
        <v>7.0192124636871505</v>
      </c>
      <c r="Q165" s="67">
        <v>5.3987891843575424</v>
      </c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42">
        <f t="shared" si="2"/>
        <v>1</v>
      </c>
      <c r="AC165" s="16"/>
      <c r="AD165" s="16"/>
      <c r="AE165" s="16"/>
      <c r="AF165" s="16"/>
      <c r="AG165" s="16"/>
    </row>
    <row r="166" spans="1:33" ht="14.25" customHeight="1" x14ac:dyDescent="0.25">
      <c r="A166" s="22" t="s">
        <v>186</v>
      </c>
      <c r="B166" s="68"/>
      <c r="C166" s="68"/>
      <c r="D166" s="68"/>
      <c r="E166" s="68">
        <v>2634.1791299956917</v>
      </c>
      <c r="F166" s="68">
        <v>1792.3289133153748</v>
      </c>
      <c r="G166" s="68">
        <v>1909.0583151813844</v>
      </c>
      <c r="H166" s="68">
        <v>2074.9146856869024</v>
      </c>
      <c r="I166" s="68">
        <v>1936.3231898109332</v>
      </c>
      <c r="J166" s="68">
        <v>2087.3449343939174</v>
      </c>
      <c r="K166" s="68">
        <v>113.6614189467065</v>
      </c>
      <c r="L166" s="68">
        <v>103.09137877661132</v>
      </c>
      <c r="M166" s="68">
        <v>99.09530581381415</v>
      </c>
      <c r="N166" s="68">
        <v>121.73595892321846</v>
      </c>
      <c r="O166" s="68">
        <v>185.49991565239961</v>
      </c>
      <c r="P166" s="68">
        <v>151.57895568820371</v>
      </c>
      <c r="Q166" s="68">
        <v>145.98084824562713</v>
      </c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42">
        <f t="shared" si="2"/>
        <v>1</v>
      </c>
      <c r="AC166" s="16"/>
      <c r="AD166" s="16"/>
      <c r="AE166" s="16"/>
      <c r="AF166" s="16"/>
      <c r="AG166" s="16"/>
    </row>
    <row r="167" spans="1:33" ht="14.25" customHeight="1" x14ac:dyDescent="0.25">
      <c r="A167" s="22" t="s">
        <v>187</v>
      </c>
      <c r="B167" s="67">
        <v>240.8</v>
      </c>
      <c r="C167" s="67">
        <v>279.15691044288502</v>
      </c>
      <c r="D167" s="67">
        <v>392.64193574788476</v>
      </c>
      <c r="E167" s="67">
        <v>277.10000000000002</v>
      </c>
      <c r="F167" s="67">
        <v>311.44259994713673</v>
      </c>
      <c r="G167" s="67">
        <v>306.89284173924955</v>
      </c>
      <c r="H167" s="67">
        <v>324.76500607463441</v>
      </c>
      <c r="I167" s="67">
        <v>333.05784625679968</v>
      </c>
      <c r="J167" s="67"/>
      <c r="K167" s="67"/>
      <c r="L167" s="67"/>
      <c r="M167" s="67"/>
      <c r="N167" s="67"/>
      <c r="O167" s="67"/>
      <c r="P167" s="67"/>
      <c r="Q167" s="67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42">
        <f t="shared" si="2"/>
        <v>0</v>
      </c>
      <c r="AC167" s="16"/>
      <c r="AD167" s="16"/>
      <c r="AE167" s="16"/>
      <c r="AF167" s="16"/>
      <c r="AG167" s="16"/>
    </row>
    <row r="168" spans="1:33" ht="14.25" customHeight="1" x14ac:dyDescent="0.25">
      <c r="A168" s="22" t="s">
        <v>188</v>
      </c>
      <c r="B168" s="68">
        <v>1.0159725103952413</v>
      </c>
      <c r="C168" s="68">
        <v>2.5</v>
      </c>
      <c r="D168" s="68">
        <v>2.7132198306104369</v>
      </c>
      <c r="E168" s="68">
        <v>4.378857911770254</v>
      </c>
      <c r="F168" s="68">
        <v>5.7881331836818219</v>
      </c>
      <c r="G168" s="68">
        <v>3.7541976996052</v>
      </c>
      <c r="H168" s="68">
        <v>5.243557977681685</v>
      </c>
      <c r="I168" s="68">
        <v>5.2970728238692057</v>
      </c>
      <c r="J168" s="68">
        <v>11.119291177260253</v>
      </c>
      <c r="K168" s="68">
        <v>14.313208855041733</v>
      </c>
      <c r="L168" s="68">
        <v>8.6024698503241712</v>
      </c>
      <c r="M168" s="68">
        <v>8.1227655548429762</v>
      </c>
      <c r="N168" s="68">
        <v>7.3900492201113792</v>
      </c>
      <c r="O168" s="68">
        <v>8.2263584023149718</v>
      </c>
      <c r="P168" s="68">
        <v>8.5705349420495853</v>
      </c>
      <c r="Q168" s="68">
        <v>1.1983193451398211</v>
      </c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42">
        <f t="shared" si="2"/>
        <v>1</v>
      </c>
      <c r="AC168" s="16"/>
      <c r="AD168" s="16"/>
      <c r="AE168" s="16"/>
      <c r="AF168" s="16"/>
      <c r="AG168" s="16"/>
    </row>
    <row r="169" spans="1:33" ht="14.25" customHeight="1" x14ac:dyDescent="0.25">
      <c r="A169" s="22" t="s">
        <v>189</v>
      </c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42">
        <f t="shared" si="2"/>
        <v>0</v>
      </c>
      <c r="AC169" s="16"/>
      <c r="AD169" s="16"/>
      <c r="AE169" s="16"/>
      <c r="AF169" s="16"/>
      <c r="AG169" s="16"/>
    </row>
    <row r="170" spans="1:33" ht="14.25" customHeight="1" x14ac:dyDescent="0.25">
      <c r="A170" s="22" t="s">
        <v>190</v>
      </c>
      <c r="B170" s="68">
        <v>129.02751675883326</v>
      </c>
      <c r="C170" s="68">
        <v>89.96001426625574</v>
      </c>
      <c r="D170" s="68">
        <v>63.982731284620193</v>
      </c>
      <c r="E170" s="68">
        <v>52.241043842619554</v>
      </c>
      <c r="F170" s="68">
        <v>49.352133008162049</v>
      </c>
      <c r="G170" s="68">
        <v>69.754112053224105</v>
      </c>
      <c r="H170" s="68">
        <v>128.0199346670118</v>
      </c>
      <c r="I170" s="68">
        <v>120.37329177687892</v>
      </c>
      <c r="J170" s="68">
        <v>101.22943597700095</v>
      </c>
      <c r="K170" s="68">
        <v>100.77464381501235</v>
      </c>
      <c r="L170" s="68">
        <v>93.313695234719219</v>
      </c>
      <c r="M170" s="68">
        <v>138.13382436579363</v>
      </c>
      <c r="N170" s="68">
        <v>182.63043059520203</v>
      </c>
      <c r="O170" s="68">
        <v>188.20836237178409</v>
      </c>
      <c r="P170" s="68">
        <v>226.68267021569912</v>
      </c>
      <c r="Q170" s="68">
        <v>170.12696272921644</v>
      </c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42">
        <f t="shared" si="2"/>
        <v>1</v>
      </c>
      <c r="AC170" s="16"/>
      <c r="AD170" s="16"/>
      <c r="AE170" s="16"/>
      <c r="AF170" s="16"/>
      <c r="AG170" s="16"/>
    </row>
    <row r="171" spans="1:33" ht="14.25" customHeight="1" x14ac:dyDescent="0.25">
      <c r="A171" s="22" t="s">
        <v>191</v>
      </c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>
        <v>484.51</v>
      </c>
      <c r="Q171" s="67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42">
        <f t="shared" si="2"/>
        <v>0</v>
      </c>
      <c r="AC171" s="16"/>
      <c r="AD171" s="16"/>
      <c r="AE171" s="16"/>
      <c r="AF171" s="16"/>
      <c r="AG171" s="16"/>
    </row>
    <row r="172" spans="1:33" ht="14.25" customHeight="1" x14ac:dyDescent="0.25">
      <c r="A172" s="22" t="s">
        <v>192</v>
      </c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42">
        <f t="shared" si="2"/>
        <v>0</v>
      </c>
      <c r="AC172" s="16"/>
      <c r="AD172" s="16"/>
      <c r="AE172" s="16"/>
      <c r="AF172" s="16"/>
      <c r="AG172" s="16"/>
    </row>
    <row r="173" spans="1:33" ht="14.25" customHeight="1" x14ac:dyDescent="0.25">
      <c r="A173" s="22" t="s">
        <v>193</v>
      </c>
      <c r="B173" s="67">
        <v>140.51</v>
      </c>
      <c r="C173" s="67">
        <v>142</v>
      </c>
      <c r="D173" s="67">
        <v>165.5</v>
      </c>
      <c r="E173" s="67">
        <v>203.9</v>
      </c>
      <c r="F173" s="67">
        <v>190.8</v>
      </c>
      <c r="G173" s="67">
        <v>266.72000000000003</v>
      </c>
      <c r="H173" s="67">
        <v>303.93</v>
      </c>
      <c r="I173" s="67"/>
      <c r="J173" s="67"/>
      <c r="K173" s="67"/>
      <c r="L173" s="67"/>
      <c r="M173" s="67"/>
      <c r="N173" s="67"/>
      <c r="O173" s="67"/>
      <c r="P173" s="67"/>
      <c r="Q173" s="67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42">
        <f t="shared" si="2"/>
        <v>0</v>
      </c>
      <c r="AC173" s="16"/>
      <c r="AD173" s="16"/>
      <c r="AE173" s="16"/>
      <c r="AF173" s="16"/>
      <c r="AG173" s="16"/>
    </row>
    <row r="174" spans="1:33" ht="14.25" customHeight="1" x14ac:dyDescent="0.25">
      <c r="A174" s="22" t="s">
        <v>194</v>
      </c>
      <c r="B174" s="68"/>
      <c r="C174" s="68"/>
      <c r="D174" s="68"/>
      <c r="E174" s="68"/>
      <c r="F174" s="68"/>
      <c r="G174" s="68"/>
      <c r="H174" s="68"/>
      <c r="I174" s="68"/>
      <c r="J174" s="68"/>
      <c r="K174" s="68">
        <v>0.4</v>
      </c>
      <c r="L174" s="68">
        <v>0.39441333333333328</v>
      </c>
      <c r="M174" s="68">
        <v>0.3883529629629629</v>
      </c>
      <c r="N174" s="68">
        <v>0.40057161891150256</v>
      </c>
      <c r="O174" s="68">
        <v>0.41990052804037709</v>
      </c>
      <c r="P174" s="68"/>
      <c r="Q174" s="68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42">
        <f t="shared" si="2"/>
        <v>0</v>
      </c>
      <c r="AC174" s="16"/>
      <c r="AD174" s="16"/>
      <c r="AE174" s="16"/>
      <c r="AF174" s="16"/>
      <c r="AG174" s="16"/>
    </row>
    <row r="175" spans="1:33" ht="14.25" customHeight="1" x14ac:dyDescent="0.25">
      <c r="A175" s="22" t="s">
        <v>195</v>
      </c>
      <c r="B175" s="67"/>
      <c r="C175" s="67"/>
      <c r="D175" s="67"/>
      <c r="E175" s="67"/>
      <c r="F175" s="67"/>
      <c r="G175" s="67"/>
      <c r="H175" s="67"/>
      <c r="I175" s="67"/>
      <c r="J175" s="67"/>
      <c r="K175" s="67">
        <v>0.5</v>
      </c>
      <c r="L175" s="67">
        <v>0.35576118518518518</v>
      </c>
      <c r="M175" s="67">
        <v>0.16423855185185188</v>
      </c>
      <c r="N175" s="67">
        <v>0.2405894364074074</v>
      </c>
      <c r="O175" s="67">
        <v>0.24936842126886036</v>
      </c>
      <c r="P175" s="67"/>
      <c r="Q175" s="67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42">
        <f t="shared" si="2"/>
        <v>0</v>
      </c>
      <c r="AC175" s="16"/>
      <c r="AD175" s="16"/>
      <c r="AE175" s="16"/>
      <c r="AF175" s="16"/>
      <c r="AG175" s="16"/>
    </row>
    <row r="176" spans="1:33" ht="14.25" customHeight="1" x14ac:dyDescent="0.25">
      <c r="A176" s="22" t="s">
        <v>196</v>
      </c>
      <c r="B176" s="68"/>
      <c r="C176" s="68"/>
      <c r="D176" s="68"/>
      <c r="E176" s="68"/>
      <c r="F176" s="68"/>
      <c r="G176" s="68"/>
      <c r="H176" s="68"/>
      <c r="I176" s="68"/>
      <c r="J176" s="68"/>
      <c r="K176" s="68">
        <v>1</v>
      </c>
      <c r="L176" s="68">
        <v>0.76439198518518525</v>
      </c>
      <c r="M176" s="68">
        <v>1.206880093317608</v>
      </c>
      <c r="N176" s="68">
        <v>0.91195586916880822</v>
      </c>
      <c r="O176" s="68">
        <v>0.95048264529634618</v>
      </c>
      <c r="P176" s="68"/>
      <c r="Q176" s="68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42">
        <f t="shared" si="2"/>
        <v>0</v>
      </c>
      <c r="AC176" s="16"/>
      <c r="AD176" s="16"/>
      <c r="AE176" s="16"/>
      <c r="AF176" s="16"/>
      <c r="AG176" s="16"/>
    </row>
    <row r="177" spans="1:33" ht="14.25" customHeight="1" x14ac:dyDescent="0.25">
      <c r="A177" s="22" t="s">
        <v>197</v>
      </c>
      <c r="B177" s="67">
        <v>0</v>
      </c>
      <c r="C177" s="67">
        <v>0</v>
      </c>
      <c r="D177" s="67">
        <v>0</v>
      </c>
      <c r="E177" s="67">
        <v>0</v>
      </c>
      <c r="F177" s="67">
        <v>0</v>
      </c>
      <c r="G177" s="67">
        <v>1004.5</v>
      </c>
      <c r="H177" s="67">
        <v>923.58600000000001</v>
      </c>
      <c r="I177" s="67">
        <v>923.03179999999998</v>
      </c>
      <c r="J177" s="67">
        <v>991.80679999999995</v>
      </c>
      <c r="K177" s="67">
        <v>921.12760000000003</v>
      </c>
      <c r="L177" s="67">
        <v>963.90904106158212</v>
      </c>
      <c r="M177" s="67">
        <v>836.32285121512007</v>
      </c>
      <c r="N177" s="67">
        <v>913.412867145306</v>
      </c>
      <c r="O177" s="67">
        <v>0</v>
      </c>
      <c r="P177" s="67">
        <v>0</v>
      </c>
      <c r="Q177" s="67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42">
        <f t="shared" si="2"/>
        <v>0</v>
      </c>
      <c r="AC177" s="16"/>
      <c r="AD177" s="16"/>
      <c r="AE177" s="16"/>
      <c r="AF177" s="16"/>
      <c r="AG177" s="16"/>
    </row>
    <row r="178" spans="1:33" ht="14.25" customHeight="1" x14ac:dyDescent="0.25">
      <c r="A178" s="22" t="s">
        <v>198</v>
      </c>
      <c r="B178" s="68">
        <v>11.4</v>
      </c>
      <c r="C178" s="68">
        <v>8.6999999999999993</v>
      </c>
      <c r="D178" s="68">
        <v>12.4</v>
      </c>
      <c r="E178" s="68">
        <v>15.5</v>
      </c>
      <c r="F178" s="68">
        <v>12</v>
      </c>
      <c r="G178" s="68">
        <v>13.7</v>
      </c>
      <c r="H178" s="68">
        <v>11.17523225820484</v>
      </c>
      <c r="I178" s="68">
        <v>9.6951834899999998</v>
      </c>
      <c r="J178" s="68">
        <v>13.63044306025161</v>
      </c>
      <c r="K178" s="68">
        <v>11.817650076470128</v>
      </c>
      <c r="L178" s="68">
        <v>10.373515748678681</v>
      </c>
      <c r="M178" s="68">
        <v>10.420996245440559</v>
      </c>
      <c r="N178" s="68">
        <v>11.1</v>
      </c>
      <c r="O178" s="68">
        <v>13.33541710565472</v>
      </c>
      <c r="P178" s="68">
        <v>11.9971362871383</v>
      </c>
      <c r="Q178" s="68">
        <v>5.959479050314469</v>
      </c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42">
        <f t="shared" si="2"/>
        <v>1</v>
      </c>
      <c r="AC178" s="16"/>
      <c r="AD178" s="16"/>
      <c r="AE178" s="16"/>
      <c r="AF178" s="16"/>
      <c r="AG178" s="16"/>
    </row>
    <row r="179" spans="1:33" ht="14.25" customHeight="1" x14ac:dyDescent="0.25">
      <c r="A179" s="22" t="s">
        <v>199</v>
      </c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42">
        <f t="shared" si="2"/>
        <v>0</v>
      </c>
      <c r="AC179" s="16"/>
      <c r="AD179" s="16"/>
      <c r="AE179" s="16"/>
      <c r="AF179" s="16"/>
      <c r="AG179" s="16"/>
    </row>
    <row r="180" spans="1:33" ht="14.25" customHeight="1" x14ac:dyDescent="0.25">
      <c r="A180" s="22" t="s">
        <v>200</v>
      </c>
      <c r="B180" s="68">
        <v>3636.5425826266091</v>
      </c>
      <c r="C180" s="68">
        <v>3883.3247781072664</v>
      </c>
      <c r="D180" s="68">
        <v>4751.2430770929986</v>
      </c>
      <c r="E180" s="68">
        <v>5823.8479436650687</v>
      </c>
      <c r="F180" s="68">
        <v>5588.3054245565518</v>
      </c>
      <c r="G180" s="68">
        <v>5594.0169690192906</v>
      </c>
      <c r="H180" s="68">
        <v>5543.5544055910332</v>
      </c>
      <c r="I180" s="68">
        <v>5882.767269779697</v>
      </c>
      <c r="J180" s="68">
        <v>6210.8597007857452</v>
      </c>
      <c r="K180" s="68">
        <v>6207.6452128441833</v>
      </c>
      <c r="L180" s="68">
        <v>3615.6740248137553</v>
      </c>
      <c r="M180" s="68">
        <v>1511.4068130209971</v>
      </c>
      <c r="N180" s="68">
        <v>1521.9692743568321</v>
      </c>
      <c r="O180" s="68">
        <v>1647.7310162070705</v>
      </c>
      <c r="P180" s="68">
        <v>1589.0303383513199</v>
      </c>
      <c r="Q180" s="68">
        <v>1142.4275684804488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42">
        <f t="shared" si="2"/>
        <v>1</v>
      </c>
      <c r="AC180" s="16"/>
      <c r="AD180" s="16"/>
      <c r="AE180" s="16"/>
      <c r="AF180" s="16"/>
      <c r="AG180" s="16"/>
    </row>
    <row r="181" spans="1:33" ht="14.25" customHeight="1" x14ac:dyDescent="0.25">
      <c r="A181" s="22" t="s">
        <v>201</v>
      </c>
      <c r="B181" s="67">
        <v>103</v>
      </c>
      <c r="C181" s="67">
        <v>111</v>
      </c>
      <c r="D181" s="67">
        <v>122.48099999999999</v>
      </c>
      <c r="E181" s="67">
        <v>15</v>
      </c>
      <c r="F181" s="67">
        <v>32.453000000000003</v>
      </c>
      <c r="G181" s="67">
        <v>27.542634744425381</v>
      </c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42">
        <f t="shared" si="2"/>
        <v>0</v>
      </c>
      <c r="AC181" s="16"/>
      <c r="AD181" s="16"/>
      <c r="AE181" s="16"/>
      <c r="AF181" s="16"/>
      <c r="AG181" s="16"/>
    </row>
    <row r="182" spans="1:33" ht="14.25" customHeight="1" x14ac:dyDescent="0.25">
      <c r="A182" s="22" t="s">
        <v>202</v>
      </c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42">
        <f t="shared" si="2"/>
        <v>0</v>
      </c>
      <c r="AC182" s="16"/>
      <c r="AD182" s="16"/>
      <c r="AE182" s="16"/>
      <c r="AF182" s="16"/>
      <c r="AG182" s="16"/>
    </row>
    <row r="183" spans="1:33" ht="14.25" customHeight="1" x14ac:dyDescent="0.25">
      <c r="A183" s="22" t="s">
        <v>203</v>
      </c>
      <c r="B183" s="67">
        <v>12.5449</v>
      </c>
      <c r="C183" s="67">
        <v>13.8849</v>
      </c>
      <c r="D183" s="67">
        <v>29.783300000000001</v>
      </c>
      <c r="E183" s="67">
        <v>22.784700000000001</v>
      </c>
      <c r="F183" s="67">
        <v>24.039580000000001</v>
      </c>
      <c r="G183" s="67">
        <v>36.200000000000003</v>
      </c>
      <c r="H183" s="67">
        <v>58.925547999999999</v>
      </c>
      <c r="I183" s="67">
        <v>44.444809999999997</v>
      </c>
      <c r="J183" s="67">
        <v>48.758715000000002</v>
      </c>
      <c r="K183" s="67">
        <v>42.891419999999997</v>
      </c>
      <c r="L183" s="67">
        <v>34.490580999999999</v>
      </c>
      <c r="M183" s="67">
        <v>31.346260000000001</v>
      </c>
      <c r="N183" s="67">
        <v>35.368710004857931</v>
      </c>
      <c r="O183" s="67">
        <v>55.87735</v>
      </c>
      <c r="P183" s="67">
        <v>60.302300000000002</v>
      </c>
      <c r="Q183" s="67">
        <v>39.765340000000002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42">
        <f t="shared" si="2"/>
        <v>1</v>
      </c>
      <c r="AC183" s="16"/>
      <c r="AD183" s="16"/>
      <c r="AE183" s="16"/>
      <c r="AF183" s="16"/>
      <c r="AG183" s="16"/>
    </row>
    <row r="184" spans="1:33" ht="14.25" customHeight="1" x14ac:dyDescent="0.25">
      <c r="A184" s="22" t="s">
        <v>204</v>
      </c>
      <c r="B184" s="68">
        <v>9.2703000000000007</v>
      </c>
      <c r="C184" s="68">
        <v>9.8766792799999994</v>
      </c>
      <c r="D184" s="68">
        <v>5.0135446666666699</v>
      </c>
      <c r="E184" s="68">
        <v>1.97787</v>
      </c>
      <c r="F184" s="68">
        <v>5.076638</v>
      </c>
      <c r="G184" s="68">
        <v>8.9</v>
      </c>
      <c r="H184" s="68">
        <v>10.36</v>
      </c>
      <c r="I184" s="68">
        <v>16.108782920017457</v>
      </c>
      <c r="J184" s="68">
        <v>12.835810224999982</v>
      </c>
      <c r="K184" s="68">
        <v>12.02382873467287</v>
      </c>
      <c r="L184" s="68">
        <v>17.219041363626367</v>
      </c>
      <c r="M184" s="68">
        <v>11.641121486914161</v>
      </c>
      <c r="N184" s="68">
        <v>8.4108965186012945</v>
      </c>
      <c r="O184" s="68">
        <v>13.645475562091843</v>
      </c>
      <c r="P184" s="68">
        <v>11.046116125353899</v>
      </c>
      <c r="Q184" s="68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42">
        <f t="shared" si="2"/>
        <v>0</v>
      </c>
      <c r="AC184" s="16"/>
      <c r="AD184" s="16"/>
      <c r="AE184" s="16"/>
      <c r="AF184" s="16"/>
      <c r="AG184" s="16"/>
    </row>
    <row r="185" spans="1:33" ht="14.25" customHeight="1" x14ac:dyDescent="0.25">
      <c r="A185" s="22" t="s">
        <v>205</v>
      </c>
      <c r="B185" s="67">
        <v>988.5</v>
      </c>
      <c r="C185" s="67">
        <v>1305.719999999998</v>
      </c>
      <c r="D185" s="67">
        <v>1659.0299999999972</v>
      </c>
      <c r="E185" s="67">
        <v>1976.7300000000018</v>
      </c>
      <c r="F185" s="67">
        <v>704.78</v>
      </c>
      <c r="G185" s="67">
        <v>838.52</v>
      </c>
      <c r="H185" s="67">
        <v>893.83</v>
      </c>
      <c r="I185" s="67">
        <v>761.49098381144893</v>
      </c>
      <c r="J185" s="67">
        <v>811.82787710610103</v>
      </c>
      <c r="K185" s="67">
        <v>777.44429836336997</v>
      </c>
      <c r="L185" s="67">
        <v>727.24461240465291</v>
      </c>
      <c r="M185" s="67">
        <v>665.15911154059097</v>
      </c>
      <c r="N185" s="67">
        <v>714.40643523604297</v>
      </c>
      <c r="O185" s="67">
        <v>891.46649282614999</v>
      </c>
      <c r="P185" s="67">
        <v>1073.478549082376</v>
      </c>
      <c r="Q185" s="67">
        <v>549.95235601503293</v>
      </c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42">
        <f t="shared" si="2"/>
        <v>1</v>
      </c>
      <c r="AC185" s="16"/>
      <c r="AD185" s="16"/>
      <c r="AE185" s="16"/>
      <c r="AF185" s="16"/>
      <c r="AG185" s="16"/>
    </row>
    <row r="186" spans="1:33" ht="14.25" customHeight="1" x14ac:dyDescent="0.25">
      <c r="A186" s="22" t="s">
        <v>206</v>
      </c>
      <c r="B186" s="68"/>
      <c r="C186" s="68"/>
      <c r="D186" s="68"/>
      <c r="E186" s="68"/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8">
        <v>0</v>
      </c>
      <c r="Q186" s="68">
        <v>4.9559331627846204</v>
      </c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42">
        <f t="shared" si="2"/>
        <v>1</v>
      </c>
      <c r="AC186" s="16"/>
      <c r="AD186" s="16"/>
      <c r="AE186" s="16"/>
      <c r="AF186" s="16"/>
      <c r="AG186" s="16"/>
    </row>
    <row r="187" spans="1:33" ht="14.25" customHeight="1" x14ac:dyDescent="0.25">
      <c r="A187" s="22" t="s">
        <v>207</v>
      </c>
      <c r="B187" s="67">
        <v>4.102353140745457</v>
      </c>
      <c r="C187" s="67">
        <v>3.4378099281794703</v>
      </c>
      <c r="D187" s="67">
        <v>3.9821682560672467</v>
      </c>
      <c r="E187" s="67">
        <v>2.6793719483994396</v>
      </c>
      <c r="F187" s="67">
        <v>3.3702363701765141</v>
      </c>
      <c r="G187" s="67">
        <v>15.962189950459203</v>
      </c>
      <c r="H187" s="67">
        <v>9.6999999999999993</v>
      </c>
      <c r="I187" s="67">
        <v>10.052720167061254</v>
      </c>
      <c r="J187" s="67">
        <v>9.7833644057311915</v>
      </c>
      <c r="K187" s="67">
        <v>10.052205202206091</v>
      </c>
      <c r="L187" s="67">
        <v>8.5635991596176453</v>
      </c>
      <c r="M187" s="67">
        <v>9.5277024997468942</v>
      </c>
      <c r="N187" s="67">
        <v>13.789558126523554</v>
      </c>
      <c r="O187" s="67">
        <v>18.469574960625522</v>
      </c>
      <c r="P187" s="67">
        <v>21.054391746349442</v>
      </c>
      <c r="Q187" s="67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42">
        <f t="shared" si="2"/>
        <v>0</v>
      </c>
      <c r="AC187" s="16"/>
      <c r="AD187" s="16"/>
      <c r="AE187" s="16"/>
      <c r="AF187" s="16"/>
      <c r="AG187" s="16"/>
    </row>
    <row r="188" spans="1:33" ht="14.25" customHeight="1" x14ac:dyDescent="0.25">
      <c r="A188" s="22" t="s">
        <v>208</v>
      </c>
      <c r="B188" s="68">
        <v>3.092016356868216</v>
      </c>
      <c r="C188" s="68">
        <v>3.5630377487401468</v>
      </c>
      <c r="D188" s="68">
        <v>3.1330195282889122</v>
      </c>
      <c r="E188" s="68">
        <v>5.4112441962002622</v>
      </c>
      <c r="F188" s="68">
        <v>5.6591621916174999</v>
      </c>
      <c r="G188" s="68">
        <v>4.329357818735275</v>
      </c>
      <c r="H188" s="68">
        <v>3.9</v>
      </c>
      <c r="I188" s="68">
        <v>2.7044018563779302</v>
      </c>
      <c r="J188" s="68">
        <v>3.8901268699392388</v>
      </c>
      <c r="K188" s="68">
        <v>1.2042699653328044</v>
      </c>
      <c r="L188" s="68">
        <v>0.99476314427939116</v>
      </c>
      <c r="M188" s="68">
        <v>1.1568047760971825</v>
      </c>
      <c r="N188" s="68">
        <v>0.81711151095280588</v>
      </c>
      <c r="O188" s="68">
        <v>1.5640390249230145</v>
      </c>
      <c r="P188" s="68">
        <v>0.55180235611223749</v>
      </c>
      <c r="Q188" s="68">
        <v>2.7610591892656386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42">
        <f t="shared" si="2"/>
        <v>1</v>
      </c>
      <c r="AC188" s="16"/>
      <c r="AD188" s="16"/>
      <c r="AE188" s="16"/>
      <c r="AF188" s="16"/>
      <c r="AG188" s="16"/>
    </row>
    <row r="189" spans="1:33" ht="14.25" customHeight="1" x14ac:dyDescent="0.25">
      <c r="A189" s="22" t="s">
        <v>209</v>
      </c>
      <c r="B189" s="67">
        <v>47.4</v>
      </c>
      <c r="C189" s="67">
        <v>25.6</v>
      </c>
      <c r="D189" s="67">
        <v>29.2</v>
      </c>
      <c r="E189" s="67">
        <v>19.3</v>
      </c>
      <c r="F189" s="67">
        <v>15</v>
      </c>
      <c r="G189" s="67">
        <v>14.8</v>
      </c>
      <c r="H189" s="67">
        <v>97.1</v>
      </c>
      <c r="I189" s="67">
        <v>0</v>
      </c>
      <c r="J189" s="67">
        <v>14.776211432448299</v>
      </c>
      <c r="K189" s="67">
        <v>45.747538077100998</v>
      </c>
      <c r="L189" s="67">
        <v>51.510314884517804</v>
      </c>
      <c r="M189" s="67">
        <v>39.284614700418231</v>
      </c>
      <c r="N189" s="67">
        <v>33.667566415473608</v>
      </c>
      <c r="O189" s="67">
        <v>35.775210049677291</v>
      </c>
      <c r="P189" s="67">
        <v>39.930170248492587</v>
      </c>
      <c r="Q189" s="67">
        <v>11.408501863919174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42">
        <f t="shared" si="2"/>
        <v>1</v>
      </c>
      <c r="AC189" s="16"/>
      <c r="AD189" s="16"/>
      <c r="AE189" s="16"/>
      <c r="AF189" s="16"/>
      <c r="AG189" s="16"/>
    </row>
    <row r="190" spans="1:33" ht="14.25" customHeight="1" x14ac:dyDescent="0.25">
      <c r="A190" s="22" t="s">
        <v>210</v>
      </c>
      <c r="B190" s="68">
        <v>363.79518536597993</v>
      </c>
      <c r="C190" s="68">
        <v>396.76189402903776</v>
      </c>
      <c r="D190" s="68">
        <v>422.36428789760976</v>
      </c>
      <c r="E190" s="68">
        <v>553.58894066564164</v>
      </c>
      <c r="F190" s="68">
        <v>479.45788820795769</v>
      </c>
      <c r="G190" s="68">
        <v>430.62735783149361</v>
      </c>
      <c r="H190" s="68">
        <v>363.90543052316372</v>
      </c>
      <c r="I190" s="68">
        <v>354.31394622973136</v>
      </c>
      <c r="J190" s="68">
        <v>379.71060581968595</v>
      </c>
      <c r="K190" s="68">
        <v>331.51221523554273</v>
      </c>
      <c r="L190" s="68">
        <v>303.57484228636974</v>
      </c>
      <c r="M190" s="68">
        <v>256.74648127744797</v>
      </c>
      <c r="N190" s="68">
        <v>259.81379873317007</v>
      </c>
      <c r="O190" s="68">
        <v>261.40342039644327</v>
      </c>
      <c r="P190" s="68">
        <v>263.01500573648548</v>
      </c>
      <c r="Q190" s="68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42">
        <f t="shared" si="2"/>
        <v>0</v>
      </c>
      <c r="AC190" s="16"/>
      <c r="AD190" s="16"/>
      <c r="AE190" s="16"/>
      <c r="AF190" s="16"/>
      <c r="AG190" s="16"/>
    </row>
    <row r="191" spans="1:33" ht="14.25" customHeight="1" x14ac:dyDescent="0.25">
      <c r="A191" s="22" t="s">
        <v>211</v>
      </c>
      <c r="B191" s="67">
        <v>1139</v>
      </c>
      <c r="C191" s="67">
        <v>1103</v>
      </c>
      <c r="D191" s="67">
        <v>1165</v>
      </c>
      <c r="E191" s="67">
        <v>1358</v>
      </c>
      <c r="F191" s="67">
        <v>1563</v>
      </c>
      <c r="G191" s="67">
        <v>1649</v>
      </c>
      <c r="H191" s="67">
        <v>2061</v>
      </c>
      <c r="I191" s="67">
        <v>2182</v>
      </c>
      <c r="J191" s="67">
        <v>276</v>
      </c>
      <c r="K191" s="67">
        <v>318</v>
      </c>
      <c r="L191" s="67">
        <v>326</v>
      </c>
      <c r="M191" s="67">
        <v>1457</v>
      </c>
      <c r="N191" s="67">
        <v>1889</v>
      </c>
      <c r="O191" s="67">
        <v>2424</v>
      </c>
      <c r="P191" s="67">
        <v>2314</v>
      </c>
      <c r="Q191" s="67">
        <v>2077</v>
      </c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42">
        <f t="shared" si="2"/>
        <v>1</v>
      </c>
      <c r="AC191" s="16"/>
      <c r="AD191" s="16"/>
      <c r="AE191" s="16"/>
      <c r="AF191" s="16"/>
      <c r="AG191" s="16"/>
    </row>
    <row r="192" spans="1:33" ht="14.25" customHeight="1" x14ac:dyDescent="0.25">
      <c r="A192" s="22" t="s">
        <v>212</v>
      </c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42">
        <f t="shared" si="2"/>
        <v>0</v>
      </c>
      <c r="AC192" s="16"/>
      <c r="AD192" s="16"/>
      <c r="AE192" s="16"/>
      <c r="AF192" s="16"/>
      <c r="AG192" s="16"/>
    </row>
    <row r="193" spans="1:33" ht="14.25" customHeight="1" x14ac:dyDescent="0.25">
      <c r="A193" s="22" t="s">
        <v>213</v>
      </c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42">
        <f t="shared" si="2"/>
        <v>0</v>
      </c>
      <c r="AC193" s="16"/>
      <c r="AD193" s="16"/>
      <c r="AE193" s="16"/>
      <c r="AF193" s="16"/>
      <c r="AG193" s="16"/>
    </row>
    <row r="194" spans="1:33" ht="14.25" customHeight="1" x14ac:dyDescent="0.25">
      <c r="A194" s="22" t="s">
        <v>214</v>
      </c>
      <c r="B194" s="68"/>
      <c r="C194" s="68">
        <v>7.5302710845142078E-4</v>
      </c>
      <c r="D194" s="68">
        <v>2.5103079520280153E-3</v>
      </c>
      <c r="E194" s="68">
        <v>2.1808817752377713E-2</v>
      </c>
      <c r="F194" s="68">
        <v>1.8601004635524657E-3</v>
      </c>
      <c r="G194" s="68">
        <v>1.0678254095263608E-2</v>
      </c>
      <c r="H194" s="68">
        <v>1.2007675981953405E-2</v>
      </c>
      <c r="I194" s="68">
        <v>1.4882982667968846E-2</v>
      </c>
      <c r="J194" s="68">
        <v>0</v>
      </c>
      <c r="K194" s="68">
        <v>0</v>
      </c>
      <c r="L194" s="68">
        <v>0</v>
      </c>
      <c r="M194" s="68">
        <v>0</v>
      </c>
      <c r="N194" s="68">
        <v>0</v>
      </c>
      <c r="O194" s="68">
        <v>0</v>
      </c>
      <c r="P194" s="68">
        <v>0</v>
      </c>
      <c r="Q194" s="68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42">
        <f t="shared" si="2"/>
        <v>0</v>
      </c>
      <c r="AC194" s="16"/>
      <c r="AD194" s="16"/>
      <c r="AE194" s="16"/>
      <c r="AF194" s="16"/>
      <c r="AG194" s="16"/>
    </row>
    <row r="195" spans="1:33" ht="14.25" customHeight="1" x14ac:dyDescent="0.25">
      <c r="A195" s="22" t="s">
        <v>215</v>
      </c>
      <c r="B195" s="67">
        <v>1.3298284599999999</v>
      </c>
      <c r="C195" s="67">
        <v>1.3904708232812499</v>
      </c>
      <c r="D195" s="67">
        <v>2.3959635720147707</v>
      </c>
      <c r="E195" s="67">
        <v>1.8974904324999999</v>
      </c>
      <c r="F195" s="67">
        <v>2.1975777299999999</v>
      </c>
      <c r="G195" s="67">
        <v>2.2246642906654941</v>
      </c>
      <c r="H195" s="67">
        <v>20.99191441768637</v>
      </c>
      <c r="I195" s="67">
        <v>10.966928276392263</v>
      </c>
      <c r="J195" s="67">
        <v>33.411256300936472</v>
      </c>
      <c r="K195" s="67">
        <v>13.569973803068839</v>
      </c>
      <c r="L195" s="67">
        <v>6.8715501898587474</v>
      </c>
      <c r="M195" s="67">
        <v>9.0804411008997388</v>
      </c>
      <c r="N195" s="67">
        <v>10.104802653159917</v>
      </c>
      <c r="O195" s="67">
        <v>4.9065000000000003</v>
      </c>
      <c r="P195" s="67">
        <v>4.3067871187729398</v>
      </c>
      <c r="Q195" s="67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42">
        <f t="shared" si="2"/>
        <v>0</v>
      </c>
      <c r="AC195" s="16"/>
      <c r="AD195" s="16"/>
      <c r="AE195" s="16"/>
      <c r="AF195" s="16"/>
      <c r="AG195" s="16"/>
    </row>
    <row r="196" spans="1:33" ht="14.25" customHeight="1" x14ac:dyDescent="0.25">
      <c r="A196" s="22" t="s">
        <v>216</v>
      </c>
      <c r="B196" s="68">
        <v>505</v>
      </c>
      <c r="C196" s="68">
        <v>591</v>
      </c>
      <c r="D196" s="68">
        <v>786</v>
      </c>
      <c r="E196" s="68">
        <v>1105</v>
      </c>
      <c r="F196" s="68">
        <v>724</v>
      </c>
      <c r="G196" s="68">
        <v>892</v>
      </c>
      <c r="H196" s="68">
        <v>1208</v>
      </c>
      <c r="I196" s="68">
        <v>1221</v>
      </c>
      <c r="J196" s="68">
        <v>1393</v>
      </c>
      <c r="K196" s="68">
        <v>842</v>
      </c>
      <c r="L196" s="68">
        <v>605</v>
      </c>
      <c r="M196" s="68">
        <v>594</v>
      </c>
      <c r="N196" s="68">
        <v>675</v>
      </c>
      <c r="O196" s="68">
        <v>741</v>
      </c>
      <c r="P196" s="68">
        <v>841</v>
      </c>
      <c r="Q196" s="68">
        <v>554</v>
      </c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42">
        <f t="shared" si="2"/>
        <v>1</v>
      </c>
      <c r="AC196" s="16"/>
      <c r="AD196" s="16"/>
      <c r="AE196" s="16"/>
      <c r="AF196" s="16"/>
      <c r="AG196" s="16"/>
    </row>
    <row r="197" spans="1:33" ht="14.25" customHeight="1" x14ac:dyDescent="0.25">
      <c r="A197" s="22" t="s">
        <v>217</v>
      </c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42">
        <f t="shared" si="2"/>
        <v>0</v>
      </c>
      <c r="AC197" s="16"/>
      <c r="AD197" s="16"/>
      <c r="AE197" s="16"/>
      <c r="AF197" s="16"/>
      <c r="AG197" s="16"/>
    </row>
    <row r="198" spans="1:33" ht="14.25" customHeight="1" x14ac:dyDescent="0.25">
      <c r="A198" s="22" t="s">
        <v>218</v>
      </c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42">
        <f t="shared" si="2"/>
        <v>0</v>
      </c>
      <c r="AC198" s="16"/>
      <c r="AD198" s="16"/>
      <c r="AE198" s="16"/>
      <c r="AF198" s="16"/>
      <c r="AG198" s="16"/>
    </row>
    <row r="199" spans="1:33" ht="14.25" customHeight="1" x14ac:dyDescent="0.25">
      <c r="A199" s="22" t="s">
        <v>219</v>
      </c>
      <c r="B199" s="67">
        <v>175.22452513562959</v>
      </c>
      <c r="C199" s="67">
        <v>178.81253302271071</v>
      </c>
      <c r="D199" s="67">
        <v>200.4318383068576</v>
      </c>
      <c r="E199" s="67">
        <v>196.15428778120449</v>
      </c>
      <c r="F199" s="67">
        <v>113.68578064486501</v>
      </c>
      <c r="G199" s="67">
        <v>133.409280225701</v>
      </c>
      <c r="H199" s="67">
        <v>184.41968063572571</v>
      </c>
      <c r="I199" s="67">
        <v>108.8</v>
      </c>
      <c r="J199" s="67">
        <v>119.25092280129579</v>
      </c>
      <c r="K199" s="67">
        <v>141.74152815749409</v>
      </c>
      <c r="L199" s="67">
        <v>103.989117360199</v>
      </c>
      <c r="M199" s="67">
        <v>82.260438344935892</v>
      </c>
      <c r="N199" s="67">
        <v>87.204770112192207</v>
      </c>
      <c r="O199" s="67">
        <v>114.48595475921852</v>
      </c>
      <c r="P199" s="67">
        <v>107.60760106133827</v>
      </c>
      <c r="Q199" s="67">
        <v>96.722451479905885</v>
      </c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42">
        <f t="shared" ref="AB199:AB207" si="3">IF(Q199="",0, 1)</f>
        <v>1</v>
      </c>
      <c r="AC199" s="16"/>
      <c r="AD199" s="16"/>
      <c r="AE199" s="16"/>
      <c r="AF199" s="16"/>
      <c r="AG199" s="16"/>
    </row>
    <row r="200" spans="1:33" ht="14.25" customHeight="1" x14ac:dyDescent="0.25">
      <c r="A200" s="22" t="s">
        <v>220</v>
      </c>
      <c r="B200" s="68"/>
      <c r="C200" s="68"/>
      <c r="D200" s="68"/>
      <c r="E200" s="68"/>
      <c r="F200" s="68"/>
      <c r="G200" s="68">
        <v>215.27549931054745</v>
      </c>
      <c r="H200" s="68">
        <v>215.96462249851035</v>
      </c>
      <c r="I200" s="68">
        <v>224.2291049889329</v>
      </c>
      <c r="J200" s="68">
        <v>223.32830569448828</v>
      </c>
      <c r="K200" s="68">
        <v>235.06171335506755</v>
      </c>
      <c r="L200" s="68">
        <v>184.18258558853978</v>
      </c>
      <c r="M200" s="68">
        <v>266.60000000000002</v>
      </c>
      <c r="N200" s="68">
        <v>288.0791977091335</v>
      </c>
      <c r="O200" s="68">
        <v>359.54714387015423</v>
      </c>
      <c r="P200" s="68">
        <v>411.56877369174339</v>
      </c>
      <c r="Q200" s="68">
        <v>177.13371012949381</v>
      </c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42">
        <f t="shared" si="3"/>
        <v>1</v>
      </c>
      <c r="AC200" s="16"/>
      <c r="AD200" s="16"/>
      <c r="AE200" s="16"/>
      <c r="AF200" s="16"/>
      <c r="AG200" s="16"/>
    </row>
    <row r="201" spans="1:33" ht="14.25" customHeight="1" x14ac:dyDescent="0.25">
      <c r="A201" s="22" t="s">
        <v>221</v>
      </c>
      <c r="B201" s="67">
        <v>19.160351708490278</v>
      </c>
      <c r="C201" s="67">
        <v>16.204635814828929</v>
      </c>
      <c r="D201" s="67">
        <v>12.81645866419478</v>
      </c>
      <c r="E201" s="67">
        <v>11.764066024306956</v>
      </c>
      <c r="F201" s="67">
        <v>14.699150385977138</v>
      </c>
      <c r="G201" s="67">
        <v>15.1</v>
      </c>
      <c r="H201" s="67">
        <v>16.097386981096111</v>
      </c>
      <c r="I201" s="67">
        <v>15.328402980865908</v>
      </c>
      <c r="J201" s="67">
        <v>15.054465313578937</v>
      </c>
      <c r="K201" s="67">
        <v>19.671048664774617</v>
      </c>
      <c r="L201" s="67">
        <v>32.834139204945465</v>
      </c>
      <c r="M201" s="67">
        <v>32.460770457462942</v>
      </c>
      <c r="N201" s="67">
        <v>32.582532538580899</v>
      </c>
      <c r="O201" s="67">
        <v>26.569661704443558</v>
      </c>
      <c r="P201" s="67">
        <v>21.928991339445009</v>
      </c>
      <c r="Q201" s="67">
        <v>22.195887522811709</v>
      </c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42">
        <f t="shared" si="3"/>
        <v>1</v>
      </c>
      <c r="AC201" s="16"/>
      <c r="AD201" s="16"/>
      <c r="AE201" s="16"/>
      <c r="AF201" s="16"/>
      <c r="AG201" s="16"/>
    </row>
    <row r="202" spans="1:33" ht="14.25" customHeight="1" x14ac:dyDescent="0.25">
      <c r="A202" s="22" t="s">
        <v>222</v>
      </c>
      <c r="B202" s="68">
        <v>191</v>
      </c>
      <c r="C202" s="68">
        <v>200</v>
      </c>
      <c r="D202" s="68">
        <v>312</v>
      </c>
      <c r="E202" s="68">
        <v>345</v>
      </c>
      <c r="F202" s="68">
        <v>331</v>
      </c>
      <c r="G202" s="68">
        <v>379</v>
      </c>
      <c r="H202" s="68">
        <v>351</v>
      </c>
      <c r="I202" s="68">
        <v>343</v>
      </c>
      <c r="J202" s="68">
        <v>264</v>
      </c>
      <c r="K202" s="68">
        <v>279</v>
      </c>
      <c r="L202" s="68">
        <v>293</v>
      </c>
      <c r="M202" s="68">
        <v>242</v>
      </c>
      <c r="N202" s="68"/>
      <c r="O202" s="68"/>
      <c r="P202" s="68"/>
      <c r="Q202" s="68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42">
        <f t="shared" si="3"/>
        <v>0</v>
      </c>
      <c r="AC202" s="16"/>
      <c r="AD202" s="16"/>
      <c r="AE202" s="16"/>
      <c r="AF202" s="16"/>
      <c r="AG202" s="16"/>
    </row>
    <row r="203" spans="1:33" ht="14.25" customHeight="1" x14ac:dyDescent="0.25">
      <c r="A203" s="22" t="s">
        <v>223</v>
      </c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42">
        <f t="shared" si="3"/>
        <v>0</v>
      </c>
      <c r="AC203" s="16"/>
      <c r="AD203" s="16"/>
      <c r="AE203" s="16"/>
      <c r="AF203" s="16"/>
      <c r="AG203" s="16"/>
    </row>
    <row r="204" spans="1:33" ht="14.25" customHeight="1" x14ac:dyDescent="0.25">
      <c r="A204" s="22" t="s">
        <v>224</v>
      </c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42">
        <f t="shared" si="3"/>
        <v>0</v>
      </c>
      <c r="AC204" s="16"/>
      <c r="AD204" s="16"/>
      <c r="AE204" s="16"/>
      <c r="AF204" s="16"/>
      <c r="AG204" s="16"/>
    </row>
    <row r="205" spans="1:33" ht="14.25" customHeight="1" x14ac:dyDescent="0.25">
      <c r="A205" s="22" t="s">
        <v>227</v>
      </c>
      <c r="B205" s="67">
        <v>0</v>
      </c>
      <c r="C205" s="67">
        <v>0</v>
      </c>
      <c r="D205" s="67">
        <v>0</v>
      </c>
      <c r="E205" s="67">
        <v>0</v>
      </c>
      <c r="F205" s="67">
        <v>0</v>
      </c>
      <c r="G205" s="67">
        <v>22.7</v>
      </c>
      <c r="H205" s="67">
        <v>22.7</v>
      </c>
      <c r="I205" s="67">
        <v>22.7</v>
      </c>
      <c r="J205" s="67">
        <v>22.7</v>
      </c>
      <c r="K205" s="67">
        <v>22.7</v>
      </c>
      <c r="L205" s="67">
        <v>22.7</v>
      </c>
      <c r="M205" s="67">
        <v>22.7</v>
      </c>
      <c r="N205" s="67"/>
      <c r="O205" s="67"/>
      <c r="P205" s="67"/>
      <c r="Q205" s="67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42">
        <f t="shared" si="3"/>
        <v>0</v>
      </c>
      <c r="AC205" s="16"/>
      <c r="AD205" s="16"/>
      <c r="AE205" s="16"/>
      <c r="AF205" s="16"/>
      <c r="AG205" s="16"/>
    </row>
    <row r="206" spans="1:33" ht="14.25" customHeight="1" x14ac:dyDescent="0.25">
      <c r="A206" s="22" t="s">
        <v>229</v>
      </c>
      <c r="B206" s="67">
        <v>46.5</v>
      </c>
      <c r="C206" s="67">
        <v>46.538308688540802</v>
      </c>
      <c r="D206" s="67">
        <v>36</v>
      </c>
      <c r="E206" s="67">
        <v>34.225503600000003</v>
      </c>
      <c r="F206" s="67">
        <v>28.858405217764073</v>
      </c>
      <c r="G206" s="67">
        <v>40.189909530829929</v>
      </c>
      <c r="H206" s="67">
        <v>42.62020978445269</v>
      </c>
      <c r="I206" s="67">
        <v>45.245167759999994</v>
      </c>
      <c r="J206" s="67">
        <v>47.868838665600073</v>
      </c>
      <c r="K206" s="67">
        <v>50.740968985536</v>
      </c>
      <c r="L206" s="67">
        <v>53.785427124668303</v>
      </c>
      <c r="M206" s="67">
        <v>57.012552752148395</v>
      </c>
      <c r="N206" s="67">
        <v>60.433305917277202</v>
      </c>
      <c r="O206" s="67">
        <v>64.059304272313597</v>
      </c>
      <c r="P206" s="67">
        <v>67.902862528652804</v>
      </c>
      <c r="Q206" s="67">
        <v>26.481844124443704</v>
      </c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42">
        <f t="shared" si="3"/>
        <v>1</v>
      </c>
      <c r="AC206" s="18"/>
      <c r="AD206" s="18"/>
      <c r="AE206" s="18"/>
      <c r="AF206" s="18"/>
      <c r="AG206" s="18"/>
    </row>
    <row r="207" spans="1:33" ht="14.25" customHeight="1" x14ac:dyDescent="0.25">
      <c r="A207" s="20" t="s">
        <v>230</v>
      </c>
      <c r="B207" s="68"/>
      <c r="C207" s="68"/>
      <c r="D207" s="68"/>
      <c r="E207" s="68"/>
      <c r="F207" s="68">
        <v>23.8</v>
      </c>
      <c r="G207" s="68">
        <v>25.097004799999997</v>
      </c>
      <c r="H207" s="68">
        <v>26.276564025600003</v>
      </c>
      <c r="I207" s="68">
        <v>27.5115625348032</v>
      </c>
      <c r="J207" s="68">
        <v>28.804605973938891</v>
      </c>
      <c r="K207" s="68">
        <v>30.158422454714067</v>
      </c>
      <c r="L207" s="68">
        <v>31.575868310085646</v>
      </c>
      <c r="M207" s="68">
        <v>17.586253296292291</v>
      </c>
      <c r="N207" s="68">
        <v>37.436019979999998</v>
      </c>
      <c r="O207" s="68"/>
      <c r="P207" s="68"/>
      <c r="Q207" s="6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42">
        <f t="shared" si="3"/>
        <v>0</v>
      </c>
      <c r="AC207" s="18"/>
      <c r="AD207" s="18"/>
      <c r="AE207" s="18"/>
      <c r="AF207" s="18"/>
      <c r="AG207" s="18"/>
    </row>
    <row r="208" spans="1:33" ht="13.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42"/>
      <c r="AC208" s="16"/>
      <c r="AD208" s="16"/>
      <c r="AE208" s="16"/>
      <c r="AF208" s="16"/>
      <c r="AG208" s="16"/>
    </row>
    <row r="209" spans="1:38" ht="14.25" customHeight="1" x14ac:dyDescent="0.25">
      <c r="A209" s="46" t="s">
        <v>231</v>
      </c>
      <c r="B209" s="46"/>
      <c r="C209" s="46"/>
      <c r="D209" s="46"/>
      <c r="E209" s="46"/>
      <c r="F209" s="46"/>
      <c r="G209" s="46"/>
      <c r="H209" s="46"/>
      <c r="I209" s="4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42"/>
      <c r="AC209" s="16"/>
      <c r="AD209" s="16"/>
      <c r="AE209" s="16"/>
      <c r="AF209" s="16"/>
      <c r="AG209" s="16"/>
    </row>
    <row r="210" spans="1:38" ht="14.25" customHeight="1" x14ac:dyDescent="0.25">
      <c r="A210" s="16" t="s">
        <v>232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42"/>
      <c r="AC210" s="16"/>
      <c r="AD210" s="16"/>
      <c r="AE210" s="16"/>
      <c r="AF210" s="16"/>
      <c r="AG210" s="16"/>
    </row>
    <row r="211" spans="1:38" ht="14.25" customHeight="1" x14ac:dyDescent="0.25">
      <c r="A211" s="46" t="s">
        <v>774</v>
      </c>
      <c r="B211" s="46"/>
      <c r="C211" s="46"/>
      <c r="D211" s="46"/>
      <c r="E211" s="46"/>
      <c r="F211" s="46"/>
      <c r="G211" s="46"/>
      <c r="H211" s="4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42"/>
      <c r="AC211" s="16"/>
      <c r="AD211" s="16"/>
      <c r="AE211" s="16"/>
      <c r="AF211" s="16"/>
      <c r="AG211" s="16"/>
    </row>
    <row r="212" spans="1:38" ht="14.25" customHeight="1" x14ac:dyDescent="0.25">
      <c r="A212" s="49" t="s">
        <v>234</v>
      </c>
      <c r="B212" s="49"/>
      <c r="C212" s="49"/>
      <c r="D212" s="49"/>
      <c r="E212" s="49"/>
      <c r="F212" s="49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42"/>
      <c r="AC212" s="16"/>
      <c r="AD212" s="16"/>
      <c r="AE212" s="16"/>
      <c r="AF212" s="16"/>
      <c r="AG212" s="16"/>
    </row>
    <row r="213" spans="1:38" ht="14.25" customHeight="1" x14ac:dyDescent="0.25">
      <c r="A213" s="46" t="s">
        <v>505</v>
      </c>
      <c r="B213" s="46"/>
      <c r="C213" s="46"/>
      <c r="D213" s="46"/>
      <c r="E213" s="4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35"/>
      <c r="AC213" s="16"/>
      <c r="AD213" s="16"/>
      <c r="AE213" s="16"/>
      <c r="AF213" s="16"/>
      <c r="AG213" s="16"/>
    </row>
    <row r="215" spans="1:38" customFormat="1" ht="14.25" customHeight="1" x14ac:dyDescent="0.25">
      <c r="A215" s="31" t="s">
        <v>783</v>
      </c>
      <c r="B215" s="31">
        <f>SUM(B6:B67,B69:B207)/1000</f>
        <v>119.50999595069582</v>
      </c>
      <c r="C215" s="31">
        <f>SUM(C6:C67,C69:C207)/1000</f>
        <v>130.65681711116659</v>
      </c>
      <c r="D215" s="31">
        <f>SUM(D6:D67,D69:D207)/1000</f>
        <v>159.65039510286033</v>
      </c>
      <c r="E215" s="31">
        <f>SUM(E6:E67,E69:E207)/1000</f>
        <v>180.53493484526942</v>
      </c>
      <c r="F215" s="31">
        <f>SUM(F6:F67,F69:F207)/1000</f>
        <v>150.99876028494447</v>
      </c>
      <c r="G215" s="31">
        <f>SUM(G6:G67,G69:G207)/1000</f>
        <v>180.20700733844703</v>
      </c>
      <c r="H215" s="31">
        <f>SUM(H6:H67,H69:H207)/1000</f>
        <v>185.67119355620991</v>
      </c>
      <c r="I215" s="31">
        <f>SUM(I6:I67,I69:I207)/1000</f>
        <v>172.03861925397797</v>
      </c>
      <c r="J215" s="31">
        <f>SUM(J6:J67,J69:J207)/1000</f>
        <v>175.71786081682674</v>
      </c>
      <c r="K215" s="31">
        <f>SUM(K6:K67,K69:K207)/1000</f>
        <v>180.92717845713389</v>
      </c>
      <c r="L215" s="31">
        <f>SUM(L6:L67,L69:L207)/1000</f>
        <v>151.52610561581321</v>
      </c>
      <c r="M215" s="31">
        <f>SUM(M6:M67,M69:M207)/1000</f>
        <v>159.99125284382762</v>
      </c>
      <c r="N215" s="31">
        <f>SUM(N6:N67,N69:N207)/1000</f>
        <v>148.80303518042504</v>
      </c>
      <c r="O215" s="31">
        <f>SUM(O6:O67,O69:O207)/1000</f>
        <v>164.78320014246029</v>
      </c>
      <c r="P215" s="31">
        <f>SUM(P6:P67,P69:P207)/1000</f>
        <v>162.56133855755459</v>
      </c>
      <c r="Q215" s="31">
        <f>SUM(Q6:Q67,Q69:Q207)/1000</f>
        <v>133.86251046206141</v>
      </c>
      <c r="R215" s="42"/>
      <c r="S215" s="42"/>
      <c r="T215" s="42"/>
      <c r="U215" s="35"/>
      <c r="V215" s="35"/>
      <c r="W215" s="35"/>
      <c r="X215" s="35"/>
      <c r="Y215" s="42"/>
      <c r="Z215" s="42"/>
      <c r="AA215" s="42"/>
      <c r="AB215" s="43">
        <f>SUMPRODUCT(P6:P207,AB6:AB207)-P68</f>
        <v>156642.10463123364</v>
      </c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</row>
    <row r="216" spans="1:38" customFormat="1" ht="14.5" customHeight="1" x14ac:dyDescent="0.25">
      <c r="A216" s="31" t="s">
        <v>785</v>
      </c>
      <c r="B216" s="31">
        <f>SUMPRODUCT(B6:B207,$AB6:$AB207)/1000</f>
        <v>98.345929713204896</v>
      </c>
      <c r="C216" s="31">
        <f t="shared" ref="C216:Q216" si="4">SUMPRODUCT(C6:C207,$AB6:$AB207)/1000</f>
        <v>105.38796591280834</v>
      </c>
      <c r="D216" s="31">
        <f t="shared" si="4"/>
        <v>127.787153788941</v>
      </c>
      <c r="E216" s="31">
        <f t="shared" si="4"/>
        <v>141.11594059129098</v>
      </c>
      <c r="F216" s="31">
        <f t="shared" si="4"/>
        <v>119.26453586019529</v>
      </c>
      <c r="G216" s="31">
        <f t="shared" si="4"/>
        <v>143.15857079243975</v>
      </c>
      <c r="H216" s="31">
        <f t="shared" si="4"/>
        <v>144.37902570766215</v>
      </c>
      <c r="I216" s="31">
        <f t="shared" si="4"/>
        <v>136.60684017936691</v>
      </c>
      <c r="J216" s="31">
        <f t="shared" si="4"/>
        <v>138.66767403663576</v>
      </c>
      <c r="K216" s="31">
        <f t="shared" si="4"/>
        <v>146.71924337879855</v>
      </c>
      <c r="L216" s="31">
        <f t="shared" si="4"/>
        <v>120.11701808028045</v>
      </c>
      <c r="M216" s="31">
        <f t="shared" si="4"/>
        <v>129.86522625639839</v>
      </c>
      <c r="N216" s="31">
        <f t="shared" si="4"/>
        <v>142.98846228588323</v>
      </c>
      <c r="O216" s="31">
        <f t="shared" si="4"/>
        <v>159.05133526070233</v>
      </c>
      <c r="P216" s="31">
        <f t="shared" si="4"/>
        <v>156.64210463123365</v>
      </c>
      <c r="Q216" s="31">
        <f t="shared" si="4"/>
        <v>133.86251046206141</v>
      </c>
    </row>
    <row r="217" spans="1:38" ht="14.5" customHeight="1" x14ac:dyDescent="0.25">
      <c r="S217"/>
      <c r="T217"/>
      <c r="U217"/>
      <c r="V217"/>
      <c r="W217"/>
      <c r="X217"/>
      <c r="Y217"/>
      <c r="AA217"/>
    </row>
    <row r="218" spans="1:38" customFormat="1" ht="14.5" customHeight="1" x14ac:dyDescent="0.25">
      <c r="A218" s="31" t="s">
        <v>792</v>
      </c>
      <c r="B218" s="62">
        <f>B215*100/GDP!E$216</f>
        <v>0.25044393406403376</v>
      </c>
      <c r="C218" s="62">
        <f>C215*100/GDP!F216</f>
        <v>0.25279754379406655</v>
      </c>
      <c r="D218" s="62">
        <f>D215*100/GDP!G216</f>
        <v>0.27368726221078477</v>
      </c>
      <c r="E218" s="62">
        <f>E215*100/GDP!H216</f>
        <v>0.28221471360320349</v>
      </c>
      <c r="F218" s="62">
        <f>F215*100/GDP!I216</f>
        <v>0.24912253131089737</v>
      </c>
      <c r="G218" s="62">
        <f>G215*100/GDP!J216</f>
        <v>0.27189634241221156</v>
      </c>
      <c r="H218" s="62">
        <f>H215*100/GDP!K216</f>
        <v>0.25240012993481925</v>
      </c>
      <c r="I218" s="62">
        <f>I215*100/GDP!L216</f>
        <v>0.22954520250150612</v>
      </c>
      <c r="J218" s="62">
        <f>J215*100/GDP!M216</f>
        <v>0.22784324167793632</v>
      </c>
      <c r="K218" s="62">
        <f>K215*100/GDP!N216</f>
        <v>0.22845887395180006</v>
      </c>
      <c r="L218" s="62">
        <f>L215*100/GDP!O216</f>
        <v>0.20210781032254635</v>
      </c>
      <c r="M218" s="62">
        <f>M215*100/GDP!P216</f>
        <v>0.20997209753897866</v>
      </c>
      <c r="N218" s="62">
        <f>N215*100/GDP!Q216</f>
        <v>0.18399679235955249</v>
      </c>
      <c r="O218" s="62">
        <f>O215*100/GDP!R216</f>
        <v>0.19175464927040706</v>
      </c>
      <c r="P218" s="62">
        <f>P215*100/GDP!S216</f>
        <v>0.1860318292547517</v>
      </c>
      <c r="Q218" s="62">
        <f>Q215*100/GDP!T216</f>
        <v>0.15834590907992671</v>
      </c>
    </row>
    <row r="219" spans="1:38" customFormat="1" ht="14.5" customHeight="1" x14ac:dyDescent="0.25">
      <c r="A219" s="31" t="s">
        <v>793</v>
      </c>
      <c r="B219" s="62">
        <f>B216*100/GDP!E$216</f>
        <v>0.20609273174706838</v>
      </c>
      <c r="C219" s="62">
        <f>C216*100/GDP!F$216</f>
        <v>0.20390684173442805</v>
      </c>
      <c r="D219" s="62">
        <f>D216*100/GDP!G$216</f>
        <v>0.21906438905879774</v>
      </c>
      <c r="E219" s="62">
        <f>E216*100/GDP!H$216</f>
        <v>0.22059439516761983</v>
      </c>
      <c r="F219" s="62">
        <f>F216*100/GDP!I$216</f>
        <v>0.19676640399592452</v>
      </c>
      <c r="G219" s="62">
        <f>G216*100/GDP!J$216</f>
        <v>0.21599765934917425</v>
      </c>
      <c r="H219" s="62">
        <f>H216*100/GDP!K$216</f>
        <v>0.19626784398003205</v>
      </c>
      <c r="I219" s="62">
        <f>I216*100/GDP!L$216</f>
        <v>0.18226980039738142</v>
      </c>
      <c r="J219" s="62">
        <f>J216*100/GDP!M$216</f>
        <v>0.17980239584968249</v>
      </c>
      <c r="K219" s="62">
        <f>K216*100/GDP!N$216</f>
        <v>0.18526411241925139</v>
      </c>
      <c r="L219" s="62">
        <f>L216*100/GDP!O$216</f>
        <v>0.16021389454983587</v>
      </c>
      <c r="M219" s="62">
        <f>M216*100/GDP!P$216</f>
        <v>0.17043477983791538</v>
      </c>
      <c r="N219" s="62">
        <f>N216*100/GDP!Q$216</f>
        <v>0.17680700110133471</v>
      </c>
      <c r="O219" s="62">
        <f>O216*100/GDP!R$216</f>
        <v>0.18508460196511958</v>
      </c>
      <c r="P219" s="62">
        <f>P216*100/GDP!S$216</f>
        <v>0.17925798053480896</v>
      </c>
      <c r="Q219" s="62">
        <f>Q216*100/GDP!T$216</f>
        <v>0.15834590907992671</v>
      </c>
    </row>
  </sheetData>
  <mergeCells count="6">
    <mergeCell ref="A213:E213"/>
    <mergeCell ref="A212:F212"/>
    <mergeCell ref="A1:M1"/>
    <mergeCell ref="A209:I209"/>
    <mergeCell ref="A211:H211"/>
    <mergeCell ref="A4:B4"/>
  </mergeCells>
  <pageMargins left="0.39" right="0.39" top="0.39" bottom="0.39" header="0.39" footer="0.3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956E-9079-4D42-9397-D2BBDBCF06B4}">
  <dimension ref="A1:V216"/>
  <sheetViews>
    <sheetView workbookViewId="0">
      <pane xSplit="4" ySplit="1" topLeftCell="E197" activePane="bottomRight" state="frozen"/>
      <selection pane="topRight" activeCell="E1" sqref="E1"/>
      <selection pane="bottomLeft" activeCell="A2" sqref="A2"/>
      <selection pane="bottomRight" activeCell="B217" sqref="B217"/>
    </sheetView>
  </sheetViews>
  <sheetFormatPr defaultRowHeight="12.5" x14ac:dyDescent="0.25"/>
  <cols>
    <col min="1" max="1" width="22" style="15" customWidth="1"/>
    <col min="2" max="2" width="17.1796875" style="15" customWidth="1"/>
    <col min="3" max="16384" width="8.7265625" style="15"/>
  </cols>
  <sheetData>
    <row r="1" spans="1:22" x14ac:dyDescent="0.25">
      <c r="E1" s="15">
        <v>2005</v>
      </c>
      <c r="F1" s="15">
        <v>2006</v>
      </c>
      <c r="G1" s="15">
        <v>2007</v>
      </c>
      <c r="H1" s="15">
        <v>2008</v>
      </c>
      <c r="I1" s="15">
        <v>2009</v>
      </c>
      <c r="J1" s="15">
        <v>2010</v>
      </c>
      <c r="K1" s="15">
        <v>2011</v>
      </c>
      <c r="L1" s="15">
        <v>2012</v>
      </c>
      <c r="M1" s="15">
        <v>2013</v>
      </c>
      <c r="N1" s="15">
        <v>2014</v>
      </c>
      <c r="O1" s="15">
        <v>2015</v>
      </c>
      <c r="P1" s="15">
        <v>2016</v>
      </c>
      <c r="Q1" s="15">
        <v>2017</v>
      </c>
      <c r="R1" s="15">
        <v>2018</v>
      </c>
      <c r="S1" s="15">
        <v>2019</v>
      </c>
      <c r="T1" s="15">
        <v>2020</v>
      </c>
      <c r="V1" s="15" t="s">
        <v>507</v>
      </c>
    </row>
    <row r="2" spans="1:22" x14ac:dyDescent="0.25">
      <c r="A2" s="15" t="str">
        <f>'[3]TT balance'!A6</f>
        <v>Afghanistan, Islamic Rep. of</v>
      </c>
      <c r="B2" s="32" t="s">
        <v>508</v>
      </c>
      <c r="C2" s="32">
        <v>512</v>
      </c>
      <c r="D2" s="32" t="s">
        <v>509</v>
      </c>
      <c r="E2" s="33">
        <v>6.1669999999999998</v>
      </c>
      <c r="F2" s="33">
        <v>6.9249999999999998</v>
      </c>
      <c r="G2" s="33">
        <v>8.5559999999999992</v>
      </c>
      <c r="H2" s="33">
        <v>10.297000000000001</v>
      </c>
      <c r="I2" s="33">
        <v>12.066000000000001</v>
      </c>
      <c r="J2" s="33">
        <v>15.324999999999999</v>
      </c>
      <c r="K2" s="33">
        <v>17.89</v>
      </c>
      <c r="L2" s="33">
        <v>20.292999999999999</v>
      </c>
      <c r="M2" s="33">
        <v>20.170000000000002</v>
      </c>
      <c r="N2" s="33">
        <v>20.635000000000002</v>
      </c>
      <c r="O2" s="33">
        <v>20.22</v>
      </c>
      <c r="P2" s="33">
        <v>17.994</v>
      </c>
      <c r="Q2" s="33">
        <v>18.91</v>
      </c>
      <c r="R2" s="33">
        <v>18.401</v>
      </c>
      <c r="S2" s="33">
        <v>18.876000000000001</v>
      </c>
      <c r="T2" s="33">
        <v>19.132000000000001</v>
      </c>
      <c r="U2" s="34">
        <f>T2/S2-1</f>
        <v>1.3562195380377284E-2</v>
      </c>
    </row>
    <row r="3" spans="1:22" x14ac:dyDescent="0.25">
      <c r="A3" s="15" t="str">
        <f>'[3]TT balance'!A7</f>
        <v>Albania</v>
      </c>
      <c r="B3" s="32" t="s">
        <v>20</v>
      </c>
      <c r="C3" s="32">
        <v>914</v>
      </c>
      <c r="D3" s="32" t="s">
        <v>510</v>
      </c>
      <c r="E3" s="33">
        <v>8.0519999999999996</v>
      </c>
      <c r="F3" s="33">
        <v>8.8960000000000008</v>
      </c>
      <c r="G3" s="33">
        <v>10.677</v>
      </c>
      <c r="H3" s="33">
        <v>12.881</v>
      </c>
      <c r="I3" s="33">
        <v>12.044</v>
      </c>
      <c r="J3" s="33">
        <v>11.936999999999999</v>
      </c>
      <c r="K3" s="33">
        <v>12.898999999999999</v>
      </c>
      <c r="L3" s="33">
        <v>12.324</v>
      </c>
      <c r="M3" s="33">
        <v>12.784000000000001</v>
      </c>
      <c r="N3" s="33">
        <v>13.246</v>
      </c>
      <c r="O3" s="33">
        <v>11.388999999999999</v>
      </c>
      <c r="P3" s="33">
        <v>11.862</v>
      </c>
      <c r="Q3" s="33">
        <v>13.053000000000001</v>
      </c>
      <c r="R3" s="33">
        <v>15.147</v>
      </c>
      <c r="S3" s="33">
        <v>15.276</v>
      </c>
      <c r="T3" s="33">
        <v>15.147</v>
      </c>
      <c r="U3" s="34">
        <f t="shared" ref="U3:U66" si="0">T3/S3-1</f>
        <v>-8.4446190102120955E-3</v>
      </c>
    </row>
    <row r="4" spans="1:22" x14ac:dyDescent="0.25">
      <c r="A4" s="15" t="str">
        <f>'[3]TT balance'!A8</f>
        <v>Algeria</v>
      </c>
      <c r="B4" s="32" t="s">
        <v>21</v>
      </c>
      <c r="C4" s="32">
        <v>612</v>
      </c>
      <c r="D4" s="32" t="s">
        <v>511</v>
      </c>
      <c r="E4" s="33">
        <v>103.19799999999999</v>
      </c>
      <c r="F4" s="33">
        <v>117.027</v>
      </c>
      <c r="G4" s="33">
        <v>134.977</v>
      </c>
      <c r="H4" s="33">
        <v>171.001</v>
      </c>
      <c r="I4" s="33">
        <v>137.054</v>
      </c>
      <c r="J4" s="33">
        <v>161.20699999999999</v>
      </c>
      <c r="K4" s="33">
        <v>200.251</v>
      </c>
      <c r="L4" s="33">
        <v>209.059</v>
      </c>
      <c r="M4" s="33">
        <v>209.755</v>
      </c>
      <c r="N4" s="33">
        <v>213.81</v>
      </c>
      <c r="O4" s="33">
        <v>165.97900000000001</v>
      </c>
      <c r="P4" s="33">
        <v>160.03399999999999</v>
      </c>
      <c r="Q4" s="33">
        <v>170.20699999999999</v>
      </c>
      <c r="R4" s="33">
        <v>175.36699999999999</v>
      </c>
      <c r="S4" s="33">
        <v>171.07</v>
      </c>
      <c r="T4" s="33">
        <v>144.29400000000001</v>
      </c>
      <c r="U4" s="34">
        <f t="shared" si="0"/>
        <v>-0.1565207225112526</v>
      </c>
      <c r="V4" s="15">
        <v>1</v>
      </c>
    </row>
    <row r="5" spans="1:22" x14ac:dyDescent="0.25">
      <c r="A5" s="15" t="str">
        <f>'[3]TT balance'!A9</f>
        <v>Andorra, Principality of</v>
      </c>
      <c r="B5" s="32">
        <v>1000</v>
      </c>
      <c r="C5" s="32">
        <v>171</v>
      </c>
      <c r="D5" s="32"/>
      <c r="E5" s="33">
        <v>3.15983126647764</v>
      </c>
      <c r="F5" s="33">
        <v>3.4562613164340399</v>
      </c>
      <c r="G5" s="33">
        <v>3.9523952370361397</v>
      </c>
      <c r="H5" s="33">
        <v>4.0857836625208304</v>
      </c>
      <c r="I5" s="33">
        <v>3.6741862768417901</v>
      </c>
      <c r="J5" s="33">
        <v>3.4465656013485</v>
      </c>
      <c r="K5" s="33">
        <v>3.6243862290836502</v>
      </c>
      <c r="L5" s="33">
        <v>3.1888303340727102</v>
      </c>
      <c r="M5" s="33">
        <v>3.1926030857147598</v>
      </c>
      <c r="N5" s="33">
        <v>3.2673344458862603</v>
      </c>
      <c r="O5" s="33">
        <v>2.7887577487422401</v>
      </c>
      <c r="P5" s="33">
        <v>2.8946461836421999</v>
      </c>
      <c r="Q5" s="33">
        <v>3.00016022515736</v>
      </c>
      <c r="R5" s="33">
        <v>3.2184194564372901</v>
      </c>
      <c r="S5" s="33">
        <v>3.1541374806600597</v>
      </c>
      <c r="T5" s="33"/>
      <c r="U5" s="34">
        <f t="shared" si="0"/>
        <v>-1</v>
      </c>
    </row>
    <row r="6" spans="1:22" x14ac:dyDescent="0.25">
      <c r="A6" s="15" t="str">
        <f>'[3]TT balance'!A10</f>
        <v>Angola</v>
      </c>
      <c r="B6" s="32" t="s">
        <v>23</v>
      </c>
      <c r="C6" s="32">
        <v>614</v>
      </c>
      <c r="D6" s="32" t="s">
        <v>512</v>
      </c>
      <c r="E6" s="33">
        <v>36.970999999999997</v>
      </c>
      <c r="F6" s="33">
        <v>52.381</v>
      </c>
      <c r="G6" s="33">
        <v>65.266000000000005</v>
      </c>
      <c r="H6" s="33">
        <v>88.539000000000001</v>
      </c>
      <c r="I6" s="33">
        <v>70.307000000000002</v>
      </c>
      <c r="J6" s="33">
        <v>83.799000000000007</v>
      </c>
      <c r="K6" s="33">
        <v>111.79</v>
      </c>
      <c r="L6" s="33">
        <v>128.053</v>
      </c>
      <c r="M6" s="33">
        <v>136.71</v>
      </c>
      <c r="N6" s="33">
        <v>145.71199999999999</v>
      </c>
      <c r="O6" s="33">
        <v>116.194</v>
      </c>
      <c r="P6" s="33">
        <v>101.124</v>
      </c>
      <c r="Q6" s="33">
        <v>122.124</v>
      </c>
      <c r="R6" s="33">
        <v>105.902</v>
      </c>
      <c r="S6" s="33">
        <v>89.602999999999994</v>
      </c>
      <c r="T6" s="33">
        <v>62.44</v>
      </c>
      <c r="U6" s="34">
        <f t="shared" si="0"/>
        <v>-0.30314833208709524</v>
      </c>
      <c r="V6" s="15">
        <v>1</v>
      </c>
    </row>
    <row r="7" spans="1:22" x14ac:dyDescent="0.25">
      <c r="A7" s="15" t="str">
        <f>'[3]TT balance'!A11</f>
        <v>Anguilla</v>
      </c>
      <c r="B7" s="32"/>
      <c r="C7" s="32">
        <v>312</v>
      </c>
      <c r="D7" s="32"/>
      <c r="E7" s="33">
        <v>0.22899434851851799</v>
      </c>
      <c r="F7" s="33">
        <v>0.28347712666666597</v>
      </c>
      <c r="G7" s="33">
        <v>0.35527977518518505</v>
      </c>
      <c r="H7" s="33">
        <v>0.354726692962962</v>
      </c>
      <c r="I7" s="33">
        <v>0.28261039148148104</v>
      </c>
      <c r="J7" s="33">
        <v>0.26773172740740697</v>
      </c>
      <c r="K7" s="33">
        <v>0.29059003259259203</v>
      </c>
      <c r="L7" s="33">
        <v>0.28011127666666596</v>
      </c>
      <c r="M7" s="33">
        <v>0.28180370370370367</v>
      </c>
      <c r="N7" s="33">
        <v>0.31131111111111109</v>
      </c>
      <c r="O7" s="33">
        <v>0.33053333333333335</v>
      </c>
      <c r="P7" s="33">
        <v>0.3203037037037037</v>
      </c>
      <c r="Q7" s="33">
        <v>0.28421481481481481</v>
      </c>
      <c r="R7" s="33">
        <v>0.3204851851851851</v>
      </c>
      <c r="S7" s="33">
        <v>0.37958518518518519</v>
      </c>
      <c r="T7" s="33">
        <v>0.27182222222222219</v>
      </c>
      <c r="U7" s="34">
        <f t="shared" si="0"/>
        <v>-0.28389665131527608</v>
      </c>
    </row>
    <row r="8" spans="1:22" x14ac:dyDescent="0.25">
      <c r="A8" s="15" t="str">
        <f>'[3]TT balance'!A12</f>
        <v>Antigua and Barbuda</v>
      </c>
      <c r="B8" s="32" t="s">
        <v>25</v>
      </c>
      <c r="C8" s="32">
        <v>311</v>
      </c>
      <c r="D8" s="32" t="s">
        <v>513</v>
      </c>
      <c r="E8" s="33">
        <v>1.022</v>
      </c>
      <c r="F8" s="33">
        <v>1.157</v>
      </c>
      <c r="G8" s="33">
        <v>1.3109999999999999</v>
      </c>
      <c r="H8" s="33">
        <v>1.3680000000000001</v>
      </c>
      <c r="I8" s="33">
        <v>1.224</v>
      </c>
      <c r="J8" s="33">
        <v>1.149</v>
      </c>
      <c r="K8" s="33">
        <v>1.1379999999999999</v>
      </c>
      <c r="L8" s="33">
        <v>1.2</v>
      </c>
      <c r="M8" s="33">
        <v>1.181</v>
      </c>
      <c r="N8" s="33">
        <v>1.25</v>
      </c>
      <c r="O8" s="33">
        <v>1.337</v>
      </c>
      <c r="P8" s="33">
        <v>1.4370000000000001</v>
      </c>
      <c r="Q8" s="33">
        <v>1.468</v>
      </c>
      <c r="R8" s="33">
        <v>1.605</v>
      </c>
      <c r="S8" s="33">
        <v>1.6619999999999999</v>
      </c>
      <c r="T8" s="33">
        <v>1.39</v>
      </c>
      <c r="U8" s="34">
        <f t="shared" si="0"/>
        <v>-0.16365824308062582</v>
      </c>
    </row>
    <row r="9" spans="1:22" x14ac:dyDescent="0.25">
      <c r="A9" s="15" t="str">
        <f>'[3]TT balance'!A13</f>
        <v>Argentina</v>
      </c>
      <c r="B9" s="32" t="s">
        <v>26</v>
      </c>
      <c r="C9" s="32">
        <v>213</v>
      </c>
      <c r="D9" s="32" t="s">
        <v>514</v>
      </c>
      <c r="E9" s="33">
        <v>199.273</v>
      </c>
      <c r="F9" s="33">
        <v>232.892</v>
      </c>
      <c r="G9" s="33">
        <v>287.92099999999999</v>
      </c>
      <c r="H9" s="33">
        <v>363.54500000000002</v>
      </c>
      <c r="I9" s="33">
        <v>334.63299999999998</v>
      </c>
      <c r="J9" s="33">
        <v>424.72899999999998</v>
      </c>
      <c r="K9" s="33">
        <v>527.64400000000001</v>
      </c>
      <c r="L9" s="33">
        <v>579.66600000000005</v>
      </c>
      <c r="M9" s="33">
        <v>611.471</v>
      </c>
      <c r="N9" s="33">
        <v>563.61400000000003</v>
      </c>
      <c r="O9" s="33">
        <v>642.46400000000006</v>
      </c>
      <c r="P9" s="33">
        <v>556.774</v>
      </c>
      <c r="Q9" s="33">
        <v>643.86099999999999</v>
      </c>
      <c r="R9" s="33">
        <v>517.24400000000003</v>
      </c>
      <c r="S9" s="33">
        <v>444.45800000000003</v>
      </c>
      <c r="T9" s="33">
        <v>388.279</v>
      </c>
      <c r="U9" s="34">
        <f t="shared" si="0"/>
        <v>-0.12639889483370759</v>
      </c>
    </row>
    <row r="10" spans="1:22" x14ac:dyDescent="0.25">
      <c r="A10" s="15" t="str">
        <f>'[3]TT balance'!A14</f>
        <v>Armenia, Rep. of</v>
      </c>
      <c r="B10" s="32" t="s">
        <v>515</v>
      </c>
      <c r="C10" s="32">
        <v>911</v>
      </c>
      <c r="D10" s="32" t="s">
        <v>516</v>
      </c>
      <c r="E10" s="33">
        <v>4.9000000000000004</v>
      </c>
      <c r="F10" s="33">
        <v>6.3840000000000003</v>
      </c>
      <c r="G10" s="33">
        <v>9.2059999999999995</v>
      </c>
      <c r="H10" s="33">
        <v>11.662000000000001</v>
      </c>
      <c r="I10" s="33">
        <v>8.6479999999999997</v>
      </c>
      <c r="J10" s="33">
        <v>9.26</v>
      </c>
      <c r="K10" s="33">
        <v>10.141999999999999</v>
      </c>
      <c r="L10" s="33">
        <v>10.619</v>
      </c>
      <c r="M10" s="33">
        <v>11.121</v>
      </c>
      <c r="N10" s="33">
        <v>11.61</v>
      </c>
      <c r="O10" s="33">
        <v>10.553000000000001</v>
      </c>
      <c r="P10" s="33">
        <v>10.545999999999999</v>
      </c>
      <c r="Q10" s="33">
        <v>11.526999999999999</v>
      </c>
      <c r="R10" s="33">
        <v>12.458</v>
      </c>
      <c r="S10" s="33">
        <v>13.673</v>
      </c>
      <c r="T10" s="33">
        <v>12.339</v>
      </c>
      <c r="U10" s="34">
        <f t="shared" si="0"/>
        <v>-9.7564543260440284E-2</v>
      </c>
    </row>
    <row r="11" spans="1:22" x14ac:dyDescent="0.25">
      <c r="A11" s="15" t="str">
        <f>'[3]TT balance'!A15</f>
        <v>Aruba, Kingdom of the Netherlands</v>
      </c>
      <c r="B11" s="32" t="s">
        <v>517</v>
      </c>
      <c r="C11" s="32">
        <v>314</v>
      </c>
      <c r="D11" s="32" t="s">
        <v>518</v>
      </c>
      <c r="E11" s="33">
        <v>2.36</v>
      </c>
      <c r="F11" s="33">
        <v>2.4700000000000002</v>
      </c>
      <c r="G11" s="33">
        <v>2.6779999999999999</v>
      </c>
      <c r="H11" s="33">
        <v>2.843</v>
      </c>
      <c r="I11" s="33">
        <v>2.5539999999999998</v>
      </c>
      <c r="J11" s="33">
        <v>2.4540000000000002</v>
      </c>
      <c r="K11" s="33">
        <v>2.6379999999999999</v>
      </c>
      <c r="L11" s="33">
        <v>2.6150000000000002</v>
      </c>
      <c r="M11" s="33">
        <v>2.7280000000000002</v>
      </c>
      <c r="N11" s="33">
        <v>2.7909999999999999</v>
      </c>
      <c r="O11" s="33">
        <v>2.9630000000000001</v>
      </c>
      <c r="P11" s="33">
        <v>2.984</v>
      </c>
      <c r="Q11" s="33">
        <v>3.0920000000000001</v>
      </c>
      <c r="R11" s="33">
        <v>3.202</v>
      </c>
      <c r="S11" s="33">
        <v>3.3420000000000001</v>
      </c>
      <c r="T11" s="33">
        <v>2.4580000000000002</v>
      </c>
      <c r="U11" s="34">
        <f t="shared" si="0"/>
        <v>-0.26451226810293238</v>
      </c>
    </row>
    <row r="12" spans="1:22" x14ac:dyDescent="0.25">
      <c r="A12" s="15" t="str">
        <f>'[3]TT balance'!A16</f>
        <v>Australia</v>
      </c>
      <c r="B12" s="32" t="s">
        <v>29</v>
      </c>
      <c r="C12" s="32">
        <v>193</v>
      </c>
      <c r="D12" s="32" t="s">
        <v>519</v>
      </c>
      <c r="E12" s="33">
        <v>734.05700000000002</v>
      </c>
      <c r="F12" s="33">
        <v>781.29100000000005</v>
      </c>
      <c r="G12" s="33">
        <v>947.89</v>
      </c>
      <c r="H12" s="33">
        <v>1055.51</v>
      </c>
      <c r="I12" s="33">
        <v>998.928</v>
      </c>
      <c r="J12" s="33">
        <v>1251.8499999999999</v>
      </c>
      <c r="K12" s="33">
        <v>1513.68</v>
      </c>
      <c r="L12" s="33">
        <v>1569.32</v>
      </c>
      <c r="M12" s="33">
        <v>1518.43</v>
      </c>
      <c r="N12" s="33">
        <v>1457.39</v>
      </c>
      <c r="O12" s="33">
        <v>1234.82</v>
      </c>
      <c r="P12" s="33">
        <v>1266.27</v>
      </c>
      <c r="Q12" s="33">
        <v>1385.19</v>
      </c>
      <c r="R12" s="33">
        <v>1421.3</v>
      </c>
      <c r="S12" s="33">
        <v>1391.54</v>
      </c>
      <c r="T12" s="33">
        <v>1359.33</v>
      </c>
      <c r="U12" s="34">
        <f t="shared" si="0"/>
        <v>-2.3147016974000012E-2</v>
      </c>
    </row>
    <row r="13" spans="1:22" x14ac:dyDescent="0.25">
      <c r="A13" s="15" t="str">
        <f>'[3]TT balance'!A17</f>
        <v>Austria</v>
      </c>
      <c r="B13" s="32" t="s">
        <v>30</v>
      </c>
      <c r="C13" s="32">
        <v>122</v>
      </c>
      <c r="D13" s="32" t="s">
        <v>520</v>
      </c>
      <c r="E13" s="33">
        <v>316.267</v>
      </c>
      <c r="F13" s="33">
        <v>336.298</v>
      </c>
      <c r="G13" s="33">
        <v>389.23099999999999</v>
      </c>
      <c r="H13" s="33">
        <v>432.005</v>
      </c>
      <c r="I13" s="33">
        <v>401.32299999999998</v>
      </c>
      <c r="J13" s="33">
        <v>392.59500000000003</v>
      </c>
      <c r="K13" s="33">
        <v>431.60899999999998</v>
      </c>
      <c r="L13" s="33">
        <v>409.661</v>
      </c>
      <c r="M13" s="33">
        <v>430.197</v>
      </c>
      <c r="N13" s="33">
        <v>442.69900000000001</v>
      </c>
      <c r="O13" s="33">
        <v>382.01</v>
      </c>
      <c r="P13" s="33">
        <v>395.72800000000001</v>
      </c>
      <c r="Q13" s="33">
        <v>417.09100000000001</v>
      </c>
      <c r="R13" s="33">
        <v>455.30099999999999</v>
      </c>
      <c r="S13" s="33">
        <v>445.125</v>
      </c>
      <c r="T13" s="33">
        <v>428.62200000000001</v>
      </c>
      <c r="U13" s="34">
        <f t="shared" si="0"/>
        <v>-3.7074978938500425E-2</v>
      </c>
    </row>
    <row r="14" spans="1:22" x14ac:dyDescent="0.25">
      <c r="A14" s="15" t="str">
        <f>'[3]TT balance'!A18</f>
        <v>Azerbaijan, Rep. of</v>
      </c>
      <c r="B14" s="32" t="s">
        <v>521</v>
      </c>
      <c r="C14" s="32">
        <v>912</v>
      </c>
      <c r="D14" s="32" t="s">
        <v>522</v>
      </c>
      <c r="E14" s="33">
        <v>13.273</v>
      </c>
      <c r="F14" s="33">
        <v>21.027000000000001</v>
      </c>
      <c r="G14" s="33">
        <v>33.090000000000003</v>
      </c>
      <c r="H14" s="33">
        <v>48.978999999999999</v>
      </c>
      <c r="I14" s="33">
        <v>44.289000000000001</v>
      </c>
      <c r="J14" s="33">
        <v>52.912999999999997</v>
      </c>
      <c r="K14" s="33">
        <v>65.989999999999995</v>
      </c>
      <c r="L14" s="33">
        <v>69.686999999999998</v>
      </c>
      <c r="M14" s="33">
        <v>74.16</v>
      </c>
      <c r="N14" s="33">
        <v>75.239999999999995</v>
      </c>
      <c r="O14" s="33">
        <v>50.844000000000001</v>
      </c>
      <c r="P14" s="33">
        <v>37.83</v>
      </c>
      <c r="Q14" s="33">
        <v>41.375</v>
      </c>
      <c r="R14" s="33">
        <v>47.113</v>
      </c>
      <c r="S14" s="33">
        <v>48.048000000000002</v>
      </c>
      <c r="T14" s="33">
        <v>42.606999999999999</v>
      </c>
      <c r="U14" s="34">
        <f t="shared" si="0"/>
        <v>-0.11324092574092581</v>
      </c>
    </row>
    <row r="15" spans="1:22" x14ac:dyDescent="0.25">
      <c r="A15" s="15" t="str">
        <f>'[3]TT balance'!A19</f>
        <v>Bahamas, The</v>
      </c>
      <c r="B15" s="32" t="s">
        <v>523</v>
      </c>
      <c r="C15" s="32">
        <v>313</v>
      </c>
      <c r="D15" s="32" t="s">
        <v>524</v>
      </c>
      <c r="E15" s="33">
        <v>9.8360000000000003</v>
      </c>
      <c r="F15" s="33">
        <v>10.167</v>
      </c>
      <c r="G15" s="33">
        <v>10.618</v>
      </c>
      <c r="H15" s="33">
        <v>10.526</v>
      </c>
      <c r="I15" s="33">
        <v>9.9819999999999993</v>
      </c>
      <c r="J15" s="33">
        <v>10.096</v>
      </c>
      <c r="K15" s="33">
        <v>10.07</v>
      </c>
      <c r="L15" s="33">
        <v>10.72</v>
      </c>
      <c r="M15" s="33">
        <v>10.568</v>
      </c>
      <c r="N15" s="33">
        <v>11.112</v>
      </c>
      <c r="O15" s="33">
        <v>11.711</v>
      </c>
      <c r="P15" s="33">
        <v>11.929</v>
      </c>
      <c r="Q15" s="33">
        <v>12.491</v>
      </c>
      <c r="R15" s="33">
        <v>13.022</v>
      </c>
      <c r="S15" s="33">
        <v>13.579000000000001</v>
      </c>
      <c r="T15" s="33">
        <v>11.25</v>
      </c>
      <c r="U15" s="34">
        <f t="shared" si="0"/>
        <v>-0.17151483908977105</v>
      </c>
    </row>
    <row r="16" spans="1:22" x14ac:dyDescent="0.25">
      <c r="A16" s="15" t="str">
        <f>'[3]TT balance'!A20</f>
        <v>Bahrain, Kingdom of</v>
      </c>
      <c r="B16" s="32" t="s">
        <v>525</v>
      </c>
      <c r="C16" s="32">
        <v>419</v>
      </c>
      <c r="D16" s="32" t="s">
        <v>526</v>
      </c>
      <c r="E16" s="33">
        <v>15.968999999999999</v>
      </c>
      <c r="F16" s="33">
        <v>18.504999999999999</v>
      </c>
      <c r="G16" s="33">
        <v>21.73</v>
      </c>
      <c r="H16" s="33">
        <v>25.710999999999999</v>
      </c>
      <c r="I16" s="33">
        <v>22.937999999999999</v>
      </c>
      <c r="J16" s="33">
        <v>25.713000000000001</v>
      </c>
      <c r="K16" s="33">
        <v>28.777000000000001</v>
      </c>
      <c r="L16" s="33">
        <v>30.748999999999999</v>
      </c>
      <c r="M16" s="33">
        <v>32.539000000000001</v>
      </c>
      <c r="N16" s="33">
        <v>33.387999999999998</v>
      </c>
      <c r="O16" s="33">
        <v>31.050999999999998</v>
      </c>
      <c r="P16" s="33">
        <v>32.234999999999999</v>
      </c>
      <c r="Q16" s="33">
        <v>35.473999999999997</v>
      </c>
      <c r="R16" s="33">
        <v>37.654000000000003</v>
      </c>
      <c r="S16" s="33">
        <v>38.473999999999997</v>
      </c>
      <c r="T16" s="33">
        <v>33.904000000000003</v>
      </c>
      <c r="U16" s="34">
        <f t="shared" si="0"/>
        <v>-0.11878151478920818</v>
      </c>
      <c r="V16" s="15">
        <v>1</v>
      </c>
    </row>
    <row r="17" spans="1:22" x14ac:dyDescent="0.25">
      <c r="A17" s="15" t="str">
        <f>'[3]TT balance'!A21</f>
        <v>Bangladesh</v>
      </c>
      <c r="B17" s="32" t="s">
        <v>34</v>
      </c>
      <c r="C17" s="32">
        <v>513</v>
      </c>
      <c r="D17" s="32" t="s">
        <v>527</v>
      </c>
      <c r="E17" s="33">
        <v>69.460999999999999</v>
      </c>
      <c r="F17" s="33">
        <v>71.814999999999998</v>
      </c>
      <c r="G17" s="33">
        <v>79.617000000000004</v>
      </c>
      <c r="H17" s="33">
        <v>91.63</v>
      </c>
      <c r="I17" s="33">
        <v>102.47799999999999</v>
      </c>
      <c r="J17" s="33">
        <v>115.279</v>
      </c>
      <c r="K17" s="33">
        <v>128.60499999999999</v>
      </c>
      <c r="L17" s="33">
        <v>133.304</v>
      </c>
      <c r="M17" s="33">
        <v>150.02600000000001</v>
      </c>
      <c r="N17" s="33">
        <v>172.887</v>
      </c>
      <c r="O17" s="33">
        <v>195.14699999999999</v>
      </c>
      <c r="P17" s="33">
        <v>221.398</v>
      </c>
      <c r="Q17" s="33">
        <v>249.69499999999999</v>
      </c>
      <c r="R17" s="33">
        <v>273.3</v>
      </c>
      <c r="S17" s="33">
        <v>302.39600000000002</v>
      </c>
      <c r="T17" s="33">
        <v>329.12</v>
      </c>
      <c r="U17" s="34">
        <f t="shared" si="0"/>
        <v>8.8374184843714731E-2</v>
      </c>
    </row>
    <row r="18" spans="1:22" x14ac:dyDescent="0.25">
      <c r="A18" s="15" t="str">
        <f>'[3]TT balance'!A22</f>
        <v>Barbados</v>
      </c>
      <c r="B18" s="32" t="s">
        <v>35</v>
      </c>
      <c r="C18" s="32">
        <v>316</v>
      </c>
      <c r="D18" s="32" t="s">
        <v>528</v>
      </c>
      <c r="E18" s="33">
        <v>3.82</v>
      </c>
      <c r="F18" s="33">
        <v>4.2169999999999996</v>
      </c>
      <c r="G18" s="33">
        <v>4.6740000000000004</v>
      </c>
      <c r="H18" s="33">
        <v>4.7850000000000001</v>
      </c>
      <c r="I18" s="33">
        <v>4.4660000000000002</v>
      </c>
      <c r="J18" s="33">
        <v>4.53</v>
      </c>
      <c r="K18" s="33">
        <v>4.6580000000000004</v>
      </c>
      <c r="L18" s="33">
        <v>4.6100000000000003</v>
      </c>
      <c r="M18" s="33">
        <v>4.6769999999999996</v>
      </c>
      <c r="N18" s="33">
        <v>4.6959999999999997</v>
      </c>
      <c r="O18" s="33">
        <v>4.7149999999999999</v>
      </c>
      <c r="P18" s="33">
        <v>4.83</v>
      </c>
      <c r="Q18" s="33">
        <v>4.9779999999999998</v>
      </c>
      <c r="R18" s="33">
        <v>5.0869999999999997</v>
      </c>
      <c r="S18" s="33">
        <v>5.2089999999999996</v>
      </c>
      <c r="T18" s="33">
        <v>4.3650000000000002</v>
      </c>
      <c r="U18" s="34">
        <f t="shared" si="0"/>
        <v>-0.16202726051065452</v>
      </c>
    </row>
    <row r="19" spans="1:22" x14ac:dyDescent="0.25">
      <c r="A19" s="15" t="str">
        <f>'[3]TT balance'!A23</f>
        <v>Belarus, Rep. of</v>
      </c>
      <c r="B19" s="32" t="s">
        <v>529</v>
      </c>
      <c r="C19" s="32">
        <v>913</v>
      </c>
      <c r="D19" s="32" t="s">
        <v>530</v>
      </c>
      <c r="E19" s="33">
        <v>31.239000000000001</v>
      </c>
      <c r="F19" s="33">
        <v>38.219000000000001</v>
      </c>
      <c r="G19" s="33">
        <v>46.814999999999998</v>
      </c>
      <c r="H19" s="33">
        <v>62.798000000000002</v>
      </c>
      <c r="I19" s="33">
        <v>50.854999999999997</v>
      </c>
      <c r="J19" s="33">
        <v>57.22</v>
      </c>
      <c r="K19" s="33">
        <v>61.368000000000002</v>
      </c>
      <c r="L19" s="33">
        <v>65.668999999999997</v>
      </c>
      <c r="M19" s="33">
        <v>75.495999999999995</v>
      </c>
      <c r="N19" s="33">
        <v>78.736000000000004</v>
      </c>
      <c r="O19" s="33">
        <v>56.329000000000001</v>
      </c>
      <c r="P19" s="33">
        <v>47.703000000000003</v>
      </c>
      <c r="Q19" s="33">
        <v>54.722999999999999</v>
      </c>
      <c r="R19" s="33">
        <v>60.011000000000003</v>
      </c>
      <c r="S19" s="33">
        <v>64.414000000000001</v>
      </c>
      <c r="T19" s="33">
        <v>60.201000000000001</v>
      </c>
      <c r="U19" s="34">
        <f t="shared" si="0"/>
        <v>-6.5405036172260678E-2</v>
      </c>
    </row>
    <row r="20" spans="1:22" x14ac:dyDescent="0.25">
      <c r="A20" s="15" t="str">
        <f>'[3]TT balance'!A24</f>
        <v>Belgium</v>
      </c>
      <c r="B20" s="32" t="s">
        <v>37</v>
      </c>
      <c r="C20" s="32">
        <v>124</v>
      </c>
      <c r="D20" s="32" t="s">
        <v>531</v>
      </c>
      <c r="E20" s="33">
        <v>385.92700000000002</v>
      </c>
      <c r="F20" s="33">
        <v>408.28100000000001</v>
      </c>
      <c r="G20" s="33">
        <v>470.97800000000001</v>
      </c>
      <c r="H20" s="33">
        <v>517.27</v>
      </c>
      <c r="I20" s="33">
        <v>482.73</v>
      </c>
      <c r="J20" s="33">
        <v>481.81400000000002</v>
      </c>
      <c r="K20" s="33">
        <v>523.23900000000003</v>
      </c>
      <c r="L20" s="33">
        <v>496.46699999999998</v>
      </c>
      <c r="M20" s="33">
        <v>521.79899999999998</v>
      </c>
      <c r="N20" s="33">
        <v>535.529</v>
      </c>
      <c r="O20" s="33">
        <v>462.38299999999998</v>
      </c>
      <c r="P20" s="33">
        <v>475.93099999999998</v>
      </c>
      <c r="Q20" s="33">
        <v>502.52100000000002</v>
      </c>
      <c r="R20" s="33">
        <v>543.98</v>
      </c>
      <c r="S20" s="33">
        <v>533.15700000000004</v>
      </c>
      <c r="T20" s="33">
        <v>513.08699999999999</v>
      </c>
      <c r="U20" s="34">
        <f t="shared" si="0"/>
        <v>-3.7643695946972588E-2</v>
      </c>
    </row>
    <row r="21" spans="1:22" x14ac:dyDescent="0.25">
      <c r="A21" s="15" t="str">
        <f>'[3]TT balance'!A25</f>
        <v>Belize</v>
      </c>
      <c r="B21" s="32" t="s">
        <v>39</v>
      </c>
      <c r="C21" s="32">
        <v>339</v>
      </c>
      <c r="D21" s="32" t="s">
        <v>532</v>
      </c>
      <c r="E21" s="33">
        <v>1.101</v>
      </c>
      <c r="F21" s="33">
        <v>1.2090000000000001</v>
      </c>
      <c r="G21" s="33">
        <v>1.27</v>
      </c>
      <c r="H21" s="33">
        <v>1.35</v>
      </c>
      <c r="I21" s="33">
        <v>1.3</v>
      </c>
      <c r="J21" s="33">
        <v>1.375</v>
      </c>
      <c r="K21" s="33">
        <v>1.4590000000000001</v>
      </c>
      <c r="L21" s="33">
        <v>1.5209999999999999</v>
      </c>
      <c r="M21" s="33">
        <v>1.577</v>
      </c>
      <c r="N21" s="33">
        <v>1.667</v>
      </c>
      <c r="O21" s="33">
        <v>1.724</v>
      </c>
      <c r="P21" s="33">
        <v>1.7729999999999999</v>
      </c>
      <c r="Q21" s="33">
        <v>1.833</v>
      </c>
      <c r="R21" s="33">
        <v>1.8819999999999999</v>
      </c>
      <c r="S21" s="33">
        <v>1.92</v>
      </c>
      <c r="T21" s="33">
        <v>1.651</v>
      </c>
      <c r="U21" s="34">
        <f t="shared" si="0"/>
        <v>-0.14010416666666659</v>
      </c>
    </row>
    <row r="22" spans="1:22" x14ac:dyDescent="0.25">
      <c r="A22" s="15" t="str">
        <f>'[3]TT balance'!A26</f>
        <v>Benin</v>
      </c>
      <c r="B22" s="32" t="s">
        <v>40</v>
      </c>
      <c r="C22" s="32">
        <v>638</v>
      </c>
      <c r="D22" s="32" t="s">
        <v>533</v>
      </c>
      <c r="E22" s="33">
        <v>6.5709999999999997</v>
      </c>
      <c r="F22" s="33">
        <v>7.0339999999999998</v>
      </c>
      <c r="G22" s="33">
        <v>8.17</v>
      </c>
      <c r="H22" s="33">
        <v>9.7870000000000008</v>
      </c>
      <c r="I22" s="33">
        <v>9.7279999999999998</v>
      </c>
      <c r="J22" s="33">
        <v>9.5429999999999993</v>
      </c>
      <c r="K22" s="33">
        <v>10.691000000000001</v>
      </c>
      <c r="L22" s="33">
        <v>11.148</v>
      </c>
      <c r="M22" s="33">
        <v>12.518000000000001</v>
      </c>
      <c r="N22" s="33">
        <v>13.288</v>
      </c>
      <c r="O22" s="33">
        <v>11.388999999999999</v>
      </c>
      <c r="P22" s="33">
        <v>11.818</v>
      </c>
      <c r="Q22" s="33">
        <v>12.696999999999999</v>
      </c>
      <c r="R22" s="33">
        <v>14.257</v>
      </c>
      <c r="S22" s="33">
        <v>14.391999999999999</v>
      </c>
      <c r="T22" s="33">
        <v>15.193</v>
      </c>
      <c r="U22" s="34">
        <f t="shared" si="0"/>
        <v>5.5655919955530875E-2</v>
      </c>
    </row>
    <row r="23" spans="1:22" x14ac:dyDescent="0.25">
      <c r="A23" s="15" t="str">
        <f>'[3]TT balance'!A27</f>
        <v>Bermuda</v>
      </c>
      <c r="B23" s="32"/>
      <c r="C23" s="32">
        <v>319</v>
      </c>
      <c r="D23" s="32"/>
      <c r="E23" s="33">
        <v>4.8681360000000007</v>
      </c>
      <c r="F23" s="33">
        <v>6.1440000000000001</v>
      </c>
      <c r="G23" s="33">
        <v>6.7670000000000003</v>
      </c>
      <c r="H23" s="33">
        <v>6.98</v>
      </c>
      <c r="I23" s="33">
        <v>6.6559999999999997</v>
      </c>
      <c r="J23" s="33">
        <v>6.6345260000000001</v>
      </c>
      <c r="K23" s="33">
        <v>6.3126910000000001</v>
      </c>
      <c r="L23" s="33">
        <v>6.3781879999999997</v>
      </c>
      <c r="M23" s="33">
        <v>6.4657560000000007</v>
      </c>
      <c r="N23" s="33">
        <v>6.4139880000000007</v>
      </c>
      <c r="O23" s="33">
        <v>6.654541</v>
      </c>
      <c r="P23" s="33">
        <v>6.8999110000000003</v>
      </c>
      <c r="Q23" s="33">
        <v>7.1423160000000001</v>
      </c>
      <c r="R23" s="33">
        <v>7.224329</v>
      </c>
      <c r="S23" s="33">
        <v>7.4841130000000007</v>
      </c>
      <c r="T23" s="33"/>
      <c r="U23" s="34">
        <f t="shared" si="0"/>
        <v>-1</v>
      </c>
    </row>
    <row r="24" spans="1:22" x14ac:dyDescent="0.25">
      <c r="A24" s="15" t="str">
        <f>'[3]TT balance'!A28</f>
        <v>Bhutan</v>
      </c>
      <c r="B24" s="32" t="s">
        <v>42</v>
      </c>
      <c r="C24" s="32">
        <v>514</v>
      </c>
      <c r="D24" s="32" t="s">
        <v>534</v>
      </c>
      <c r="E24" s="33">
        <v>0.75800000000000001</v>
      </c>
      <c r="F24" s="33">
        <v>0.82099999999999995</v>
      </c>
      <c r="G24" s="33">
        <v>1.0049999999999999</v>
      </c>
      <c r="H24" s="33">
        <v>1.26</v>
      </c>
      <c r="I24" s="33">
        <v>1.1839999999999999</v>
      </c>
      <c r="J24" s="33">
        <v>1.399</v>
      </c>
      <c r="K24" s="33">
        <v>1.696</v>
      </c>
      <c r="L24" s="33">
        <v>1.772</v>
      </c>
      <c r="M24" s="33">
        <v>1.8049999999999999</v>
      </c>
      <c r="N24" s="33">
        <v>1.784</v>
      </c>
      <c r="O24" s="33">
        <v>1.9219999999999999</v>
      </c>
      <c r="P24" s="33">
        <v>2.0249999999999999</v>
      </c>
      <c r="Q24" s="33">
        <v>2.3650000000000002</v>
      </c>
      <c r="R24" s="33">
        <v>2.411</v>
      </c>
      <c r="S24" s="33">
        <v>2.488</v>
      </c>
      <c r="T24" s="33">
        <v>2.5030000000000001</v>
      </c>
      <c r="U24" s="34">
        <f t="shared" si="0"/>
        <v>6.0289389067524901E-3</v>
      </c>
    </row>
    <row r="25" spans="1:22" x14ac:dyDescent="0.25">
      <c r="A25" s="15" t="str">
        <f>'[3]TT balance'!A29</f>
        <v>Bolivia</v>
      </c>
      <c r="B25" s="32" t="s">
        <v>43</v>
      </c>
      <c r="C25" s="32">
        <v>218</v>
      </c>
      <c r="D25" s="32" t="s">
        <v>535</v>
      </c>
      <c r="E25" s="33">
        <v>9.5730000000000004</v>
      </c>
      <c r="F25" s="33">
        <v>11.52</v>
      </c>
      <c r="G25" s="33">
        <v>13.215999999999999</v>
      </c>
      <c r="H25" s="33">
        <v>16.792000000000002</v>
      </c>
      <c r="I25" s="33">
        <v>17.463999999999999</v>
      </c>
      <c r="J25" s="33">
        <v>19.786000000000001</v>
      </c>
      <c r="K25" s="33">
        <v>24.135000000000002</v>
      </c>
      <c r="L25" s="33">
        <v>27.282</v>
      </c>
      <c r="M25" s="33">
        <v>30.882999999999999</v>
      </c>
      <c r="N25" s="33">
        <v>33.237000000000002</v>
      </c>
      <c r="O25" s="33">
        <v>33.241</v>
      </c>
      <c r="P25" s="33">
        <v>34.189</v>
      </c>
      <c r="Q25" s="33">
        <v>37.781999999999996</v>
      </c>
      <c r="R25" s="33">
        <v>40.581000000000003</v>
      </c>
      <c r="S25" s="33">
        <v>41.192999999999998</v>
      </c>
      <c r="T25" s="33">
        <v>39.381</v>
      </c>
      <c r="U25" s="34">
        <f t="shared" si="0"/>
        <v>-4.3988056223144612E-2</v>
      </c>
    </row>
    <row r="26" spans="1:22" x14ac:dyDescent="0.25">
      <c r="A26" s="15" t="str">
        <f>'[3]TT balance'!A30</f>
        <v>Bosnia and Herzegovina</v>
      </c>
      <c r="B26" s="32" t="s">
        <v>44</v>
      </c>
      <c r="C26" s="32">
        <v>963</v>
      </c>
      <c r="D26" s="32" t="s">
        <v>536</v>
      </c>
      <c r="E26" s="33">
        <v>10.935</v>
      </c>
      <c r="F26" s="33">
        <v>12.46</v>
      </c>
      <c r="G26" s="33">
        <v>15.323</v>
      </c>
      <c r="H26" s="33">
        <v>18.712</v>
      </c>
      <c r="I26" s="33">
        <v>17.600999999999999</v>
      </c>
      <c r="J26" s="33">
        <v>17.164000000000001</v>
      </c>
      <c r="K26" s="33">
        <v>18.629000000000001</v>
      </c>
      <c r="L26" s="33">
        <v>17.207000000000001</v>
      </c>
      <c r="M26" s="33">
        <v>18.155000000000001</v>
      </c>
      <c r="N26" s="33">
        <v>18.521999999999998</v>
      </c>
      <c r="O26" s="33">
        <v>16.21</v>
      </c>
      <c r="P26" s="33">
        <v>16.91</v>
      </c>
      <c r="Q26" s="33">
        <v>18.081</v>
      </c>
      <c r="R26" s="33">
        <v>20.184000000000001</v>
      </c>
      <c r="S26" s="33">
        <v>20.202999999999999</v>
      </c>
      <c r="T26" s="33">
        <v>19.388999999999999</v>
      </c>
      <c r="U26" s="34">
        <f t="shared" si="0"/>
        <v>-4.0291045884274568E-2</v>
      </c>
    </row>
    <row r="27" spans="1:22" x14ac:dyDescent="0.25">
      <c r="A27" s="15" t="str">
        <f>'[3]TT balance'!A31</f>
        <v>Botswana</v>
      </c>
      <c r="B27" s="32" t="s">
        <v>45</v>
      </c>
      <c r="C27" s="32">
        <v>616</v>
      </c>
      <c r="D27" s="32" t="s">
        <v>537</v>
      </c>
      <c r="E27" s="33">
        <v>10.013</v>
      </c>
      <c r="F27" s="33">
        <v>10.175000000000001</v>
      </c>
      <c r="G27" s="33">
        <v>10.941000000000001</v>
      </c>
      <c r="H27" s="33">
        <v>11.028</v>
      </c>
      <c r="I27" s="33">
        <v>10.272</v>
      </c>
      <c r="J27" s="33">
        <v>12.794</v>
      </c>
      <c r="K27" s="33">
        <v>15.393000000000001</v>
      </c>
      <c r="L27" s="33">
        <v>16.11</v>
      </c>
      <c r="M27" s="33">
        <v>14.914999999999999</v>
      </c>
      <c r="N27" s="33">
        <v>16.259</v>
      </c>
      <c r="O27" s="33">
        <v>14.445</v>
      </c>
      <c r="P27" s="33">
        <v>15.657999999999999</v>
      </c>
      <c r="Q27" s="33">
        <v>17.382999999999999</v>
      </c>
      <c r="R27" s="33">
        <v>18.664000000000001</v>
      </c>
      <c r="S27" s="33">
        <v>18.338999999999999</v>
      </c>
      <c r="T27" s="33">
        <v>15.91</v>
      </c>
      <c r="U27" s="34">
        <f t="shared" si="0"/>
        <v>-0.13244997000926984</v>
      </c>
    </row>
    <row r="28" spans="1:22" x14ac:dyDescent="0.25">
      <c r="A28" s="15" t="str">
        <f>'[3]TT balance'!A32</f>
        <v>Brazil</v>
      </c>
      <c r="B28" s="32" t="s">
        <v>46</v>
      </c>
      <c r="C28" s="32">
        <v>223</v>
      </c>
      <c r="D28" s="32" t="s">
        <v>538</v>
      </c>
      <c r="E28" s="33">
        <v>891.63300000000004</v>
      </c>
      <c r="F28" s="33">
        <v>1107.6300000000001</v>
      </c>
      <c r="G28" s="33">
        <v>1397.11</v>
      </c>
      <c r="H28" s="33">
        <v>1695.86</v>
      </c>
      <c r="I28" s="33">
        <v>1669.2</v>
      </c>
      <c r="J28" s="33">
        <v>2208.6999999999998</v>
      </c>
      <c r="K28" s="33">
        <v>2614.0300000000002</v>
      </c>
      <c r="L28" s="33">
        <v>2464.0500000000002</v>
      </c>
      <c r="M28" s="33">
        <v>2471.7199999999998</v>
      </c>
      <c r="N28" s="33">
        <v>2456.06</v>
      </c>
      <c r="O28" s="33">
        <v>1800.05</v>
      </c>
      <c r="P28" s="33">
        <v>1796.62</v>
      </c>
      <c r="Q28" s="33">
        <v>2063.52</v>
      </c>
      <c r="R28" s="33">
        <v>1916.93</v>
      </c>
      <c r="S28" s="33">
        <v>1877.11</v>
      </c>
      <c r="T28" s="33">
        <v>1434.08</v>
      </c>
      <c r="U28" s="34">
        <f t="shared" si="0"/>
        <v>-0.23601706879191953</v>
      </c>
    </row>
    <row r="29" spans="1:22" x14ac:dyDescent="0.25">
      <c r="A29" s="15" t="str">
        <f>'[3]TT balance'!A33</f>
        <v>Brunei Darussalam</v>
      </c>
      <c r="B29" s="32" t="s">
        <v>47</v>
      </c>
      <c r="C29" s="32">
        <v>516</v>
      </c>
      <c r="D29" s="32" t="s">
        <v>539</v>
      </c>
      <c r="E29" s="33">
        <v>10.547000000000001</v>
      </c>
      <c r="F29" s="33">
        <v>12.645</v>
      </c>
      <c r="G29" s="33">
        <v>13.432</v>
      </c>
      <c r="H29" s="33">
        <v>15.926</v>
      </c>
      <c r="I29" s="33">
        <v>11.913</v>
      </c>
      <c r="J29" s="33">
        <v>13.707000000000001</v>
      </c>
      <c r="K29" s="33">
        <v>18.524999999999999</v>
      </c>
      <c r="L29" s="33">
        <v>19.047000000000001</v>
      </c>
      <c r="M29" s="33">
        <v>18.091999999999999</v>
      </c>
      <c r="N29" s="33">
        <v>17.097999999999999</v>
      </c>
      <c r="O29" s="33">
        <v>12.930999999999999</v>
      </c>
      <c r="P29" s="33">
        <v>11.398999999999999</v>
      </c>
      <c r="Q29" s="33">
        <v>12.128</v>
      </c>
      <c r="R29" s="33">
        <v>13.568</v>
      </c>
      <c r="S29" s="33">
        <v>13.47</v>
      </c>
      <c r="T29" s="33">
        <v>12.016</v>
      </c>
      <c r="U29" s="34">
        <f t="shared" si="0"/>
        <v>-0.10794357832219748</v>
      </c>
      <c r="V29" s="15">
        <v>1</v>
      </c>
    </row>
    <row r="30" spans="1:22" x14ac:dyDescent="0.25">
      <c r="A30" s="15" t="str">
        <f>'[3]TT balance'!A34</f>
        <v>Bulgaria</v>
      </c>
      <c r="B30" s="32" t="s">
        <v>48</v>
      </c>
      <c r="C30" s="32">
        <v>918</v>
      </c>
      <c r="D30" s="32" t="s">
        <v>540</v>
      </c>
      <c r="E30" s="33">
        <v>29.867999999999999</v>
      </c>
      <c r="F30" s="33">
        <v>34.380000000000003</v>
      </c>
      <c r="G30" s="33">
        <v>44.404000000000003</v>
      </c>
      <c r="H30" s="33">
        <v>54.433999999999997</v>
      </c>
      <c r="I30" s="33">
        <v>52.024000000000001</v>
      </c>
      <c r="J30" s="33">
        <v>50.383000000000003</v>
      </c>
      <c r="K30" s="33">
        <v>57.387999999999998</v>
      </c>
      <c r="L30" s="33">
        <v>54.030999999999999</v>
      </c>
      <c r="M30" s="33">
        <v>55.616999999999997</v>
      </c>
      <c r="N30" s="33">
        <v>56.902000000000001</v>
      </c>
      <c r="O30" s="33">
        <v>50.646999999999998</v>
      </c>
      <c r="P30" s="33">
        <v>53.802</v>
      </c>
      <c r="Q30" s="33">
        <v>59.093000000000004</v>
      </c>
      <c r="R30" s="33">
        <v>66.293999999999997</v>
      </c>
      <c r="S30" s="33">
        <v>68.563000000000002</v>
      </c>
      <c r="T30" s="33">
        <v>68.561000000000007</v>
      </c>
      <c r="U30" s="34">
        <f t="shared" si="0"/>
        <v>-2.9170252176746736E-5</v>
      </c>
    </row>
    <row r="31" spans="1:22" x14ac:dyDescent="0.25">
      <c r="A31" s="15" t="str">
        <f>'[3]TT balance'!A35</f>
        <v>Burkina Faso</v>
      </c>
      <c r="B31" s="32" t="s">
        <v>49</v>
      </c>
      <c r="C31" s="32">
        <v>748</v>
      </c>
      <c r="D31" s="32" t="s">
        <v>541</v>
      </c>
      <c r="E31" s="33">
        <v>6.15</v>
      </c>
      <c r="F31" s="33">
        <v>6.548</v>
      </c>
      <c r="G31" s="33">
        <v>7.6269999999999998</v>
      </c>
      <c r="H31" s="33">
        <v>9.4499999999999993</v>
      </c>
      <c r="I31" s="33">
        <v>9.44</v>
      </c>
      <c r="J31" s="33">
        <v>10.118</v>
      </c>
      <c r="K31" s="33">
        <v>12.077999999999999</v>
      </c>
      <c r="L31" s="33">
        <v>12.569000000000001</v>
      </c>
      <c r="M31" s="33">
        <v>13.444000000000001</v>
      </c>
      <c r="N31" s="33">
        <v>13.946999999999999</v>
      </c>
      <c r="O31" s="33">
        <v>11.833</v>
      </c>
      <c r="P31" s="33">
        <v>12.819000000000001</v>
      </c>
      <c r="Q31" s="33">
        <v>14.164999999999999</v>
      </c>
      <c r="R31" s="33">
        <v>16.207000000000001</v>
      </c>
      <c r="S31" s="33">
        <v>15.746</v>
      </c>
      <c r="T31" s="33">
        <v>16.541</v>
      </c>
      <c r="U31" s="34">
        <f t="shared" si="0"/>
        <v>5.0489013082687606E-2</v>
      </c>
    </row>
    <row r="32" spans="1:22" x14ac:dyDescent="0.25">
      <c r="A32" s="15" t="str">
        <f>'[3]TT balance'!A36</f>
        <v>Burundi</v>
      </c>
      <c r="B32" s="32" t="s">
        <v>50</v>
      </c>
      <c r="C32" s="32">
        <v>618</v>
      </c>
      <c r="D32" s="32" t="s">
        <v>542</v>
      </c>
      <c r="E32" s="33">
        <v>1.117</v>
      </c>
      <c r="F32" s="33">
        <v>1.2729999999999999</v>
      </c>
      <c r="G32" s="33">
        <v>1.3560000000000001</v>
      </c>
      <c r="H32" s="33">
        <v>1.6120000000000001</v>
      </c>
      <c r="I32" s="33">
        <v>1.7749999999999999</v>
      </c>
      <c r="J32" s="33">
        <v>2.032</v>
      </c>
      <c r="K32" s="33">
        <v>2.2360000000000002</v>
      </c>
      <c r="L32" s="33">
        <v>2.3330000000000002</v>
      </c>
      <c r="M32" s="33">
        <v>2.456</v>
      </c>
      <c r="N32" s="33">
        <v>2.706</v>
      </c>
      <c r="O32" s="33">
        <v>3.1040000000000001</v>
      </c>
      <c r="P32" s="33">
        <v>2.96</v>
      </c>
      <c r="Q32" s="33">
        <v>3.1720000000000002</v>
      </c>
      <c r="R32" s="33">
        <v>3.0369999999999999</v>
      </c>
      <c r="S32" s="33">
        <v>2.968</v>
      </c>
      <c r="T32" s="33">
        <v>3.0110000000000001</v>
      </c>
      <c r="U32" s="34">
        <f t="shared" si="0"/>
        <v>1.4487870619946053E-2</v>
      </c>
    </row>
    <row r="33" spans="1:22" x14ac:dyDescent="0.25">
      <c r="A33" s="15" t="str">
        <f>'[3]TT balance'!A37</f>
        <v>Cabo Verde</v>
      </c>
      <c r="B33" s="32" t="s">
        <v>51</v>
      </c>
      <c r="C33" s="32">
        <v>624</v>
      </c>
      <c r="D33" s="32" t="s">
        <v>543</v>
      </c>
      <c r="E33" s="33">
        <v>1.091</v>
      </c>
      <c r="F33" s="33">
        <v>1.2370000000000001</v>
      </c>
      <c r="G33" s="33">
        <v>1.5129999999999999</v>
      </c>
      <c r="H33" s="33">
        <v>1.788</v>
      </c>
      <c r="I33" s="33">
        <v>1.698</v>
      </c>
      <c r="J33" s="33">
        <v>1.6639999999999999</v>
      </c>
      <c r="K33" s="33">
        <v>1.8660000000000001</v>
      </c>
      <c r="L33" s="33">
        <v>1.742</v>
      </c>
      <c r="M33" s="33">
        <v>1.85</v>
      </c>
      <c r="N33" s="33">
        <v>1.86</v>
      </c>
      <c r="O33" s="33">
        <v>1.597</v>
      </c>
      <c r="P33" s="33">
        <v>1.663</v>
      </c>
      <c r="Q33" s="33">
        <v>1.77</v>
      </c>
      <c r="R33" s="33">
        <v>1.9670000000000001</v>
      </c>
      <c r="S33" s="33">
        <v>1.982</v>
      </c>
      <c r="T33" s="33">
        <v>1.7529999999999999</v>
      </c>
      <c r="U33" s="34">
        <f t="shared" si="0"/>
        <v>-0.1155398587285571</v>
      </c>
    </row>
    <row r="34" spans="1:22" x14ac:dyDescent="0.25">
      <c r="A34" s="15" t="str">
        <f>'[3]TT balance'!A38</f>
        <v>Cambodia</v>
      </c>
      <c r="B34" s="32" t="s">
        <v>52</v>
      </c>
      <c r="C34" s="32">
        <v>522</v>
      </c>
      <c r="D34" s="32" t="s">
        <v>544</v>
      </c>
      <c r="E34" s="33">
        <v>6.2869999999999999</v>
      </c>
      <c r="F34" s="33">
        <v>7.2679999999999998</v>
      </c>
      <c r="G34" s="33">
        <v>8.6300000000000008</v>
      </c>
      <c r="H34" s="33">
        <v>10.342000000000001</v>
      </c>
      <c r="I34" s="33">
        <v>10.391</v>
      </c>
      <c r="J34" s="33">
        <v>11.231999999999999</v>
      </c>
      <c r="K34" s="33">
        <v>12.818</v>
      </c>
      <c r="L34" s="33">
        <v>14.057</v>
      </c>
      <c r="M34" s="33">
        <v>15.228</v>
      </c>
      <c r="N34" s="33">
        <v>16.702000000000002</v>
      </c>
      <c r="O34" s="33">
        <v>18.082999999999998</v>
      </c>
      <c r="P34" s="33">
        <v>20.042999999999999</v>
      </c>
      <c r="Q34" s="33">
        <v>22.189</v>
      </c>
      <c r="R34" s="33">
        <v>24.443999999999999</v>
      </c>
      <c r="S34" s="33">
        <v>26.728000000000002</v>
      </c>
      <c r="T34" s="33">
        <v>25.952999999999999</v>
      </c>
      <c r="U34" s="34">
        <f t="shared" si="0"/>
        <v>-2.8995809637833103E-2</v>
      </c>
    </row>
    <row r="35" spans="1:22" x14ac:dyDescent="0.25">
      <c r="A35" s="15" t="str">
        <f>'[3]TT balance'!A39</f>
        <v>Cameroon</v>
      </c>
      <c r="B35" s="32" t="s">
        <v>53</v>
      </c>
      <c r="C35" s="32">
        <v>622</v>
      </c>
      <c r="D35" s="32" t="s">
        <v>545</v>
      </c>
      <c r="E35" s="33">
        <v>17.974</v>
      </c>
      <c r="F35" s="33">
        <v>19.373999999999999</v>
      </c>
      <c r="G35" s="33">
        <v>22.396999999999998</v>
      </c>
      <c r="H35" s="33">
        <v>26.513999999999999</v>
      </c>
      <c r="I35" s="33">
        <v>26.094000000000001</v>
      </c>
      <c r="J35" s="33">
        <v>26.190999999999999</v>
      </c>
      <c r="K35" s="33">
        <v>29.37</v>
      </c>
      <c r="L35" s="33">
        <v>29.120999999999999</v>
      </c>
      <c r="M35" s="33">
        <v>32.357999999999997</v>
      </c>
      <c r="N35" s="33">
        <v>34.999000000000002</v>
      </c>
      <c r="O35" s="33">
        <v>30.931999999999999</v>
      </c>
      <c r="P35" s="33">
        <v>32.634999999999998</v>
      </c>
      <c r="Q35" s="33">
        <v>34.997</v>
      </c>
      <c r="R35" s="33">
        <v>38.712000000000003</v>
      </c>
      <c r="S35" s="33">
        <v>38.863</v>
      </c>
      <c r="T35" s="33">
        <v>39.020000000000003</v>
      </c>
      <c r="U35" s="34">
        <f t="shared" si="0"/>
        <v>4.0398322311712143E-3</v>
      </c>
    </row>
    <row r="36" spans="1:22" x14ac:dyDescent="0.25">
      <c r="A36" s="15" t="str">
        <f>'[3]TT balance'!A40</f>
        <v>Canada</v>
      </c>
      <c r="B36" s="32" t="s">
        <v>54</v>
      </c>
      <c r="C36" s="32">
        <v>156</v>
      </c>
      <c r="D36" s="32" t="s">
        <v>546</v>
      </c>
      <c r="E36" s="33">
        <v>1173.51</v>
      </c>
      <c r="F36" s="33">
        <v>1319.36</v>
      </c>
      <c r="G36" s="33">
        <v>1468.9</v>
      </c>
      <c r="H36" s="33">
        <v>1552.86</v>
      </c>
      <c r="I36" s="33">
        <v>1376.51</v>
      </c>
      <c r="J36" s="33">
        <v>1617.35</v>
      </c>
      <c r="K36" s="33">
        <v>1793.33</v>
      </c>
      <c r="L36" s="33">
        <v>1828.36</v>
      </c>
      <c r="M36" s="33">
        <v>1846.6</v>
      </c>
      <c r="N36" s="33">
        <v>1805.75</v>
      </c>
      <c r="O36" s="33">
        <v>1556.51</v>
      </c>
      <c r="P36" s="33">
        <v>1528</v>
      </c>
      <c r="Q36" s="33">
        <v>1649.27</v>
      </c>
      <c r="R36" s="33">
        <v>1721.82</v>
      </c>
      <c r="S36" s="33">
        <v>1741.58</v>
      </c>
      <c r="T36" s="33">
        <v>1643.41</v>
      </c>
      <c r="U36" s="34">
        <f t="shared" si="0"/>
        <v>-5.6368355171740547E-2</v>
      </c>
    </row>
    <row r="37" spans="1:22" x14ac:dyDescent="0.25">
      <c r="A37" s="15" t="str">
        <f>'[3]TT balance'!A41</f>
        <v>Cayman Islands</v>
      </c>
      <c r="B37" s="32"/>
      <c r="C37" s="32">
        <v>377</v>
      </c>
      <c r="D37" s="32"/>
      <c r="E37" s="33">
        <v>3.0417639194556698</v>
      </c>
      <c r="F37" s="33">
        <v>4.2004394985283806</v>
      </c>
      <c r="G37" s="33">
        <v>4.4664388230324734</v>
      </c>
      <c r="H37" s="33">
        <v>4.5861140700991587</v>
      </c>
      <c r="I37" s="33">
        <v>4.2818687659245409</v>
      </c>
      <c r="J37" s="33">
        <v>4.1569908160456137</v>
      </c>
      <c r="K37" s="33">
        <v>4.1862238648444974</v>
      </c>
      <c r="L37" s="33">
        <v>4.2911589679088085</v>
      </c>
      <c r="M37" s="33">
        <v>4.405954696163362</v>
      </c>
      <c r="N37" s="33">
        <v>4.5630178516243616</v>
      </c>
      <c r="O37" s="33">
        <v>4.7083367560884914</v>
      </c>
      <c r="P37" s="33">
        <v>4.9094989426710303</v>
      </c>
      <c r="Q37" s="33">
        <v>5.1530911577722538</v>
      </c>
      <c r="R37" s="33">
        <v>5.5173612376342263</v>
      </c>
      <c r="S37" s="33">
        <v>6.0201840000000004</v>
      </c>
      <c r="T37" s="33"/>
      <c r="U37" s="34">
        <f t="shared" si="0"/>
        <v>-1</v>
      </c>
    </row>
    <row r="38" spans="1:22" x14ac:dyDescent="0.25">
      <c r="A38" s="15" t="str">
        <f>'[3]TT balance'!A42</f>
        <v>Chile</v>
      </c>
      <c r="B38" s="32" t="s">
        <v>58</v>
      </c>
      <c r="C38" s="32">
        <v>228</v>
      </c>
      <c r="D38" s="32" t="s">
        <v>547</v>
      </c>
      <c r="E38" s="33">
        <v>123</v>
      </c>
      <c r="F38" s="33">
        <v>154.864</v>
      </c>
      <c r="G38" s="33">
        <v>173.56899999999999</v>
      </c>
      <c r="H38" s="33">
        <v>179.48400000000001</v>
      </c>
      <c r="I38" s="33">
        <v>172.52600000000001</v>
      </c>
      <c r="J38" s="33">
        <v>218.321</v>
      </c>
      <c r="K38" s="33">
        <v>252.09700000000001</v>
      </c>
      <c r="L38" s="33">
        <v>267.02100000000002</v>
      </c>
      <c r="M38" s="33">
        <v>278.346</v>
      </c>
      <c r="N38" s="33">
        <v>260.47199999999998</v>
      </c>
      <c r="O38" s="33">
        <v>243.88800000000001</v>
      </c>
      <c r="P38" s="33">
        <v>250.32599999999999</v>
      </c>
      <c r="Q38" s="33">
        <v>276.89999999999998</v>
      </c>
      <c r="R38" s="33">
        <v>297.43599999999998</v>
      </c>
      <c r="S38" s="33">
        <v>279.27</v>
      </c>
      <c r="T38" s="33">
        <v>252.756</v>
      </c>
      <c r="U38" s="34">
        <f t="shared" si="0"/>
        <v>-9.4940380277151126E-2</v>
      </c>
    </row>
    <row r="39" spans="1:22" x14ac:dyDescent="0.25">
      <c r="A39" s="15" t="str">
        <f>'[3]TT balance'!A43</f>
        <v>China, P.R.: Hong Kong</v>
      </c>
      <c r="B39" s="32" t="s">
        <v>548</v>
      </c>
      <c r="C39" s="32">
        <v>532</v>
      </c>
      <c r="D39" s="32" t="s">
        <v>549</v>
      </c>
      <c r="E39" s="33">
        <v>181.55600000000001</v>
      </c>
      <c r="F39" s="33">
        <v>193.51499999999999</v>
      </c>
      <c r="G39" s="33">
        <v>211.583</v>
      </c>
      <c r="H39" s="33">
        <v>219.279</v>
      </c>
      <c r="I39" s="33">
        <v>214.048</v>
      </c>
      <c r="J39" s="33">
        <v>228.63900000000001</v>
      </c>
      <c r="K39" s="33">
        <v>248.51400000000001</v>
      </c>
      <c r="L39" s="33">
        <v>262.62900000000002</v>
      </c>
      <c r="M39" s="33">
        <v>275.697</v>
      </c>
      <c r="N39" s="33">
        <v>291.45999999999998</v>
      </c>
      <c r="O39" s="33">
        <v>309.38600000000002</v>
      </c>
      <c r="P39" s="33">
        <v>320.83999999999997</v>
      </c>
      <c r="Q39" s="33">
        <v>341.24200000000002</v>
      </c>
      <c r="R39" s="33">
        <v>361.69200000000001</v>
      </c>
      <c r="S39" s="33">
        <v>365.70800000000003</v>
      </c>
      <c r="T39" s="33">
        <v>349.44499999999999</v>
      </c>
      <c r="U39" s="34">
        <f t="shared" si="0"/>
        <v>-4.446990495149139E-2</v>
      </c>
    </row>
    <row r="40" spans="1:22" x14ac:dyDescent="0.25">
      <c r="A40" s="15" t="str">
        <f>'[3]TT balance'!A44</f>
        <v>China, P.R.: Macao</v>
      </c>
      <c r="B40" s="32" t="s">
        <v>550</v>
      </c>
      <c r="C40" s="32">
        <v>546</v>
      </c>
      <c r="D40" s="32" t="s">
        <v>551</v>
      </c>
      <c r="E40" s="33">
        <v>12.16</v>
      </c>
      <c r="F40" s="33">
        <v>14.874000000000001</v>
      </c>
      <c r="G40" s="33">
        <v>18.440000000000001</v>
      </c>
      <c r="H40" s="33">
        <v>21.027000000000001</v>
      </c>
      <c r="I40" s="33">
        <v>21.588000000000001</v>
      </c>
      <c r="J40" s="33">
        <v>28.242000000000001</v>
      </c>
      <c r="K40" s="33">
        <v>36.844000000000001</v>
      </c>
      <c r="L40" s="33">
        <v>43.19</v>
      </c>
      <c r="M40" s="33">
        <v>51.536000000000001</v>
      </c>
      <c r="N40" s="33">
        <v>54.902999999999999</v>
      </c>
      <c r="O40" s="33">
        <v>45.06</v>
      </c>
      <c r="P40" s="33">
        <v>45.085000000000001</v>
      </c>
      <c r="Q40" s="33">
        <v>50.457000000000001</v>
      </c>
      <c r="R40" s="33">
        <v>55.302999999999997</v>
      </c>
      <c r="S40" s="33">
        <v>55.154000000000003</v>
      </c>
      <c r="T40" s="33">
        <v>24.332999999999998</v>
      </c>
      <c r="U40" s="34">
        <f t="shared" si="0"/>
        <v>-0.55881713021721002</v>
      </c>
    </row>
    <row r="41" spans="1:22" x14ac:dyDescent="0.25">
      <c r="A41" s="15" t="str">
        <f>'[3]TT balance'!A45</f>
        <v>China, P.R.: Mainland</v>
      </c>
      <c r="B41" s="32" t="s">
        <v>552</v>
      </c>
      <c r="C41" s="32">
        <v>924</v>
      </c>
      <c r="D41" s="32" t="s">
        <v>553</v>
      </c>
      <c r="E41" s="33">
        <v>2290.09</v>
      </c>
      <c r="F41" s="33">
        <v>2754.11</v>
      </c>
      <c r="G41" s="33">
        <v>3555.68</v>
      </c>
      <c r="H41" s="33">
        <v>4577.3999999999996</v>
      </c>
      <c r="I41" s="33">
        <v>5088.99</v>
      </c>
      <c r="J41" s="33">
        <v>6033.81</v>
      </c>
      <c r="K41" s="33">
        <v>7492.26</v>
      </c>
      <c r="L41" s="33">
        <v>8539.4699999999993</v>
      </c>
      <c r="M41" s="33">
        <v>9625.0400000000009</v>
      </c>
      <c r="N41" s="33">
        <v>10524.21</v>
      </c>
      <c r="O41" s="33">
        <v>11113.53</v>
      </c>
      <c r="P41" s="33">
        <v>11227.08</v>
      </c>
      <c r="Q41" s="33">
        <v>12265.32</v>
      </c>
      <c r="R41" s="33">
        <v>13841.9</v>
      </c>
      <c r="S41" s="33">
        <v>14340.6</v>
      </c>
      <c r="T41" s="33">
        <v>14722.84</v>
      </c>
      <c r="U41" s="34">
        <f t="shared" si="0"/>
        <v>2.665439381894763E-2</v>
      </c>
    </row>
    <row r="42" spans="1:22" x14ac:dyDescent="0.25">
      <c r="A42" s="15" t="str">
        <f>'[3]TT balance'!A46</f>
        <v>Colombia</v>
      </c>
      <c r="B42" s="32" t="s">
        <v>62</v>
      </c>
      <c r="C42" s="32">
        <v>233</v>
      </c>
      <c r="D42" s="32" t="s">
        <v>554</v>
      </c>
      <c r="E42" s="33">
        <v>145.6</v>
      </c>
      <c r="F42" s="33">
        <v>161.79300000000001</v>
      </c>
      <c r="G42" s="33">
        <v>206.23</v>
      </c>
      <c r="H42" s="33">
        <v>242.50399999999999</v>
      </c>
      <c r="I42" s="33">
        <v>232.46899999999999</v>
      </c>
      <c r="J42" s="33">
        <v>286.49900000000002</v>
      </c>
      <c r="K42" s="33">
        <v>334.96600000000001</v>
      </c>
      <c r="L42" s="33">
        <v>370.69200000000001</v>
      </c>
      <c r="M42" s="33">
        <v>382.09399999999999</v>
      </c>
      <c r="N42" s="33">
        <v>381.24</v>
      </c>
      <c r="O42" s="33">
        <v>293.49200000000002</v>
      </c>
      <c r="P42" s="33">
        <v>282.72000000000003</v>
      </c>
      <c r="Q42" s="33">
        <v>311.88900000000001</v>
      </c>
      <c r="R42" s="33">
        <v>334.12400000000002</v>
      </c>
      <c r="S42" s="33">
        <v>323.375</v>
      </c>
      <c r="T42" s="33">
        <v>271.46300000000002</v>
      </c>
      <c r="U42" s="34">
        <f t="shared" si="0"/>
        <v>-0.16053189022033232</v>
      </c>
    </row>
    <row r="43" spans="1:22" x14ac:dyDescent="0.25">
      <c r="A43" s="15" t="str">
        <f>'[3]TT balance'!A47</f>
        <v>Comoros, Union of the</v>
      </c>
      <c r="B43" s="32" t="s">
        <v>555</v>
      </c>
      <c r="C43" s="32">
        <v>632</v>
      </c>
      <c r="D43" s="32" t="s">
        <v>556</v>
      </c>
      <c r="E43" s="33">
        <v>0.65600000000000003</v>
      </c>
      <c r="F43" s="33">
        <v>0.68899999999999995</v>
      </c>
      <c r="G43" s="33">
        <v>0.79600000000000004</v>
      </c>
      <c r="H43" s="33">
        <v>0.91600000000000004</v>
      </c>
      <c r="I43" s="33">
        <v>0.90400000000000003</v>
      </c>
      <c r="J43" s="33">
        <v>0.90900000000000003</v>
      </c>
      <c r="K43" s="33">
        <v>1.0229999999999999</v>
      </c>
      <c r="L43" s="33">
        <v>1.016</v>
      </c>
      <c r="M43" s="33">
        <v>1.1160000000000001</v>
      </c>
      <c r="N43" s="33">
        <v>1.1499999999999999</v>
      </c>
      <c r="O43" s="33">
        <v>0.96599999999999997</v>
      </c>
      <c r="P43" s="33">
        <v>1.0129999999999999</v>
      </c>
      <c r="Q43" s="33">
        <v>1.077</v>
      </c>
      <c r="R43" s="33">
        <v>1.179</v>
      </c>
      <c r="S43" s="33">
        <v>1.19</v>
      </c>
      <c r="T43" s="33">
        <v>1.222</v>
      </c>
      <c r="U43" s="34">
        <f t="shared" si="0"/>
        <v>2.6890756302521135E-2</v>
      </c>
    </row>
    <row r="44" spans="1:22" x14ac:dyDescent="0.25">
      <c r="A44" s="15" t="str">
        <f>'[3]TT balance'!A48</f>
        <v>Congo, Dem. Rep. of the</v>
      </c>
      <c r="B44" s="32" t="s">
        <v>557</v>
      </c>
      <c r="C44" s="32">
        <v>636</v>
      </c>
      <c r="D44" s="32" t="s">
        <v>558</v>
      </c>
      <c r="E44" s="33">
        <v>12.069000000000001</v>
      </c>
      <c r="F44" s="33">
        <v>14.375999999999999</v>
      </c>
      <c r="G44" s="33">
        <v>16.777999999999999</v>
      </c>
      <c r="H44" s="33">
        <v>19.547999999999998</v>
      </c>
      <c r="I44" s="33">
        <v>18.495000000000001</v>
      </c>
      <c r="J44" s="33">
        <v>21.541</v>
      </c>
      <c r="K44" s="33">
        <v>25.853000000000002</v>
      </c>
      <c r="L44" s="33">
        <v>29.35</v>
      </c>
      <c r="M44" s="33">
        <v>32.695</v>
      </c>
      <c r="N44" s="33">
        <v>35.911000000000001</v>
      </c>
      <c r="O44" s="33">
        <v>37.914999999999999</v>
      </c>
      <c r="P44" s="33">
        <v>36.64</v>
      </c>
      <c r="Q44" s="33">
        <v>37.615000000000002</v>
      </c>
      <c r="R44" s="33">
        <v>47.098999999999997</v>
      </c>
      <c r="S44" s="33">
        <v>50.417999999999999</v>
      </c>
      <c r="T44" s="33">
        <v>49.076999999999998</v>
      </c>
      <c r="U44" s="34">
        <f t="shared" si="0"/>
        <v>-2.6597643698679119E-2</v>
      </c>
    </row>
    <row r="45" spans="1:22" x14ac:dyDescent="0.25">
      <c r="A45" s="15" t="str">
        <f>'[3]TT balance'!A49</f>
        <v>Congo, Rep. of</v>
      </c>
      <c r="B45" s="32" t="s">
        <v>559</v>
      </c>
      <c r="C45" s="32">
        <v>634</v>
      </c>
      <c r="D45" s="32" t="s">
        <v>560</v>
      </c>
      <c r="E45" s="33">
        <v>6.6539999999999999</v>
      </c>
      <c r="F45" s="33">
        <v>8.0730000000000004</v>
      </c>
      <c r="G45" s="33">
        <v>8.7840000000000007</v>
      </c>
      <c r="H45" s="33">
        <v>11.648999999999999</v>
      </c>
      <c r="I45" s="33">
        <v>9.7129999999999992</v>
      </c>
      <c r="J45" s="33">
        <v>13.159000000000001</v>
      </c>
      <c r="K45" s="33">
        <v>15.653</v>
      </c>
      <c r="L45" s="33">
        <v>17.704000000000001</v>
      </c>
      <c r="M45" s="33">
        <v>17.959</v>
      </c>
      <c r="N45" s="33">
        <v>17.917999999999999</v>
      </c>
      <c r="O45" s="33">
        <v>11.891</v>
      </c>
      <c r="P45" s="33">
        <v>10.159000000000001</v>
      </c>
      <c r="Q45" s="33">
        <v>11.11</v>
      </c>
      <c r="R45" s="33">
        <v>13.401999999999999</v>
      </c>
      <c r="S45" s="33">
        <v>12.542</v>
      </c>
      <c r="T45" s="33">
        <v>10.231999999999999</v>
      </c>
      <c r="U45" s="34">
        <f t="shared" si="0"/>
        <v>-0.18418115133152613</v>
      </c>
      <c r="V45" s="15">
        <v>1</v>
      </c>
    </row>
    <row r="46" spans="1:22" x14ac:dyDescent="0.25">
      <c r="A46" s="15" t="str">
        <f>'[3]TT balance'!A50</f>
        <v>Costa Rica</v>
      </c>
      <c r="B46" s="32" t="s">
        <v>66</v>
      </c>
      <c r="C46" s="32">
        <v>238</v>
      </c>
      <c r="D46" s="32" t="s">
        <v>561</v>
      </c>
      <c r="E46" s="33">
        <v>20.048999999999999</v>
      </c>
      <c r="F46" s="33">
        <v>22.716999999999999</v>
      </c>
      <c r="G46" s="33">
        <v>26.885000000000002</v>
      </c>
      <c r="H46" s="33">
        <v>30.802</v>
      </c>
      <c r="I46" s="33">
        <v>30.745999999999999</v>
      </c>
      <c r="J46" s="33">
        <v>37.655999999999999</v>
      </c>
      <c r="K46" s="33">
        <v>42.762</v>
      </c>
      <c r="L46" s="33">
        <v>47.231000000000002</v>
      </c>
      <c r="M46" s="33">
        <v>50.948999999999998</v>
      </c>
      <c r="N46" s="33">
        <v>52.017000000000003</v>
      </c>
      <c r="O46" s="33">
        <v>56.442</v>
      </c>
      <c r="P46" s="33">
        <v>58.847000000000001</v>
      </c>
      <c r="Q46" s="33">
        <v>60.517000000000003</v>
      </c>
      <c r="R46" s="33">
        <v>62.338000000000001</v>
      </c>
      <c r="S46" s="33">
        <v>63.945999999999998</v>
      </c>
      <c r="T46" s="33">
        <v>61.45</v>
      </c>
      <c r="U46" s="34">
        <f t="shared" si="0"/>
        <v>-3.9032934038094602E-2</v>
      </c>
    </row>
    <row r="47" spans="1:22" x14ac:dyDescent="0.25">
      <c r="A47" s="15" t="str">
        <f>'[3]TT balance'!A51</f>
        <v>Côte d'Ivoire</v>
      </c>
      <c r="B47" s="32" t="s">
        <v>67</v>
      </c>
      <c r="C47" s="32">
        <v>662</v>
      </c>
      <c r="D47" s="32" t="s">
        <v>562</v>
      </c>
      <c r="E47" s="33">
        <v>23.625</v>
      </c>
      <c r="F47" s="33">
        <v>24.628</v>
      </c>
      <c r="G47" s="33">
        <v>28.158000000000001</v>
      </c>
      <c r="H47" s="33">
        <v>33.621000000000002</v>
      </c>
      <c r="I47" s="33">
        <v>33.692999999999998</v>
      </c>
      <c r="J47" s="33">
        <v>34.430999999999997</v>
      </c>
      <c r="K47" s="33">
        <v>35.529000000000003</v>
      </c>
      <c r="L47" s="33">
        <v>37.03</v>
      </c>
      <c r="M47" s="33">
        <v>43.228000000000002</v>
      </c>
      <c r="N47" s="33">
        <v>48.881999999999998</v>
      </c>
      <c r="O47" s="33">
        <v>45.814999999999998</v>
      </c>
      <c r="P47" s="33">
        <v>47.963999999999999</v>
      </c>
      <c r="Q47" s="33">
        <v>51.588000000000001</v>
      </c>
      <c r="R47" s="33">
        <v>58.011000000000003</v>
      </c>
      <c r="S47" s="33">
        <v>58.539000000000001</v>
      </c>
      <c r="T47" s="33">
        <v>61.402000000000001</v>
      </c>
      <c r="U47" s="34">
        <f t="shared" si="0"/>
        <v>4.8907565896240124E-2</v>
      </c>
    </row>
    <row r="48" spans="1:22" x14ac:dyDescent="0.25">
      <c r="A48" s="15" t="str">
        <f>'[3]TT balance'!A52</f>
        <v>Croatia, Rep. of</v>
      </c>
      <c r="B48" s="32" t="s">
        <v>563</v>
      </c>
      <c r="C48" s="32">
        <v>960</v>
      </c>
      <c r="D48" s="32" t="s">
        <v>564</v>
      </c>
      <c r="E48" s="33">
        <v>45.377000000000002</v>
      </c>
      <c r="F48" s="33">
        <v>50.423000000000002</v>
      </c>
      <c r="G48" s="33">
        <v>60.073</v>
      </c>
      <c r="H48" s="33">
        <v>70.233999999999995</v>
      </c>
      <c r="I48" s="33">
        <v>62.6</v>
      </c>
      <c r="J48" s="33">
        <v>59.918999999999997</v>
      </c>
      <c r="K48" s="33">
        <v>62.537999999999997</v>
      </c>
      <c r="L48" s="33">
        <v>56.581000000000003</v>
      </c>
      <c r="M48" s="33">
        <v>58.194000000000003</v>
      </c>
      <c r="N48" s="33">
        <v>57.64</v>
      </c>
      <c r="O48" s="33">
        <v>49.526000000000003</v>
      </c>
      <c r="P48" s="33">
        <v>51.600999999999999</v>
      </c>
      <c r="Q48" s="33">
        <v>55.481999999999999</v>
      </c>
      <c r="R48" s="33">
        <v>61.375</v>
      </c>
      <c r="S48" s="33">
        <v>60.759</v>
      </c>
      <c r="T48" s="33">
        <v>56.924999999999997</v>
      </c>
      <c r="U48" s="34">
        <f t="shared" si="0"/>
        <v>-6.3101762701821995E-2</v>
      </c>
    </row>
    <row r="49" spans="1:22" x14ac:dyDescent="0.25">
      <c r="A49" s="15" t="str">
        <f>'[3]TT balance'!A53</f>
        <v>Curaçao and Sint Maarten</v>
      </c>
      <c r="B49" s="32"/>
      <c r="C49" s="32"/>
      <c r="D49" s="32"/>
      <c r="E49" s="33">
        <f>SUM(E50,E161)</f>
        <v>3.052592078770946</v>
      </c>
      <c r="F49" s="33">
        <f t="shared" ref="F49:S49" si="1">SUM(F50,F161)</f>
        <v>3.2158280938547454</v>
      </c>
      <c r="G49" s="33">
        <f t="shared" si="1"/>
        <v>3.4013029949720628</v>
      </c>
      <c r="H49" s="33">
        <f t="shared" si="1"/>
        <v>3.6882082486033427</v>
      </c>
      <c r="I49" s="33">
        <f t="shared" si="1"/>
        <v>3.7281510988826798</v>
      </c>
      <c r="J49" s="33">
        <f t="shared" si="1"/>
        <v>3.847834826815637</v>
      </c>
      <c r="K49" s="33">
        <f t="shared" si="1"/>
        <v>3.9747625530726252</v>
      </c>
      <c r="L49" s="33">
        <f t="shared" si="1"/>
        <v>4.1169407374301672</v>
      </c>
      <c r="M49" s="33">
        <f t="shared" si="1"/>
        <v>4.1705356798882605</v>
      </c>
      <c r="N49" s="33">
        <f t="shared" si="1"/>
        <v>4.2163389932960795</v>
      </c>
      <c r="O49" s="33">
        <f t="shared" si="1"/>
        <v>4.21833534022345</v>
      </c>
      <c r="P49" s="33">
        <f t="shared" si="1"/>
        <v>4.1943549938547395</v>
      </c>
      <c r="Q49" s="33">
        <f t="shared" si="1"/>
        <v>4.1306291100558603</v>
      </c>
      <c r="R49" s="33">
        <f t="shared" si="1"/>
        <v>4.0819080379888204</v>
      </c>
      <c r="S49" s="33">
        <f t="shared" si="1"/>
        <v>4.1107877094971998</v>
      </c>
      <c r="T49" s="33"/>
      <c r="U49" s="34">
        <f t="shared" si="0"/>
        <v>-1</v>
      </c>
    </row>
    <row r="50" spans="1:22" x14ac:dyDescent="0.25">
      <c r="A50" s="15" t="str">
        <f>'[3]TT balance'!A54</f>
        <v>Curaçao, Kingdom of the Netherlands</v>
      </c>
      <c r="B50" s="32"/>
      <c r="C50" s="32"/>
      <c r="D50" s="32"/>
      <c r="E50" s="33">
        <v>2.3446372620111697</v>
      </c>
      <c r="F50" s="33">
        <v>2.4575817117318404</v>
      </c>
      <c r="G50" s="33">
        <v>2.5938314977653598</v>
      </c>
      <c r="H50" s="33">
        <v>2.8334761508379795</v>
      </c>
      <c r="I50" s="33">
        <v>2.8691531988826799</v>
      </c>
      <c r="J50" s="33">
        <v>2.9513427681564202</v>
      </c>
      <c r="K50" s="33">
        <v>3.0386995642458099</v>
      </c>
      <c r="L50" s="33">
        <v>3.1310956787709499</v>
      </c>
      <c r="M50" s="33">
        <v>3.1476161832402201</v>
      </c>
      <c r="N50" s="33">
        <v>3.1584060324022296</v>
      </c>
      <c r="O50" s="33">
        <v>3.1519107592178703</v>
      </c>
      <c r="P50" s="33">
        <v>3.1222879547485998</v>
      </c>
      <c r="Q50" s="33">
        <v>3.1166291100558601</v>
      </c>
      <c r="R50" s="33">
        <v>3.1279080379888202</v>
      </c>
      <c r="S50" s="33">
        <v>3.1017877094972</v>
      </c>
      <c r="T50" s="33"/>
      <c r="U50" s="34">
        <f t="shared" si="0"/>
        <v>-1</v>
      </c>
    </row>
    <row r="51" spans="1:22" x14ac:dyDescent="0.25">
      <c r="A51" s="15" t="str">
        <f>'[3]TT balance'!A55</f>
        <v>Cyprus</v>
      </c>
      <c r="B51" s="32" t="s">
        <v>71</v>
      </c>
      <c r="C51" s="32">
        <v>423</v>
      </c>
      <c r="D51" s="32" t="s">
        <v>565</v>
      </c>
      <c r="E51" s="33">
        <v>18.713000000000001</v>
      </c>
      <c r="F51" s="33">
        <v>20.422000000000001</v>
      </c>
      <c r="G51" s="33">
        <v>24.082000000000001</v>
      </c>
      <c r="H51" s="33">
        <v>27.954999999999998</v>
      </c>
      <c r="I51" s="33">
        <v>26.02</v>
      </c>
      <c r="J51" s="33">
        <v>25.753</v>
      </c>
      <c r="K51" s="33">
        <v>27.56</v>
      </c>
      <c r="L51" s="33">
        <v>24.992999999999999</v>
      </c>
      <c r="M51" s="33">
        <v>23.9</v>
      </c>
      <c r="N51" s="33">
        <v>23.161999999999999</v>
      </c>
      <c r="O51" s="33">
        <v>19.844000000000001</v>
      </c>
      <c r="P51" s="33">
        <v>20.946999999999999</v>
      </c>
      <c r="Q51" s="33">
        <v>22.721</v>
      </c>
      <c r="R51" s="33">
        <v>25.321999999999999</v>
      </c>
      <c r="S51" s="33">
        <v>24.952999999999999</v>
      </c>
      <c r="T51" s="33">
        <v>23.966999999999999</v>
      </c>
      <c r="U51" s="34">
        <f t="shared" si="0"/>
        <v>-3.9514286859295478E-2</v>
      </c>
    </row>
    <row r="52" spans="1:22" x14ac:dyDescent="0.25">
      <c r="A52" s="15" t="str">
        <f>'[3]TT balance'!A56</f>
        <v>Czech Rep.</v>
      </c>
      <c r="B52" s="32" t="s">
        <v>566</v>
      </c>
      <c r="C52" s="32">
        <v>935</v>
      </c>
      <c r="D52" s="32" t="s">
        <v>567</v>
      </c>
      <c r="E52" s="33">
        <v>137.143</v>
      </c>
      <c r="F52" s="33">
        <v>156.26400000000001</v>
      </c>
      <c r="G52" s="33">
        <v>189.988</v>
      </c>
      <c r="H52" s="33">
        <v>237.131</v>
      </c>
      <c r="I52" s="33">
        <v>207.55799999999999</v>
      </c>
      <c r="J52" s="33">
        <v>209.07</v>
      </c>
      <c r="K52" s="33">
        <v>229.56299999999999</v>
      </c>
      <c r="L52" s="33">
        <v>208.858</v>
      </c>
      <c r="M52" s="33">
        <v>211.68600000000001</v>
      </c>
      <c r="N52" s="33">
        <v>209.35900000000001</v>
      </c>
      <c r="O52" s="33">
        <v>188.03299999999999</v>
      </c>
      <c r="P52" s="33">
        <v>196.27199999999999</v>
      </c>
      <c r="Q52" s="33">
        <v>218.62899999999999</v>
      </c>
      <c r="R52" s="33">
        <v>248.95</v>
      </c>
      <c r="S52" s="33">
        <v>250.68600000000001</v>
      </c>
      <c r="T52" s="33">
        <v>241.45500000000001</v>
      </c>
      <c r="U52" s="34">
        <f t="shared" si="0"/>
        <v>-3.6822957803786416E-2</v>
      </c>
    </row>
    <row r="53" spans="1:22" x14ac:dyDescent="0.25">
      <c r="A53" s="15" t="str">
        <f>'[3]TT balance'!A57</f>
        <v>Denmark</v>
      </c>
      <c r="B53" s="32" t="s">
        <v>74</v>
      </c>
      <c r="C53" s="32">
        <v>128</v>
      </c>
      <c r="D53" s="32" t="s">
        <v>568</v>
      </c>
      <c r="E53" s="33">
        <v>264.46699999999998</v>
      </c>
      <c r="F53" s="33">
        <v>282.88600000000002</v>
      </c>
      <c r="G53" s="33">
        <v>319.42399999999998</v>
      </c>
      <c r="H53" s="33">
        <v>353.35899999999998</v>
      </c>
      <c r="I53" s="33">
        <v>321.24299999999999</v>
      </c>
      <c r="J53" s="33">
        <v>321.995</v>
      </c>
      <c r="K53" s="33">
        <v>344.00299999999999</v>
      </c>
      <c r="L53" s="33">
        <v>327.149</v>
      </c>
      <c r="M53" s="33">
        <v>343.584</v>
      </c>
      <c r="N53" s="33">
        <v>352.99400000000003</v>
      </c>
      <c r="O53" s="33">
        <v>302.673</v>
      </c>
      <c r="P53" s="33">
        <v>313.11599999999999</v>
      </c>
      <c r="Q53" s="33">
        <v>332.12099999999998</v>
      </c>
      <c r="R53" s="33">
        <v>356.88</v>
      </c>
      <c r="S53" s="33">
        <v>350.10399999999998</v>
      </c>
      <c r="T53" s="33">
        <v>352.24299999999999</v>
      </c>
      <c r="U53" s="34">
        <f t="shared" si="0"/>
        <v>6.1096131435232071E-3</v>
      </c>
    </row>
    <row r="54" spans="1:22" x14ac:dyDescent="0.25">
      <c r="A54" s="15" t="str">
        <f>'[3]TT balance'!A58</f>
        <v>Djibouti</v>
      </c>
      <c r="B54" s="32" t="s">
        <v>75</v>
      </c>
      <c r="C54" s="32">
        <v>611</v>
      </c>
      <c r="D54" s="32" t="s">
        <v>569</v>
      </c>
      <c r="E54" s="33">
        <v>0.995</v>
      </c>
      <c r="F54" s="33">
        <v>1.079</v>
      </c>
      <c r="G54" s="33">
        <v>1.19</v>
      </c>
      <c r="H54" s="33">
        <v>1.381</v>
      </c>
      <c r="I54" s="33">
        <v>1.425</v>
      </c>
      <c r="J54" s="33">
        <v>1.542</v>
      </c>
      <c r="K54" s="33">
        <v>1.7390000000000001</v>
      </c>
      <c r="L54" s="33">
        <v>1.9</v>
      </c>
      <c r="M54" s="33">
        <v>2.0430000000000001</v>
      </c>
      <c r="N54" s="33">
        <v>2.2160000000000002</v>
      </c>
      <c r="O54" s="33">
        <v>2.4449999999999998</v>
      </c>
      <c r="P54" s="33">
        <v>2.6190000000000002</v>
      </c>
      <c r="Q54" s="33">
        <v>2.7669999999999999</v>
      </c>
      <c r="R54" s="33">
        <v>3.0129999999999999</v>
      </c>
      <c r="S54" s="33">
        <v>3.3460000000000001</v>
      </c>
      <c r="T54" s="33">
        <v>3.4079999999999999</v>
      </c>
      <c r="U54" s="34">
        <f t="shared" si="0"/>
        <v>1.8529587567244432E-2</v>
      </c>
    </row>
    <row r="55" spans="1:22" x14ac:dyDescent="0.25">
      <c r="A55" s="15" t="str">
        <f>'[3]TT balance'!A59</f>
        <v>Dominica</v>
      </c>
      <c r="B55" s="32" t="s">
        <v>76</v>
      </c>
      <c r="C55" s="32">
        <v>321</v>
      </c>
      <c r="D55" s="32" t="s">
        <v>570</v>
      </c>
      <c r="E55" s="33">
        <v>0.36399999999999999</v>
      </c>
      <c r="F55" s="33">
        <v>0.39</v>
      </c>
      <c r="G55" s="33">
        <v>0.42099999999999999</v>
      </c>
      <c r="H55" s="33">
        <v>0.45800000000000002</v>
      </c>
      <c r="I55" s="33">
        <v>0.48899999999999999</v>
      </c>
      <c r="J55" s="33">
        <v>0.49399999999999999</v>
      </c>
      <c r="K55" s="33">
        <v>0.501</v>
      </c>
      <c r="L55" s="33">
        <v>0.48599999999999999</v>
      </c>
      <c r="M55" s="33">
        <v>0.502</v>
      </c>
      <c r="N55" s="33">
        <v>0.52400000000000002</v>
      </c>
      <c r="O55" s="33">
        <v>0.54100000000000004</v>
      </c>
      <c r="P55" s="33">
        <v>0.57499999999999996</v>
      </c>
      <c r="Q55" s="33">
        <v>0.52200000000000002</v>
      </c>
      <c r="R55" s="33">
        <v>0.53</v>
      </c>
      <c r="S55" s="33">
        <v>0.57899999999999996</v>
      </c>
      <c r="T55" s="33">
        <v>0.51700000000000002</v>
      </c>
      <c r="U55" s="34">
        <f t="shared" si="0"/>
        <v>-0.10708117443868725</v>
      </c>
    </row>
    <row r="56" spans="1:22" x14ac:dyDescent="0.25">
      <c r="A56" s="15" t="str">
        <f>'[3]TT balance'!A60</f>
        <v>Dominican Rep.</v>
      </c>
      <c r="B56" s="32" t="s">
        <v>571</v>
      </c>
      <c r="C56" s="32">
        <v>243</v>
      </c>
      <c r="D56" s="32" t="s">
        <v>572</v>
      </c>
      <c r="E56" s="33">
        <v>35.948</v>
      </c>
      <c r="F56" s="33">
        <v>37.997999999999998</v>
      </c>
      <c r="G56" s="33">
        <v>44.067</v>
      </c>
      <c r="H56" s="33">
        <v>48.206000000000003</v>
      </c>
      <c r="I56" s="33">
        <v>48.319000000000003</v>
      </c>
      <c r="J56" s="33">
        <v>53.920999999999999</v>
      </c>
      <c r="K56" s="33">
        <v>58.088000000000001</v>
      </c>
      <c r="L56" s="33">
        <v>60.747</v>
      </c>
      <c r="M56" s="33">
        <v>62.758000000000003</v>
      </c>
      <c r="N56" s="33">
        <v>67.263999999999996</v>
      </c>
      <c r="O56" s="33">
        <v>71.254000000000005</v>
      </c>
      <c r="P56" s="33">
        <v>75.777000000000001</v>
      </c>
      <c r="Q56" s="33">
        <v>80.081999999999994</v>
      </c>
      <c r="R56" s="33">
        <v>85.63</v>
      </c>
      <c r="S56" s="33">
        <v>89.031999999999996</v>
      </c>
      <c r="T56" s="33">
        <v>78.730999999999995</v>
      </c>
      <c r="U56" s="34">
        <f t="shared" si="0"/>
        <v>-0.11569997304340018</v>
      </c>
    </row>
    <row r="57" spans="1:22" x14ac:dyDescent="0.25">
      <c r="A57" s="15" t="str">
        <f>'[3]TT balance'!A61</f>
        <v>Eastern Caribbean Currency Union</v>
      </c>
      <c r="B57" s="32"/>
      <c r="C57" s="32">
        <v>309</v>
      </c>
      <c r="D57" s="32"/>
      <c r="E57" s="33">
        <v>4.4735463840740417</v>
      </c>
      <c r="F57" s="33">
        <v>4.970949125974963</v>
      </c>
      <c r="G57" s="33">
        <v>5.5552436067648143</v>
      </c>
      <c r="H57" s="33">
        <v>5.7980927018498143</v>
      </c>
      <c r="I57" s="33">
        <v>5.5288543277697038</v>
      </c>
      <c r="J57" s="33">
        <v>5.5785408445802966</v>
      </c>
      <c r="K57" s="33">
        <v>5.7115879818487398</v>
      </c>
      <c r="L57" s="33">
        <v>5.7627445411843325</v>
      </c>
      <c r="M57" s="33">
        <v>5.9084481481481479</v>
      </c>
      <c r="N57" s="33">
        <v>6.2550555555555558</v>
      </c>
      <c r="O57" s="33">
        <v>6.6040222222222216</v>
      </c>
      <c r="P57" s="33">
        <v>6.9103370370370367</v>
      </c>
      <c r="Q57" s="33">
        <v>7.0652777777777773</v>
      </c>
      <c r="R57" s="33">
        <v>7.3942703703703696</v>
      </c>
      <c r="S57" s="33">
        <v>7.6916444444444432</v>
      </c>
      <c r="T57" s="33">
        <v>6.4865296296296293</v>
      </c>
      <c r="U57" s="34">
        <f t="shared" si="0"/>
        <v>-0.15667843508877344</v>
      </c>
    </row>
    <row r="58" spans="1:22" x14ac:dyDescent="0.25">
      <c r="A58" s="15" t="str">
        <f>'[3]TT balance'!A62</f>
        <v>Ecuador</v>
      </c>
      <c r="B58" s="32" t="s">
        <v>79</v>
      </c>
      <c r="C58" s="32">
        <v>248</v>
      </c>
      <c r="D58" s="32" t="s">
        <v>573</v>
      </c>
      <c r="E58" s="33">
        <v>41.506999999999998</v>
      </c>
      <c r="F58" s="33">
        <v>46.802</v>
      </c>
      <c r="G58" s="33">
        <v>51.008000000000003</v>
      </c>
      <c r="H58" s="33">
        <v>61.762999999999998</v>
      </c>
      <c r="I58" s="33">
        <v>62.52</v>
      </c>
      <c r="J58" s="33">
        <v>69.555000000000007</v>
      </c>
      <c r="K58" s="33">
        <v>79.277000000000001</v>
      </c>
      <c r="L58" s="33">
        <v>87.924999999999997</v>
      </c>
      <c r="M58" s="33">
        <v>95.13</v>
      </c>
      <c r="N58" s="33">
        <v>101.726</v>
      </c>
      <c r="O58" s="33">
        <v>99.29</v>
      </c>
      <c r="P58" s="33">
        <v>99.938000000000002</v>
      </c>
      <c r="Q58" s="33">
        <v>104.29600000000001</v>
      </c>
      <c r="R58" s="33">
        <v>107.562</v>
      </c>
      <c r="S58" s="33">
        <v>108.108</v>
      </c>
      <c r="T58" s="33">
        <v>96.665000000000006</v>
      </c>
      <c r="U58" s="34">
        <f t="shared" si="0"/>
        <v>-0.10584785584785583</v>
      </c>
      <c r="V58" s="15">
        <v>1</v>
      </c>
    </row>
    <row r="59" spans="1:22" x14ac:dyDescent="0.25">
      <c r="A59" s="15" t="str">
        <f>'[3]TT balance'!A63</f>
        <v>Egypt, Arab Rep. of</v>
      </c>
      <c r="B59" s="32" t="s">
        <v>574</v>
      </c>
      <c r="C59" s="32">
        <v>469</v>
      </c>
      <c r="D59" s="32" t="s">
        <v>575</v>
      </c>
      <c r="E59" s="33">
        <v>94.126999999999995</v>
      </c>
      <c r="F59" s="33">
        <v>112.902</v>
      </c>
      <c r="G59" s="33">
        <v>137.05500000000001</v>
      </c>
      <c r="H59" s="33">
        <v>170.797</v>
      </c>
      <c r="I59" s="33">
        <v>198.316</v>
      </c>
      <c r="J59" s="33">
        <v>230.024</v>
      </c>
      <c r="K59" s="33">
        <v>247.726</v>
      </c>
      <c r="L59" s="33">
        <v>278.76900000000001</v>
      </c>
      <c r="M59" s="33">
        <v>288.00700000000001</v>
      </c>
      <c r="N59" s="33">
        <v>305.56700000000001</v>
      </c>
      <c r="O59" s="33">
        <v>332.07499999999999</v>
      </c>
      <c r="P59" s="33">
        <v>332.48399999999998</v>
      </c>
      <c r="Q59" s="33">
        <v>236.52799999999999</v>
      </c>
      <c r="R59" s="33">
        <v>250.25299999999999</v>
      </c>
      <c r="S59" s="33">
        <v>302.33499999999998</v>
      </c>
      <c r="T59" s="33">
        <v>361.84699999999998</v>
      </c>
      <c r="U59" s="34">
        <f t="shared" si="0"/>
        <v>0.19684125225329518</v>
      </c>
    </row>
    <row r="60" spans="1:22" x14ac:dyDescent="0.25">
      <c r="A60" s="15" t="str">
        <f>'[3]TT balance'!A64</f>
        <v>El Salvador</v>
      </c>
      <c r="B60" s="32" t="s">
        <v>81</v>
      </c>
      <c r="C60" s="32">
        <v>253</v>
      </c>
      <c r="D60" s="32" t="s">
        <v>576</v>
      </c>
      <c r="E60" s="33">
        <v>14.698</v>
      </c>
      <c r="F60" s="33">
        <v>16</v>
      </c>
      <c r="G60" s="33">
        <v>17.012</v>
      </c>
      <c r="H60" s="33">
        <v>17.986999999999998</v>
      </c>
      <c r="I60" s="33">
        <v>17.602</v>
      </c>
      <c r="J60" s="33">
        <v>18.448</v>
      </c>
      <c r="K60" s="33">
        <v>20.283999999999999</v>
      </c>
      <c r="L60" s="33">
        <v>21.385999999999999</v>
      </c>
      <c r="M60" s="33">
        <v>21.991</v>
      </c>
      <c r="N60" s="33">
        <v>22.593</v>
      </c>
      <c r="O60" s="33">
        <v>23.437999999999999</v>
      </c>
      <c r="P60" s="33">
        <v>24.190999999999999</v>
      </c>
      <c r="Q60" s="33">
        <v>24.978999999999999</v>
      </c>
      <c r="R60" s="33">
        <v>26.117000000000001</v>
      </c>
      <c r="S60" s="33">
        <v>27.023</v>
      </c>
      <c r="T60" s="33">
        <v>24.609000000000002</v>
      </c>
      <c r="U60" s="34">
        <f t="shared" si="0"/>
        <v>-8.9331310365244332E-2</v>
      </c>
    </row>
    <row r="61" spans="1:22" x14ac:dyDescent="0.25">
      <c r="A61" s="15" t="str">
        <f>'[3]TT balance'!A65</f>
        <v>Estonia, Rep. of</v>
      </c>
      <c r="B61" s="32" t="s">
        <v>577</v>
      </c>
      <c r="C61" s="32">
        <v>939</v>
      </c>
      <c r="D61" s="32" t="s">
        <v>578</v>
      </c>
      <c r="E61" s="33">
        <v>14.117000000000001</v>
      </c>
      <c r="F61" s="33">
        <v>17.036000000000001</v>
      </c>
      <c r="G61" s="33">
        <v>22.472999999999999</v>
      </c>
      <c r="H61" s="33">
        <v>24.463000000000001</v>
      </c>
      <c r="I61" s="33">
        <v>19.803999999999998</v>
      </c>
      <c r="J61" s="33">
        <v>19.73</v>
      </c>
      <c r="K61" s="33">
        <v>23.420999999999999</v>
      </c>
      <c r="L61" s="33">
        <v>23.206</v>
      </c>
      <c r="M61" s="33">
        <v>25.279</v>
      </c>
      <c r="N61" s="33">
        <v>26.815999999999999</v>
      </c>
      <c r="O61" s="33">
        <v>23.06</v>
      </c>
      <c r="P61" s="33">
        <v>24.268999999999998</v>
      </c>
      <c r="Q61" s="33">
        <v>26.942</v>
      </c>
      <c r="R61" s="33">
        <v>30.645</v>
      </c>
      <c r="S61" s="33">
        <v>31.475000000000001</v>
      </c>
      <c r="T61" s="33">
        <v>31.004999999999999</v>
      </c>
      <c r="U61" s="34">
        <f t="shared" si="0"/>
        <v>-1.4932486100079467E-2</v>
      </c>
    </row>
    <row r="62" spans="1:22" x14ac:dyDescent="0.25">
      <c r="A62" s="15" t="str">
        <f>'[3]TT balance'!A66</f>
        <v>Eswatini, Kingdom of</v>
      </c>
      <c r="B62" s="32" t="s">
        <v>579</v>
      </c>
      <c r="C62" s="32">
        <v>734</v>
      </c>
      <c r="D62" s="32" t="s">
        <v>580</v>
      </c>
      <c r="E62" s="33">
        <v>3.177</v>
      </c>
      <c r="F62" s="33">
        <v>3.2930000000000001</v>
      </c>
      <c r="G62" s="33">
        <v>3.4649999999999999</v>
      </c>
      <c r="H62" s="33">
        <v>3.298</v>
      </c>
      <c r="I62" s="33">
        <v>3.5960000000000001</v>
      </c>
      <c r="J62" s="33">
        <v>4.4379999999999997</v>
      </c>
      <c r="K62" s="33">
        <v>4.8259999999999996</v>
      </c>
      <c r="L62" s="33">
        <v>4.8869999999999996</v>
      </c>
      <c r="M62" s="33">
        <v>4.5999999999999996</v>
      </c>
      <c r="N62" s="33">
        <v>4.4260000000000002</v>
      </c>
      <c r="O62" s="33">
        <v>4.0609999999999999</v>
      </c>
      <c r="P62" s="33">
        <v>3.8149999999999999</v>
      </c>
      <c r="Q62" s="33">
        <v>4.407</v>
      </c>
      <c r="R62" s="33">
        <v>4.6660000000000004</v>
      </c>
      <c r="S62" s="33">
        <v>4.4710000000000001</v>
      </c>
      <c r="T62" s="33">
        <v>3.9489999999999998</v>
      </c>
      <c r="U62" s="34">
        <f t="shared" si="0"/>
        <v>-0.11675240438380685</v>
      </c>
    </row>
    <row r="63" spans="1:22" x14ac:dyDescent="0.25">
      <c r="A63" s="15" t="str">
        <f>'[3]TT balance'!A67</f>
        <v>Ethiopia, The Federal Dem. Rep. of</v>
      </c>
      <c r="B63" s="32" t="s">
        <v>581</v>
      </c>
      <c r="C63" s="32">
        <v>644</v>
      </c>
      <c r="D63" s="32" t="s">
        <v>582</v>
      </c>
      <c r="E63" s="33">
        <v>12.387</v>
      </c>
      <c r="F63" s="33">
        <v>15.31</v>
      </c>
      <c r="G63" s="33">
        <v>19.329000000000001</v>
      </c>
      <c r="H63" s="33">
        <v>26.25</v>
      </c>
      <c r="I63" s="33">
        <v>28.672000000000001</v>
      </c>
      <c r="J63" s="33">
        <v>26.887</v>
      </c>
      <c r="K63" s="33">
        <v>30.48</v>
      </c>
      <c r="L63" s="33">
        <v>42.220999999999997</v>
      </c>
      <c r="M63" s="33">
        <v>46.543999999999997</v>
      </c>
      <c r="N63" s="33">
        <v>54.164999999999999</v>
      </c>
      <c r="O63" s="33">
        <v>63.081000000000003</v>
      </c>
      <c r="P63" s="33">
        <v>72.12</v>
      </c>
      <c r="Q63" s="33">
        <v>76.840999999999994</v>
      </c>
      <c r="R63" s="33">
        <v>80.206999999999994</v>
      </c>
      <c r="S63" s="33">
        <v>92.608000000000004</v>
      </c>
      <c r="T63" s="33">
        <v>96.611000000000004</v>
      </c>
      <c r="U63" s="34">
        <f t="shared" si="0"/>
        <v>4.3225207325501058E-2</v>
      </c>
    </row>
    <row r="64" spans="1:22" x14ac:dyDescent="0.25">
      <c r="A64" s="15" t="str">
        <f>'[3]TT balance'!A68</f>
        <v>Euro Area</v>
      </c>
      <c r="B64" s="32"/>
      <c r="C64" s="32"/>
      <c r="D64" s="32"/>
      <c r="E64" s="33">
        <v>10515.466319033876</v>
      </c>
      <c r="F64" s="33">
        <v>11171.287469067436</v>
      </c>
      <c r="G64" s="33">
        <v>12871.078706364198</v>
      </c>
      <c r="H64" s="33">
        <v>14151.475036519325</v>
      </c>
      <c r="I64" s="33">
        <v>12922.53640737169</v>
      </c>
      <c r="J64" s="33">
        <v>12650.629865110081</v>
      </c>
      <c r="K64" s="33">
        <v>13637.660165635945</v>
      </c>
      <c r="L64" s="33">
        <v>12646.408750847069</v>
      </c>
      <c r="M64" s="33">
        <v>13193.494683668145</v>
      </c>
      <c r="N64" s="33">
        <v>13511.54803434713</v>
      </c>
      <c r="O64" s="33">
        <v>11678.00347332839</v>
      </c>
      <c r="P64" s="33">
        <v>11970.274585032395</v>
      </c>
      <c r="Q64" s="33">
        <v>12649.03432503968</v>
      </c>
      <c r="R64" s="33">
        <v>13660.633365611558</v>
      </c>
      <c r="S64" s="33">
        <v>13329.286695759349</v>
      </c>
      <c r="T64" s="33">
        <v>12926.965170027584</v>
      </c>
      <c r="U64" s="34">
        <f t="shared" si="0"/>
        <v>-3.0183274987982789E-2</v>
      </c>
    </row>
    <row r="65" spans="1:22" x14ac:dyDescent="0.25">
      <c r="A65" s="15" t="str">
        <f>'[3]TT balance'!A69</f>
        <v>Faroe Islands</v>
      </c>
      <c r="B65" s="32"/>
      <c r="C65" s="32"/>
      <c r="D65" s="32"/>
      <c r="E65" s="33">
        <v>1.7277898117530528</v>
      </c>
      <c r="F65" s="33">
        <v>1.9844526462087189</v>
      </c>
      <c r="G65" s="33">
        <v>2.2901331982944826</v>
      </c>
      <c r="H65" s="33">
        <v>2.4324012869422567</v>
      </c>
      <c r="I65" s="33">
        <v>2.2684018753186659</v>
      </c>
      <c r="J65" s="33">
        <v>2.3204349159639581</v>
      </c>
      <c r="K65" s="33">
        <v>2.4908024788822085</v>
      </c>
      <c r="L65" s="33">
        <v>2.3663112450546953</v>
      </c>
      <c r="M65" s="33">
        <v>2.6270443708307147</v>
      </c>
      <c r="N65" s="33">
        <v>2.8507608063002587</v>
      </c>
      <c r="O65" s="33">
        <v>2.5180937288240948</v>
      </c>
      <c r="P65" s="33">
        <v>2.7388252590864797</v>
      </c>
      <c r="Q65" s="33">
        <v>2.9051051784940736</v>
      </c>
      <c r="R65" s="33">
        <v>3.1168785741363156</v>
      </c>
      <c r="S65" s="33"/>
      <c r="T65" s="33"/>
      <c r="U65" s="34" t="e">
        <f t="shared" si="0"/>
        <v>#DIV/0!</v>
      </c>
    </row>
    <row r="66" spans="1:22" x14ac:dyDescent="0.25">
      <c r="A66" s="15" t="str">
        <f>'[3]TT balance'!A70</f>
        <v>Fiji, Rep. of</v>
      </c>
      <c r="B66" s="32" t="s">
        <v>583</v>
      </c>
      <c r="C66" s="32">
        <v>819</v>
      </c>
      <c r="D66" s="32" t="s">
        <v>584</v>
      </c>
      <c r="E66" s="33">
        <v>3.2570000000000001</v>
      </c>
      <c r="F66" s="33">
        <v>3.3610000000000002</v>
      </c>
      <c r="G66" s="33">
        <v>3.6880000000000002</v>
      </c>
      <c r="H66" s="33">
        <v>3.8159999999999998</v>
      </c>
      <c r="I66" s="33">
        <v>3.1059999999999999</v>
      </c>
      <c r="J66" s="33">
        <v>3.4020000000000001</v>
      </c>
      <c r="K66" s="33">
        <v>4.0940000000000003</v>
      </c>
      <c r="L66" s="33">
        <v>4.3029999999999999</v>
      </c>
      <c r="M66" s="33">
        <v>4.5389999999999997</v>
      </c>
      <c r="N66" s="33">
        <v>4.8570000000000002</v>
      </c>
      <c r="O66" s="33">
        <v>4.6820000000000004</v>
      </c>
      <c r="P66" s="33">
        <v>4.93</v>
      </c>
      <c r="Q66" s="33">
        <v>5.3529999999999998</v>
      </c>
      <c r="R66" s="33">
        <v>5.5810000000000004</v>
      </c>
      <c r="S66" s="33">
        <v>5.4969999999999999</v>
      </c>
      <c r="T66" s="33">
        <v>4.3159999999999998</v>
      </c>
      <c r="U66" s="34">
        <f t="shared" si="0"/>
        <v>-0.21484446061488083</v>
      </c>
    </row>
    <row r="67" spans="1:22" x14ac:dyDescent="0.25">
      <c r="A67" s="15" t="str">
        <f>'[3]TT balance'!A71</f>
        <v>Finland</v>
      </c>
      <c r="B67" s="32" t="s">
        <v>90</v>
      </c>
      <c r="C67" s="32">
        <v>172</v>
      </c>
      <c r="D67" s="32" t="s">
        <v>585</v>
      </c>
      <c r="E67" s="33">
        <v>204.999</v>
      </c>
      <c r="F67" s="33">
        <v>217.101</v>
      </c>
      <c r="G67" s="33">
        <v>256.40800000000002</v>
      </c>
      <c r="H67" s="33">
        <v>285.685</v>
      </c>
      <c r="I67" s="33">
        <v>253.22200000000001</v>
      </c>
      <c r="J67" s="33">
        <v>249.62799999999999</v>
      </c>
      <c r="K67" s="33">
        <v>275.55599999999998</v>
      </c>
      <c r="L67" s="33">
        <v>258.45400000000001</v>
      </c>
      <c r="M67" s="33">
        <v>271.36599999999999</v>
      </c>
      <c r="N67" s="33">
        <v>274.93400000000003</v>
      </c>
      <c r="O67" s="33">
        <v>234.55799999999999</v>
      </c>
      <c r="P67" s="33">
        <v>240.70500000000001</v>
      </c>
      <c r="Q67" s="33">
        <v>255.55799999999999</v>
      </c>
      <c r="R67" s="33">
        <v>276.11200000000002</v>
      </c>
      <c r="S67" s="33">
        <v>268.99599999999998</v>
      </c>
      <c r="T67" s="33">
        <v>270.637</v>
      </c>
      <c r="U67" s="34">
        <f t="shared" ref="U67:U129" si="2">T67/S67-1</f>
        <v>6.1004624604084068E-3</v>
      </c>
    </row>
    <row r="68" spans="1:22" x14ac:dyDescent="0.25">
      <c r="A68" s="15" t="str">
        <f>'[3]TT balance'!A72</f>
        <v>France</v>
      </c>
      <c r="B68" s="32" t="s">
        <v>91</v>
      </c>
      <c r="C68" s="32">
        <v>132</v>
      </c>
      <c r="D68" s="32" t="s">
        <v>586</v>
      </c>
      <c r="E68" s="33">
        <v>2198.16</v>
      </c>
      <c r="F68" s="33">
        <v>2320.66</v>
      </c>
      <c r="G68" s="33">
        <v>2660.91</v>
      </c>
      <c r="H68" s="33">
        <v>2929.98</v>
      </c>
      <c r="I68" s="33">
        <v>2697.96</v>
      </c>
      <c r="J68" s="33">
        <v>2647.35</v>
      </c>
      <c r="K68" s="33">
        <v>2864.65</v>
      </c>
      <c r="L68" s="33">
        <v>2685.37</v>
      </c>
      <c r="M68" s="33">
        <v>2811.92</v>
      </c>
      <c r="N68" s="33">
        <v>2856.7</v>
      </c>
      <c r="O68" s="33">
        <v>2439.44</v>
      </c>
      <c r="P68" s="33">
        <v>2472.2800000000002</v>
      </c>
      <c r="Q68" s="33">
        <v>2594.2399999999998</v>
      </c>
      <c r="R68" s="33">
        <v>2791.16</v>
      </c>
      <c r="S68" s="33">
        <v>2717.2</v>
      </c>
      <c r="T68" s="33">
        <v>2598.91</v>
      </c>
      <c r="U68" s="34">
        <f t="shared" si="2"/>
        <v>-4.3533784778448381E-2</v>
      </c>
    </row>
    <row r="69" spans="1:22" x14ac:dyDescent="0.25">
      <c r="A69" s="15" t="str">
        <f>'[3]TT balance'!A73</f>
        <v>French Polynesia</v>
      </c>
      <c r="B69" s="32">
        <v>1000</v>
      </c>
      <c r="C69" s="32"/>
      <c r="D69" s="32"/>
      <c r="E69" s="33">
        <v>5.7027831459801801</v>
      </c>
      <c r="F69" s="33">
        <v>5.8727765552421793</v>
      </c>
      <c r="G69" s="33">
        <v>6.6223973076312399</v>
      </c>
      <c r="H69" s="33">
        <v>7.1079714216278198</v>
      </c>
      <c r="I69" s="33">
        <v>6.5581622265526001</v>
      </c>
      <c r="J69" s="33">
        <v>6.0807119803781697</v>
      </c>
      <c r="K69" s="33">
        <v>6.19582151574647</v>
      </c>
      <c r="L69" s="33">
        <v>5.6931837297893795</v>
      </c>
      <c r="M69" s="33">
        <v>6.0301127533219008</v>
      </c>
      <c r="N69" s="33">
        <v>6.1438137437040599</v>
      </c>
      <c r="O69" s="33">
        <v>5.3237049299894901</v>
      </c>
      <c r="P69" s="33">
        <v>5.4933048998583303</v>
      </c>
      <c r="Q69" s="33">
        <v>5.7573065006094799</v>
      </c>
      <c r="R69" s="33">
        <v>6.1750999003000206</v>
      </c>
      <c r="S69" s="33">
        <v>6.02336768898674</v>
      </c>
      <c r="T69" s="33"/>
      <c r="U69" s="34">
        <f t="shared" si="2"/>
        <v>-1</v>
      </c>
    </row>
    <row r="70" spans="1:22" x14ac:dyDescent="0.25">
      <c r="A70" s="15" t="str">
        <f>'[3]TT balance'!A74</f>
        <v>Gabon</v>
      </c>
      <c r="B70" s="32" t="s">
        <v>93</v>
      </c>
      <c r="C70" s="32">
        <v>646</v>
      </c>
      <c r="D70" s="32" t="s">
        <v>587</v>
      </c>
      <c r="E70" s="33">
        <v>9.468</v>
      </c>
      <c r="F70" s="33">
        <v>10.164</v>
      </c>
      <c r="G70" s="33">
        <v>12.457000000000001</v>
      </c>
      <c r="H70" s="33">
        <v>15.57</v>
      </c>
      <c r="I70" s="33">
        <v>12.188000000000001</v>
      </c>
      <c r="J70" s="33">
        <v>14.384</v>
      </c>
      <c r="K70" s="33">
        <v>18.207000000000001</v>
      </c>
      <c r="L70" s="33">
        <v>17.181000000000001</v>
      </c>
      <c r="M70" s="33">
        <v>17.596</v>
      </c>
      <c r="N70" s="33">
        <v>18.209</v>
      </c>
      <c r="O70" s="33">
        <v>14.385</v>
      </c>
      <c r="P70" s="33">
        <v>14.02</v>
      </c>
      <c r="Q70" s="33">
        <v>14.923999999999999</v>
      </c>
      <c r="R70" s="33">
        <v>16.875</v>
      </c>
      <c r="S70" s="33">
        <v>16.875</v>
      </c>
      <c r="T70" s="33">
        <v>15.641999999999999</v>
      </c>
      <c r="U70" s="34">
        <f t="shared" si="2"/>
        <v>-7.3066666666666724E-2</v>
      </c>
      <c r="V70" s="15">
        <v>1</v>
      </c>
    </row>
    <row r="71" spans="1:22" x14ac:dyDescent="0.25">
      <c r="A71" s="15" t="str">
        <f>'[3]TT balance'!A75</f>
        <v>Gambia, The</v>
      </c>
      <c r="B71" s="32" t="s">
        <v>588</v>
      </c>
      <c r="C71" s="32">
        <v>648</v>
      </c>
      <c r="D71" s="32" t="s">
        <v>589</v>
      </c>
      <c r="E71" s="33">
        <v>1.028</v>
      </c>
      <c r="F71" s="33">
        <v>1.054</v>
      </c>
      <c r="G71" s="33">
        <v>1.28</v>
      </c>
      <c r="H71" s="33">
        <v>1.5620000000000001</v>
      </c>
      <c r="I71" s="33">
        <v>1.45</v>
      </c>
      <c r="J71" s="33">
        <v>1.5429999999999999</v>
      </c>
      <c r="K71" s="33">
        <v>1.41</v>
      </c>
      <c r="L71" s="33">
        <v>1.415</v>
      </c>
      <c r="M71" s="33">
        <v>1.3759999999999999</v>
      </c>
      <c r="N71" s="33">
        <v>1.2290000000000001</v>
      </c>
      <c r="O71" s="33">
        <v>1.355</v>
      </c>
      <c r="P71" s="33">
        <v>1.47</v>
      </c>
      <c r="Q71" s="33">
        <v>1.498</v>
      </c>
      <c r="R71" s="33">
        <v>1.6619999999999999</v>
      </c>
      <c r="S71" s="33">
        <v>1.8180000000000001</v>
      </c>
      <c r="T71" s="33">
        <v>1.913</v>
      </c>
      <c r="U71" s="34">
        <f t="shared" si="2"/>
        <v>5.2255225522552129E-2</v>
      </c>
    </row>
    <row r="72" spans="1:22" x14ac:dyDescent="0.25">
      <c r="A72" s="15" t="str">
        <f>'[3]TT balance'!A76</f>
        <v>Georgia</v>
      </c>
      <c r="B72" s="32" t="s">
        <v>95</v>
      </c>
      <c r="C72" s="32">
        <v>915</v>
      </c>
      <c r="D72" s="32" t="s">
        <v>590</v>
      </c>
      <c r="E72" s="33">
        <v>6.5910000000000002</v>
      </c>
      <c r="F72" s="33">
        <v>7.9630000000000001</v>
      </c>
      <c r="G72" s="33">
        <v>10.459</v>
      </c>
      <c r="H72" s="33">
        <v>13.154</v>
      </c>
      <c r="I72" s="33">
        <v>11.069000000000001</v>
      </c>
      <c r="J72" s="33">
        <v>12.243</v>
      </c>
      <c r="K72" s="33">
        <v>15.106999999999999</v>
      </c>
      <c r="L72" s="33">
        <v>16.489000000000001</v>
      </c>
      <c r="M72" s="33">
        <v>17.190000000000001</v>
      </c>
      <c r="N72" s="33">
        <v>17.626999999999999</v>
      </c>
      <c r="O72" s="33">
        <v>14.952999999999999</v>
      </c>
      <c r="P72" s="33">
        <v>15.141</v>
      </c>
      <c r="Q72" s="33">
        <v>16.242000000000001</v>
      </c>
      <c r="R72" s="33">
        <v>17.599</v>
      </c>
      <c r="S72" s="33">
        <v>17.477</v>
      </c>
      <c r="T72" s="33">
        <v>15.733000000000001</v>
      </c>
      <c r="U72" s="34">
        <f t="shared" si="2"/>
        <v>-9.9788293185329224E-2</v>
      </c>
    </row>
    <row r="73" spans="1:22" x14ac:dyDescent="0.25">
      <c r="A73" s="15" t="str">
        <f>'[3]TT balance'!A77</f>
        <v>Germany</v>
      </c>
      <c r="B73" s="32" t="s">
        <v>96</v>
      </c>
      <c r="C73" s="32">
        <v>134</v>
      </c>
      <c r="D73" s="32" t="s">
        <v>591</v>
      </c>
      <c r="E73" s="33">
        <v>2848.44</v>
      </c>
      <c r="F73" s="33">
        <v>2994.86</v>
      </c>
      <c r="G73" s="33">
        <v>3425.98</v>
      </c>
      <c r="H73" s="33">
        <v>3744.85</v>
      </c>
      <c r="I73" s="33">
        <v>3407.56</v>
      </c>
      <c r="J73" s="33">
        <v>3402.44</v>
      </c>
      <c r="K73" s="33">
        <v>3748.66</v>
      </c>
      <c r="L73" s="33">
        <v>3529.38</v>
      </c>
      <c r="M73" s="33">
        <v>3733.86</v>
      </c>
      <c r="N73" s="33">
        <v>3890.1</v>
      </c>
      <c r="O73" s="33">
        <v>3357.93</v>
      </c>
      <c r="P73" s="33">
        <v>3468.9</v>
      </c>
      <c r="Q73" s="33">
        <v>3681.3</v>
      </c>
      <c r="R73" s="33">
        <v>3965.57</v>
      </c>
      <c r="S73" s="33">
        <v>3861.55</v>
      </c>
      <c r="T73" s="33">
        <v>3803.01</v>
      </c>
      <c r="U73" s="34">
        <f t="shared" si="2"/>
        <v>-1.5159715658220163E-2</v>
      </c>
    </row>
    <row r="74" spans="1:22" x14ac:dyDescent="0.25">
      <c r="A74" s="15" t="str">
        <f>'[3]TT balance'!A78</f>
        <v>Ghana</v>
      </c>
      <c r="B74" s="32" t="s">
        <v>97</v>
      </c>
      <c r="C74" s="32">
        <v>652</v>
      </c>
      <c r="D74" s="32" t="s">
        <v>592</v>
      </c>
      <c r="E74" s="33">
        <v>24.521000000000001</v>
      </c>
      <c r="F74" s="33">
        <v>28.785</v>
      </c>
      <c r="G74" s="33">
        <v>33.942</v>
      </c>
      <c r="H74" s="33">
        <v>38.414000000000001</v>
      </c>
      <c r="I74" s="33">
        <v>34.253999999999998</v>
      </c>
      <c r="J74" s="33">
        <v>43.042999999999999</v>
      </c>
      <c r="K74" s="33">
        <v>53.645000000000003</v>
      </c>
      <c r="L74" s="33">
        <v>56.505000000000003</v>
      </c>
      <c r="M74" s="33">
        <v>63.279000000000003</v>
      </c>
      <c r="N74" s="33">
        <v>53.173000000000002</v>
      </c>
      <c r="O74" s="33">
        <v>48.594999999999999</v>
      </c>
      <c r="P74" s="33">
        <v>54.988999999999997</v>
      </c>
      <c r="Q74" s="33">
        <v>58.978000000000002</v>
      </c>
      <c r="R74" s="33">
        <v>65.518000000000001</v>
      </c>
      <c r="S74" s="33">
        <v>66.998000000000005</v>
      </c>
      <c r="T74" s="33">
        <v>68.418000000000006</v>
      </c>
      <c r="U74" s="34">
        <f t="shared" si="2"/>
        <v>2.1194662527239672E-2</v>
      </c>
    </row>
    <row r="75" spans="1:22" x14ac:dyDescent="0.25">
      <c r="A75" s="15" t="str">
        <f>'[3]TT balance'!A79</f>
        <v>Greece</v>
      </c>
      <c r="B75" s="32" t="s">
        <v>98</v>
      </c>
      <c r="C75" s="32">
        <v>174</v>
      </c>
      <c r="D75" s="32" t="s">
        <v>593</v>
      </c>
      <c r="E75" s="33">
        <v>245.92</v>
      </c>
      <c r="F75" s="33">
        <v>271.25400000000002</v>
      </c>
      <c r="G75" s="33">
        <v>316.25</v>
      </c>
      <c r="H75" s="33">
        <v>352.86599999999999</v>
      </c>
      <c r="I75" s="33">
        <v>328.15600000000001</v>
      </c>
      <c r="J75" s="33">
        <v>297.36799999999999</v>
      </c>
      <c r="K75" s="33">
        <v>282.94600000000003</v>
      </c>
      <c r="L75" s="33">
        <v>242.19300000000001</v>
      </c>
      <c r="M75" s="33">
        <v>238.55500000000001</v>
      </c>
      <c r="N75" s="33">
        <v>235.66900000000001</v>
      </c>
      <c r="O75" s="33">
        <v>195.416</v>
      </c>
      <c r="P75" s="33">
        <v>192.81</v>
      </c>
      <c r="Q75" s="33">
        <v>200.05500000000001</v>
      </c>
      <c r="R75" s="33">
        <v>212.346</v>
      </c>
      <c r="S75" s="33">
        <v>205.34899999999999</v>
      </c>
      <c r="T75" s="33">
        <v>189.25899999999999</v>
      </c>
      <c r="U75" s="34">
        <f t="shared" si="2"/>
        <v>-7.8354411270568636E-2</v>
      </c>
    </row>
    <row r="76" spans="1:22" x14ac:dyDescent="0.25">
      <c r="A76" s="15" t="str">
        <f>'[3]TT balance'!A80</f>
        <v>Grenada</v>
      </c>
      <c r="B76" s="32" t="s">
        <v>99</v>
      </c>
      <c r="C76" s="32">
        <v>328</v>
      </c>
      <c r="D76" s="32" t="s">
        <v>594</v>
      </c>
      <c r="E76" s="33">
        <v>0.69499999999999995</v>
      </c>
      <c r="F76" s="33">
        <v>0.69899999999999995</v>
      </c>
      <c r="G76" s="33">
        <v>0.75900000000000001</v>
      </c>
      <c r="H76" s="33">
        <v>0.82599999999999996</v>
      </c>
      <c r="I76" s="33">
        <v>0.77100000000000002</v>
      </c>
      <c r="J76" s="33">
        <v>0.77100000000000002</v>
      </c>
      <c r="K76" s="33">
        <v>0.77900000000000003</v>
      </c>
      <c r="L76" s="33">
        <v>0.8</v>
      </c>
      <c r="M76" s="33">
        <v>0.84299999999999997</v>
      </c>
      <c r="N76" s="33">
        <v>0.91100000000000003</v>
      </c>
      <c r="O76" s="33">
        <v>0.997</v>
      </c>
      <c r="P76" s="33">
        <v>1.0620000000000001</v>
      </c>
      <c r="Q76" s="33">
        <v>1.1259999999999999</v>
      </c>
      <c r="R76" s="33">
        <v>1.169</v>
      </c>
      <c r="S76" s="33">
        <v>1.2050000000000001</v>
      </c>
      <c r="T76" s="33">
        <v>1.0369999999999999</v>
      </c>
      <c r="U76" s="34">
        <f t="shared" si="2"/>
        <v>-0.13941908713692963</v>
      </c>
    </row>
    <row r="77" spans="1:22" x14ac:dyDescent="0.25">
      <c r="A77" s="15" t="str">
        <f>'[3]TT balance'!A81</f>
        <v>Guatemala</v>
      </c>
      <c r="B77" s="32" t="s">
        <v>100</v>
      </c>
      <c r="C77" s="32">
        <v>258</v>
      </c>
      <c r="D77" s="32" t="s">
        <v>595</v>
      </c>
      <c r="E77" s="33">
        <v>28.178999999999998</v>
      </c>
      <c r="F77" s="33">
        <v>31.308</v>
      </c>
      <c r="G77" s="33">
        <v>35.027999999999999</v>
      </c>
      <c r="H77" s="33">
        <v>40.241999999999997</v>
      </c>
      <c r="I77" s="33">
        <v>37.996000000000002</v>
      </c>
      <c r="J77" s="33">
        <v>41.491999999999997</v>
      </c>
      <c r="K77" s="33">
        <v>47.418999999999997</v>
      </c>
      <c r="L77" s="33">
        <v>49.902000000000001</v>
      </c>
      <c r="M77" s="33">
        <v>52.988999999999997</v>
      </c>
      <c r="N77" s="33">
        <v>57.835000000000001</v>
      </c>
      <c r="O77" s="33">
        <v>62.18</v>
      </c>
      <c r="P77" s="33">
        <v>66.034000000000006</v>
      </c>
      <c r="Q77" s="33">
        <v>71.582999999999998</v>
      </c>
      <c r="R77" s="33">
        <v>73.120999999999995</v>
      </c>
      <c r="S77" s="33">
        <v>76.694000000000003</v>
      </c>
      <c r="T77" s="33">
        <v>77.072999999999993</v>
      </c>
      <c r="U77" s="34">
        <f t="shared" si="2"/>
        <v>4.9417164315330719E-3</v>
      </c>
    </row>
    <row r="78" spans="1:22" x14ac:dyDescent="0.25">
      <c r="A78" s="15" t="str">
        <f>'[3]TT balance'!A82</f>
        <v>Guinea</v>
      </c>
      <c r="B78" s="32" t="s">
        <v>101</v>
      </c>
      <c r="C78" s="32">
        <v>656</v>
      </c>
      <c r="D78" s="32" t="s">
        <v>596</v>
      </c>
      <c r="E78" s="33">
        <v>4.5060000000000002</v>
      </c>
      <c r="F78" s="33">
        <v>4.1779999999999999</v>
      </c>
      <c r="G78" s="33">
        <v>6.3170000000000002</v>
      </c>
      <c r="H78" s="33">
        <v>6.9660000000000002</v>
      </c>
      <c r="I78" s="33">
        <v>6.7530000000000001</v>
      </c>
      <c r="J78" s="33">
        <v>6.8579999999999997</v>
      </c>
      <c r="K78" s="33">
        <v>6.0339999999999998</v>
      </c>
      <c r="L78" s="33">
        <v>7.3040000000000003</v>
      </c>
      <c r="M78" s="33">
        <v>8.3740000000000006</v>
      </c>
      <c r="N78" s="33">
        <v>8.7899999999999991</v>
      </c>
      <c r="O78" s="33">
        <v>8.7899999999999991</v>
      </c>
      <c r="P78" s="33">
        <v>8.6039999999999992</v>
      </c>
      <c r="Q78" s="33">
        <v>10.337</v>
      </c>
      <c r="R78" s="33">
        <v>12.180999999999999</v>
      </c>
      <c r="S78" s="33">
        <v>13.797000000000001</v>
      </c>
      <c r="T78" s="33">
        <v>15.455</v>
      </c>
      <c r="U78" s="34">
        <f t="shared" si="2"/>
        <v>0.12017105167790088</v>
      </c>
    </row>
    <row r="79" spans="1:22" x14ac:dyDescent="0.25">
      <c r="A79" s="15" t="str">
        <f>'[3]TT balance'!A83</f>
        <v>Guinea-Bissau</v>
      </c>
      <c r="B79" s="32" t="s">
        <v>102</v>
      </c>
      <c r="C79" s="32">
        <v>654</v>
      </c>
      <c r="D79" s="32" t="s">
        <v>597</v>
      </c>
      <c r="E79" s="33">
        <v>0.64</v>
      </c>
      <c r="F79" s="33">
        <v>0.63500000000000001</v>
      </c>
      <c r="G79" s="33">
        <v>0.753</v>
      </c>
      <c r="H79" s="33">
        <v>0.95299999999999996</v>
      </c>
      <c r="I79" s="33">
        <v>0.88900000000000001</v>
      </c>
      <c r="J79" s="33">
        <v>0.94099999999999995</v>
      </c>
      <c r="K79" s="33">
        <v>1.157</v>
      </c>
      <c r="L79" s="33">
        <v>1.05</v>
      </c>
      <c r="M79" s="33">
        <v>1.1100000000000001</v>
      </c>
      <c r="N79" s="33">
        <v>1.1359999999999999</v>
      </c>
      <c r="O79" s="33">
        <v>1.153</v>
      </c>
      <c r="P79" s="33">
        <v>1.2450000000000001</v>
      </c>
      <c r="Q79" s="33">
        <v>1.4690000000000001</v>
      </c>
      <c r="R79" s="33">
        <v>1.506</v>
      </c>
      <c r="S79" s="33">
        <v>1.44</v>
      </c>
      <c r="T79" s="33">
        <v>1.4339999999999999</v>
      </c>
      <c r="U79" s="34">
        <f t="shared" si="2"/>
        <v>-4.1666666666666519E-3</v>
      </c>
    </row>
    <row r="80" spans="1:22" x14ac:dyDescent="0.25">
      <c r="A80" s="15" t="str">
        <f>'[3]TT balance'!A84</f>
        <v>Guyana</v>
      </c>
      <c r="B80" s="32" t="s">
        <v>103</v>
      </c>
      <c r="C80" s="32">
        <v>336</v>
      </c>
      <c r="D80" s="32" t="s">
        <v>598</v>
      </c>
      <c r="E80" s="33">
        <v>1.712</v>
      </c>
      <c r="F80" s="33">
        <v>1.899</v>
      </c>
      <c r="G80" s="33">
        <v>2.2250000000000001</v>
      </c>
      <c r="H80" s="33">
        <v>2.4910000000000001</v>
      </c>
      <c r="I80" s="33">
        <v>2.5960000000000001</v>
      </c>
      <c r="J80" s="33">
        <v>2.8889999999999998</v>
      </c>
      <c r="K80" s="33">
        <v>3.3279999999999998</v>
      </c>
      <c r="L80" s="33">
        <v>4.0629999999999997</v>
      </c>
      <c r="M80" s="33">
        <v>4.1680000000000001</v>
      </c>
      <c r="N80" s="33">
        <v>4.1280000000000001</v>
      </c>
      <c r="O80" s="33">
        <v>4.28</v>
      </c>
      <c r="P80" s="33">
        <v>4.4829999999999997</v>
      </c>
      <c r="Q80" s="33">
        <v>4.7480000000000002</v>
      </c>
      <c r="R80" s="33">
        <v>4.7880000000000003</v>
      </c>
      <c r="S80" s="33">
        <v>5.1740000000000004</v>
      </c>
      <c r="T80" s="33">
        <v>5.766</v>
      </c>
      <c r="U80" s="34">
        <f t="shared" si="2"/>
        <v>0.11441824507151122</v>
      </c>
    </row>
    <row r="81" spans="1:22" x14ac:dyDescent="0.25">
      <c r="A81" s="15" t="str">
        <f>'[3]TT balance'!A85</f>
        <v>Haiti</v>
      </c>
      <c r="B81" s="32" t="s">
        <v>104</v>
      </c>
      <c r="C81" s="32">
        <v>263</v>
      </c>
      <c r="D81" s="32" t="s">
        <v>599</v>
      </c>
      <c r="E81" s="33">
        <v>7.0519999999999996</v>
      </c>
      <c r="F81" s="33">
        <v>7.3979999999999997</v>
      </c>
      <c r="G81" s="33">
        <v>9.3160000000000007</v>
      </c>
      <c r="H81" s="33">
        <v>10.388999999999999</v>
      </c>
      <c r="I81" s="33">
        <v>11.271000000000001</v>
      </c>
      <c r="J81" s="33">
        <v>11.654999999999999</v>
      </c>
      <c r="K81" s="33">
        <v>13.009</v>
      </c>
      <c r="L81" s="33">
        <v>13.709</v>
      </c>
      <c r="M81" s="33">
        <v>14.5</v>
      </c>
      <c r="N81" s="33">
        <v>14.789</v>
      </c>
      <c r="O81" s="33">
        <v>14.856</v>
      </c>
      <c r="P81" s="33">
        <v>13.731999999999999</v>
      </c>
      <c r="Q81" s="33">
        <v>14.214</v>
      </c>
      <c r="R81" s="33">
        <v>15.965</v>
      </c>
      <c r="S81" s="33">
        <v>14.334</v>
      </c>
      <c r="T81" s="33">
        <v>14.286</v>
      </c>
      <c r="U81" s="34">
        <f t="shared" si="2"/>
        <v>-3.3486814566764389E-3</v>
      </c>
    </row>
    <row r="82" spans="1:22" x14ac:dyDescent="0.25">
      <c r="A82" s="15" t="str">
        <f>'[3]TT balance'!A86</f>
        <v>Honduras</v>
      </c>
      <c r="B82" s="32" t="s">
        <v>105</v>
      </c>
      <c r="C82" s="32">
        <v>268</v>
      </c>
      <c r="D82" s="32" t="s">
        <v>600</v>
      </c>
      <c r="E82" s="33">
        <v>9.6720000000000006</v>
      </c>
      <c r="F82" s="33">
        <v>10.842000000000001</v>
      </c>
      <c r="G82" s="33">
        <v>12.275</v>
      </c>
      <c r="H82" s="33">
        <v>13.79</v>
      </c>
      <c r="I82" s="33">
        <v>14.486000000000001</v>
      </c>
      <c r="J82" s="33">
        <v>15.73</v>
      </c>
      <c r="K82" s="33">
        <v>17.649999999999999</v>
      </c>
      <c r="L82" s="33">
        <v>18.527000000000001</v>
      </c>
      <c r="M82" s="33">
        <v>18.497</v>
      </c>
      <c r="N82" s="33">
        <v>19.754999999999999</v>
      </c>
      <c r="O82" s="33">
        <v>20.978000000000002</v>
      </c>
      <c r="P82" s="33">
        <v>21.713999999999999</v>
      </c>
      <c r="Q82" s="33">
        <v>23.137</v>
      </c>
      <c r="R82" s="33">
        <v>23.856999999999999</v>
      </c>
      <c r="S82" s="33">
        <v>24.920999999999999</v>
      </c>
      <c r="T82" s="33">
        <v>23.690999999999999</v>
      </c>
      <c r="U82" s="34">
        <f t="shared" si="2"/>
        <v>-4.9355964848922573E-2</v>
      </c>
    </row>
    <row r="83" spans="1:22" x14ac:dyDescent="0.25">
      <c r="A83" s="15" t="str">
        <f>'[3]TT balance'!A87</f>
        <v>Hungary</v>
      </c>
      <c r="B83" s="32" t="s">
        <v>106</v>
      </c>
      <c r="C83" s="32">
        <v>944</v>
      </c>
      <c r="D83" s="32" t="s">
        <v>601</v>
      </c>
      <c r="E83" s="33">
        <v>112.98099999999999</v>
      </c>
      <c r="F83" s="33">
        <v>115.577</v>
      </c>
      <c r="G83" s="33">
        <v>139.96600000000001</v>
      </c>
      <c r="H83" s="33">
        <v>158.136</v>
      </c>
      <c r="I83" s="33">
        <v>130.76</v>
      </c>
      <c r="J83" s="33">
        <v>131.917</v>
      </c>
      <c r="K83" s="33">
        <v>141.76</v>
      </c>
      <c r="L83" s="33">
        <v>128.47499999999999</v>
      </c>
      <c r="M83" s="33">
        <v>135.41200000000001</v>
      </c>
      <c r="N83" s="33">
        <v>140.76499999999999</v>
      </c>
      <c r="O83" s="33">
        <v>125.074</v>
      </c>
      <c r="P83" s="33">
        <v>128.471</v>
      </c>
      <c r="Q83" s="33">
        <v>142.96199999999999</v>
      </c>
      <c r="R83" s="33">
        <v>160.41900000000001</v>
      </c>
      <c r="S83" s="33">
        <v>163.459</v>
      </c>
      <c r="T83" s="33">
        <v>154.56200000000001</v>
      </c>
      <c r="U83" s="34">
        <f t="shared" si="2"/>
        <v>-5.4429551141264687E-2</v>
      </c>
    </row>
    <row r="84" spans="1:22" x14ac:dyDescent="0.25">
      <c r="A84" s="15" t="str">
        <f>'[3]TT balance'!A88</f>
        <v>Iceland</v>
      </c>
      <c r="B84" s="32" t="s">
        <v>107</v>
      </c>
      <c r="C84" s="32">
        <v>176</v>
      </c>
      <c r="D84" s="32" t="s">
        <v>602</v>
      </c>
      <c r="E84" s="33">
        <v>16.853000000000002</v>
      </c>
      <c r="F84" s="33">
        <v>17.465</v>
      </c>
      <c r="G84" s="33">
        <v>21.652999999999999</v>
      </c>
      <c r="H84" s="33">
        <v>18.074999999999999</v>
      </c>
      <c r="I84" s="33">
        <v>13.154</v>
      </c>
      <c r="J84" s="33">
        <v>13.750999999999999</v>
      </c>
      <c r="K84" s="33">
        <v>15.222</v>
      </c>
      <c r="L84" s="33">
        <v>14.752000000000001</v>
      </c>
      <c r="M84" s="33">
        <v>16.125</v>
      </c>
      <c r="N84" s="33">
        <v>17.867999999999999</v>
      </c>
      <c r="O84" s="33">
        <v>17.516999999999999</v>
      </c>
      <c r="P84" s="33">
        <v>20.792999999999999</v>
      </c>
      <c r="Q84" s="33">
        <v>24.728000000000002</v>
      </c>
      <c r="R84" s="33">
        <v>26.224</v>
      </c>
      <c r="S84" s="33">
        <v>24.837</v>
      </c>
      <c r="T84" s="33">
        <v>21.715</v>
      </c>
      <c r="U84" s="34">
        <f t="shared" si="2"/>
        <v>-0.12569956113862379</v>
      </c>
    </row>
    <row r="85" spans="1:22" x14ac:dyDescent="0.25">
      <c r="A85" s="15" t="str">
        <f>'[3]TT balance'!A89</f>
        <v>India</v>
      </c>
      <c r="B85" s="32" t="s">
        <v>108</v>
      </c>
      <c r="C85" s="32">
        <v>534</v>
      </c>
      <c r="D85" s="32" t="s">
        <v>603</v>
      </c>
      <c r="E85" s="33">
        <v>834.21799999999996</v>
      </c>
      <c r="F85" s="33">
        <v>949.11800000000005</v>
      </c>
      <c r="G85" s="33">
        <v>1238.7</v>
      </c>
      <c r="H85" s="33">
        <v>1224.0999999999999</v>
      </c>
      <c r="I85" s="33">
        <v>1365.37</v>
      </c>
      <c r="J85" s="33">
        <v>1708.46</v>
      </c>
      <c r="K85" s="33">
        <v>1823.05</v>
      </c>
      <c r="L85" s="33">
        <v>1827.64</v>
      </c>
      <c r="M85" s="33">
        <v>1856.72</v>
      </c>
      <c r="N85" s="33">
        <v>2039.13</v>
      </c>
      <c r="O85" s="33">
        <v>2103.59</v>
      </c>
      <c r="P85" s="33">
        <v>2294.12</v>
      </c>
      <c r="Q85" s="33">
        <v>2651.47</v>
      </c>
      <c r="R85" s="33">
        <v>2701.11</v>
      </c>
      <c r="S85" s="33">
        <v>2870.5</v>
      </c>
      <c r="T85" s="33">
        <v>2708.77</v>
      </c>
      <c r="U85" s="34">
        <f t="shared" si="2"/>
        <v>-5.6342100679324214E-2</v>
      </c>
    </row>
    <row r="86" spans="1:22" x14ac:dyDescent="0.25">
      <c r="A86" s="15" t="str">
        <f>'[3]TT balance'!A90</f>
        <v>Indonesia</v>
      </c>
      <c r="B86" s="32" t="s">
        <v>109</v>
      </c>
      <c r="C86" s="32">
        <v>536</v>
      </c>
      <c r="D86" s="32" t="s">
        <v>604</v>
      </c>
      <c r="E86" s="33">
        <v>310.815</v>
      </c>
      <c r="F86" s="33">
        <v>396.29300000000001</v>
      </c>
      <c r="G86" s="33">
        <v>470.14400000000001</v>
      </c>
      <c r="H86" s="33">
        <v>558.58199999999999</v>
      </c>
      <c r="I86" s="33">
        <v>577.53899999999999</v>
      </c>
      <c r="J86" s="33">
        <v>755.25599999999997</v>
      </c>
      <c r="K86" s="33">
        <v>892.59</v>
      </c>
      <c r="L86" s="33">
        <v>919.00199999999995</v>
      </c>
      <c r="M86" s="33">
        <v>916.64599999999996</v>
      </c>
      <c r="N86" s="33">
        <v>891.05100000000004</v>
      </c>
      <c r="O86" s="33">
        <v>860.74099999999999</v>
      </c>
      <c r="P86" s="33">
        <v>932.06600000000003</v>
      </c>
      <c r="Q86" s="33">
        <v>1015.49</v>
      </c>
      <c r="R86" s="33">
        <v>1042.71</v>
      </c>
      <c r="S86" s="33">
        <v>1120.04</v>
      </c>
      <c r="T86" s="33">
        <v>1059.6400000000001</v>
      </c>
      <c r="U86" s="34">
        <f t="shared" si="2"/>
        <v>-5.3926645476947144E-2</v>
      </c>
    </row>
    <row r="87" spans="1:22" x14ac:dyDescent="0.25">
      <c r="A87" s="15" t="str">
        <f>'[3]TT balance'!A91</f>
        <v>Iraq</v>
      </c>
      <c r="B87" s="32" t="s">
        <v>111</v>
      </c>
      <c r="C87" s="32">
        <v>433</v>
      </c>
      <c r="D87" s="32" t="s">
        <v>605</v>
      </c>
      <c r="E87" s="33">
        <v>50.064999999999998</v>
      </c>
      <c r="F87" s="33">
        <v>65.144000000000005</v>
      </c>
      <c r="G87" s="33">
        <v>88.832999999999998</v>
      </c>
      <c r="H87" s="33">
        <v>131.614</v>
      </c>
      <c r="I87" s="33">
        <v>111.66</v>
      </c>
      <c r="J87" s="33">
        <v>138.517</v>
      </c>
      <c r="K87" s="33">
        <v>185.75</v>
      </c>
      <c r="L87" s="33">
        <v>218.03200000000001</v>
      </c>
      <c r="M87" s="33">
        <v>234.63800000000001</v>
      </c>
      <c r="N87" s="33">
        <v>234.65100000000001</v>
      </c>
      <c r="O87" s="33">
        <v>177.63399999999999</v>
      </c>
      <c r="P87" s="33">
        <v>167.71600000000001</v>
      </c>
      <c r="Q87" s="33">
        <v>192.34299999999999</v>
      </c>
      <c r="R87" s="33">
        <v>216.946</v>
      </c>
      <c r="S87" s="33">
        <v>222.434</v>
      </c>
      <c r="T87" s="33">
        <v>172.119</v>
      </c>
      <c r="U87" s="34">
        <f t="shared" si="2"/>
        <v>-0.22620192956112828</v>
      </c>
      <c r="V87" s="15">
        <v>1</v>
      </c>
    </row>
    <row r="88" spans="1:22" x14ac:dyDescent="0.25">
      <c r="A88" s="15" t="str">
        <f>'[3]TT balance'!A92</f>
        <v>Ireland</v>
      </c>
      <c r="B88" s="32" t="s">
        <v>112</v>
      </c>
      <c r="C88" s="32">
        <v>178</v>
      </c>
      <c r="D88" s="32" t="s">
        <v>606</v>
      </c>
      <c r="E88" s="33">
        <v>211.941</v>
      </c>
      <c r="F88" s="33">
        <v>232.25700000000001</v>
      </c>
      <c r="G88" s="33">
        <v>270.29599999999999</v>
      </c>
      <c r="H88" s="33">
        <v>275.89400000000001</v>
      </c>
      <c r="I88" s="33">
        <v>236.87100000000001</v>
      </c>
      <c r="J88" s="33">
        <v>222.72300000000001</v>
      </c>
      <c r="K88" s="33">
        <v>237.905</v>
      </c>
      <c r="L88" s="33">
        <v>225.185</v>
      </c>
      <c r="M88" s="33">
        <v>238.26400000000001</v>
      </c>
      <c r="N88" s="33">
        <v>258.88900000000001</v>
      </c>
      <c r="O88" s="33">
        <v>292.03699999999998</v>
      </c>
      <c r="P88" s="33">
        <v>299.14499999999998</v>
      </c>
      <c r="Q88" s="33">
        <v>337.54500000000002</v>
      </c>
      <c r="R88" s="33">
        <v>386.68900000000002</v>
      </c>
      <c r="S88" s="33">
        <v>398.37900000000002</v>
      </c>
      <c r="T88" s="33">
        <v>418.71600000000001</v>
      </c>
      <c r="U88" s="34">
        <f t="shared" si="2"/>
        <v>5.104937760273498E-2</v>
      </c>
    </row>
    <row r="89" spans="1:22" x14ac:dyDescent="0.25">
      <c r="A89" s="15" t="str">
        <f>'[3]TT balance'!A93</f>
        <v>Israel</v>
      </c>
      <c r="B89" s="32" t="s">
        <v>113</v>
      </c>
      <c r="C89" s="32">
        <v>436</v>
      </c>
      <c r="D89" s="32" t="s">
        <v>607</v>
      </c>
      <c r="E89" s="33">
        <v>142.661</v>
      </c>
      <c r="F89" s="33">
        <v>154.15700000000001</v>
      </c>
      <c r="G89" s="33">
        <v>179.06899999999999</v>
      </c>
      <c r="H89" s="33">
        <v>216.33799999999999</v>
      </c>
      <c r="I89" s="33">
        <v>207.49799999999999</v>
      </c>
      <c r="J89" s="33">
        <v>234</v>
      </c>
      <c r="K89" s="33">
        <v>261.01400000000001</v>
      </c>
      <c r="L89" s="33">
        <v>257.173</v>
      </c>
      <c r="M89" s="33">
        <v>292.69299999999998</v>
      </c>
      <c r="N89" s="33">
        <v>310.048</v>
      </c>
      <c r="O89" s="33">
        <v>300.12299999999999</v>
      </c>
      <c r="P89" s="33">
        <v>318.61700000000002</v>
      </c>
      <c r="Q89" s="33">
        <v>352.66800000000001</v>
      </c>
      <c r="R89" s="33">
        <v>370.45600000000002</v>
      </c>
      <c r="S89" s="33">
        <v>394.65199999999999</v>
      </c>
      <c r="T89" s="33">
        <v>402.63900000000001</v>
      </c>
      <c r="U89" s="34">
        <f t="shared" si="2"/>
        <v>2.0238083172009924E-2</v>
      </c>
    </row>
    <row r="90" spans="1:22" x14ac:dyDescent="0.25">
      <c r="A90" s="15" t="str">
        <f>'[3]TT balance'!A94</f>
        <v>Italy</v>
      </c>
      <c r="B90" s="32" t="s">
        <v>114</v>
      </c>
      <c r="C90" s="32">
        <v>136</v>
      </c>
      <c r="D90" s="32" t="s">
        <v>608</v>
      </c>
      <c r="E90" s="33">
        <v>1859.24</v>
      </c>
      <c r="F90" s="33">
        <v>1949.66</v>
      </c>
      <c r="G90" s="33">
        <v>2213.37</v>
      </c>
      <c r="H90" s="33">
        <v>2408.39</v>
      </c>
      <c r="I90" s="33">
        <v>2197.54</v>
      </c>
      <c r="J90" s="33">
        <v>2137.85</v>
      </c>
      <c r="K90" s="33">
        <v>2294.59</v>
      </c>
      <c r="L90" s="33">
        <v>2088.2800000000002</v>
      </c>
      <c r="M90" s="33">
        <v>2141.9499999999998</v>
      </c>
      <c r="N90" s="33">
        <v>2162.5700000000002</v>
      </c>
      <c r="O90" s="33">
        <v>1836.82</v>
      </c>
      <c r="P90" s="33">
        <v>1876.55</v>
      </c>
      <c r="Q90" s="33">
        <v>1961.11</v>
      </c>
      <c r="R90" s="33">
        <v>2093.09</v>
      </c>
      <c r="S90" s="33">
        <v>2005.14</v>
      </c>
      <c r="T90" s="33">
        <v>1884.94</v>
      </c>
      <c r="U90" s="34">
        <f t="shared" si="2"/>
        <v>-5.9945938936932119E-2</v>
      </c>
    </row>
    <row r="91" spans="1:22" x14ac:dyDescent="0.25">
      <c r="A91" s="15" t="str">
        <f>'[3]TT balance'!A95</f>
        <v>Jamaica</v>
      </c>
      <c r="B91" s="32" t="s">
        <v>115</v>
      </c>
      <c r="C91" s="32">
        <v>343</v>
      </c>
      <c r="D91" s="32" t="s">
        <v>609</v>
      </c>
      <c r="E91" s="33">
        <v>11.233000000000001</v>
      </c>
      <c r="F91" s="33">
        <v>11.946</v>
      </c>
      <c r="G91" s="33">
        <v>12.881</v>
      </c>
      <c r="H91" s="33">
        <v>13.743</v>
      </c>
      <c r="I91" s="33">
        <v>12.106999999999999</v>
      </c>
      <c r="J91" s="33">
        <v>13.193</v>
      </c>
      <c r="K91" s="33">
        <v>14.413</v>
      </c>
      <c r="L91" s="33">
        <v>14.765000000000001</v>
      </c>
      <c r="M91" s="33">
        <v>14.212999999999999</v>
      </c>
      <c r="N91" s="33">
        <v>13.865</v>
      </c>
      <c r="O91" s="33">
        <v>14.154</v>
      </c>
      <c r="P91" s="33">
        <v>14.108000000000001</v>
      </c>
      <c r="Q91" s="33">
        <v>14.755000000000001</v>
      </c>
      <c r="R91" s="33">
        <v>15.648</v>
      </c>
      <c r="S91" s="33">
        <v>15.808</v>
      </c>
      <c r="T91" s="33">
        <v>13.948</v>
      </c>
      <c r="U91" s="34">
        <f t="shared" si="2"/>
        <v>-0.11766194331983804</v>
      </c>
    </row>
    <row r="92" spans="1:22" x14ac:dyDescent="0.25">
      <c r="A92" s="15" t="str">
        <f>'[3]TT balance'!A96</f>
        <v>Japan</v>
      </c>
      <c r="B92" s="32" t="s">
        <v>116</v>
      </c>
      <c r="C92" s="32">
        <v>158</v>
      </c>
      <c r="D92" s="32" t="s">
        <v>610</v>
      </c>
      <c r="E92" s="33">
        <v>4831.47</v>
      </c>
      <c r="F92" s="33">
        <v>4601.66</v>
      </c>
      <c r="G92" s="33">
        <v>4579.75</v>
      </c>
      <c r="H92" s="33">
        <v>5106.68</v>
      </c>
      <c r="I92" s="33">
        <v>5289.49</v>
      </c>
      <c r="J92" s="33">
        <v>5759.07</v>
      </c>
      <c r="K92" s="33">
        <v>6233.15</v>
      </c>
      <c r="L92" s="33">
        <v>6272.36</v>
      </c>
      <c r="M92" s="33">
        <v>5212.33</v>
      </c>
      <c r="N92" s="33">
        <v>4897</v>
      </c>
      <c r="O92" s="33">
        <v>4444.93</v>
      </c>
      <c r="P92" s="33">
        <v>5003.68</v>
      </c>
      <c r="Q92" s="33">
        <v>4930.84</v>
      </c>
      <c r="R92" s="33">
        <v>5036.8900000000003</v>
      </c>
      <c r="S92" s="33">
        <v>5148.78</v>
      </c>
      <c r="T92" s="33">
        <v>5048.6899999999996</v>
      </c>
      <c r="U92" s="34">
        <f t="shared" si="2"/>
        <v>-1.9439556555145177E-2</v>
      </c>
    </row>
    <row r="93" spans="1:22" x14ac:dyDescent="0.25">
      <c r="A93" s="15" t="str">
        <f>'[3]TT balance'!A97</f>
        <v>Jordan</v>
      </c>
      <c r="B93" s="32" t="s">
        <v>117</v>
      </c>
      <c r="C93" s="32">
        <v>439</v>
      </c>
      <c r="D93" s="32" t="s">
        <v>611</v>
      </c>
      <c r="E93" s="33">
        <v>12.981999999999999</v>
      </c>
      <c r="F93" s="33">
        <v>15.526999999999999</v>
      </c>
      <c r="G93" s="33">
        <v>17.645</v>
      </c>
      <c r="H93" s="33">
        <v>22.648</v>
      </c>
      <c r="I93" s="33">
        <v>24.538</v>
      </c>
      <c r="J93" s="33">
        <v>27.134</v>
      </c>
      <c r="K93" s="33">
        <v>29.524000000000001</v>
      </c>
      <c r="L93" s="33">
        <v>31.678999999999998</v>
      </c>
      <c r="M93" s="33">
        <v>34.503</v>
      </c>
      <c r="N93" s="33">
        <v>36.9</v>
      </c>
      <c r="O93" s="33">
        <v>38.642000000000003</v>
      </c>
      <c r="P93" s="33">
        <v>39.948999999999998</v>
      </c>
      <c r="Q93" s="33">
        <v>41.466999999999999</v>
      </c>
      <c r="R93" s="33">
        <v>42.993000000000002</v>
      </c>
      <c r="S93" s="33">
        <v>44.566000000000003</v>
      </c>
      <c r="T93" s="33">
        <v>43.481000000000002</v>
      </c>
      <c r="U93" s="34">
        <f t="shared" si="2"/>
        <v>-2.4345913925413964E-2</v>
      </c>
    </row>
    <row r="94" spans="1:22" x14ac:dyDescent="0.25">
      <c r="A94" s="15" t="str">
        <f>'[3]TT balance'!A98</f>
        <v>Kazakhstan, Rep. of</v>
      </c>
      <c r="B94" s="32" t="s">
        <v>612</v>
      </c>
      <c r="C94" s="32">
        <v>916</v>
      </c>
      <c r="D94" s="32" t="s">
        <v>613</v>
      </c>
      <c r="E94" s="33">
        <v>57.125</v>
      </c>
      <c r="F94" s="33">
        <v>81.003</v>
      </c>
      <c r="G94" s="33">
        <v>104.85</v>
      </c>
      <c r="H94" s="33">
        <v>133.44200000000001</v>
      </c>
      <c r="I94" s="33">
        <v>115.309</v>
      </c>
      <c r="J94" s="33">
        <v>148.047</v>
      </c>
      <c r="K94" s="33">
        <v>192.626</v>
      </c>
      <c r="L94" s="33">
        <v>207.999</v>
      </c>
      <c r="M94" s="33">
        <v>236.63499999999999</v>
      </c>
      <c r="N94" s="33">
        <v>221.416</v>
      </c>
      <c r="O94" s="33">
        <v>184.38800000000001</v>
      </c>
      <c r="P94" s="33">
        <v>137.28899999999999</v>
      </c>
      <c r="Q94" s="33">
        <v>166.80600000000001</v>
      </c>
      <c r="R94" s="33">
        <v>179.34</v>
      </c>
      <c r="S94" s="33">
        <v>181.667</v>
      </c>
      <c r="T94" s="33">
        <v>164.792</v>
      </c>
      <c r="U94" s="34">
        <f t="shared" si="2"/>
        <v>-9.2889737816994833E-2</v>
      </c>
      <c r="V94" s="15">
        <v>1</v>
      </c>
    </row>
    <row r="95" spans="1:22" x14ac:dyDescent="0.25">
      <c r="A95" s="15" t="str">
        <f>'[3]TT balance'!A99</f>
        <v>Kenya</v>
      </c>
      <c r="B95" s="32" t="s">
        <v>119</v>
      </c>
      <c r="C95" s="32">
        <v>664</v>
      </c>
      <c r="D95" s="32" t="s">
        <v>614</v>
      </c>
      <c r="E95" s="33">
        <v>21.001000000000001</v>
      </c>
      <c r="F95" s="33">
        <v>25.826000000000001</v>
      </c>
      <c r="G95" s="33">
        <v>31.959</v>
      </c>
      <c r="H95" s="33">
        <v>35.895000000000003</v>
      </c>
      <c r="I95" s="33">
        <v>37.021999999999998</v>
      </c>
      <c r="J95" s="33">
        <v>40</v>
      </c>
      <c r="K95" s="33">
        <v>41.670999999999999</v>
      </c>
      <c r="L95" s="33">
        <v>50.421999999999997</v>
      </c>
      <c r="M95" s="33">
        <v>55.125</v>
      </c>
      <c r="N95" s="33">
        <v>61.545999999999999</v>
      </c>
      <c r="O95" s="33">
        <v>64.234999999999999</v>
      </c>
      <c r="P95" s="33">
        <v>69.19</v>
      </c>
      <c r="Q95" s="33">
        <v>78.896000000000001</v>
      </c>
      <c r="R95" s="33">
        <v>87.801000000000002</v>
      </c>
      <c r="S95" s="33">
        <v>95.41</v>
      </c>
      <c r="T95" s="33">
        <v>99.287000000000006</v>
      </c>
      <c r="U95" s="34">
        <f t="shared" si="2"/>
        <v>4.0635153547846192E-2</v>
      </c>
    </row>
    <row r="96" spans="1:22" x14ac:dyDescent="0.25">
      <c r="A96" s="15" t="str">
        <f>'[3]TT balance'!A100</f>
        <v>Kiribati</v>
      </c>
      <c r="B96" s="32" t="s">
        <v>120</v>
      </c>
      <c r="C96" s="32">
        <v>826</v>
      </c>
      <c r="D96" s="32" t="s">
        <v>615</v>
      </c>
      <c r="E96" s="33">
        <v>0.112</v>
      </c>
      <c r="F96" s="33">
        <v>0.11</v>
      </c>
      <c r="G96" s="33">
        <v>0.13300000000000001</v>
      </c>
      <c r="H96" s="33">
        <v>0.14399999999999999</v>
      </c>
      <c r="I96" s="33">
        <v>0.13400000000000001</v>
      </c>
      <c r="J96" s="33">
        <v>0.157</v>
      </c>
      <c r="K96" s="33">
        <v>0.182</v>
      </c>
      <c r="L96" s="33">
        <v>0.19</v>
      </c>
      <c r="M96" s="33">
        <v>0.186</v>
      </c>
      <c r="N96" s="33">
        <v>0.18</v>
      </c>
      <c r="O96" s="33">
        <v>0.17100000000000001</v>
      </c>
      <c r="P96" s="33">
        <v>0.17799999999999999</v>
      </c>
      <c r="Q96" s="33">
        <v>0.187</v>
      </c>
      <c r="R96" s="33">
        <v>0.2</v>
      </c>
      <c r="S96" s="33">
        <v>0.19800000000000001</v>
      </c>
      <c r="T96" s="33">
        <v>0.2</v>
      </c>
      <c r="U96" s="34">
        <f t="shared" si="2"/>
        <v>1.0101010101010166E-2</v>
      </c>
    </row>
    <row r="97" spans="1:22" x14ac:dyDescent="0.25">
      <c r="A97" s="15" t="str">
        <f>'[3]TT balance'!A101</f>
        <v>Korea, Rep. of</v>
      </c>
      <c r="B97" s="32" t="s">
        <v>616</v>
      </c>
      <c r="C97" s="32">
        <v>542</v>
      </c>
      <c r="D97" s="32" t="s">
        <v>617</v>
      </c>
      <c r="E97" s="33">
        <v>934.70799999999997</v>
      </c>
      <c r="F97" s="33">
        <v>1052.6099999999999</v>
      </c>
      <c r="G97" s="33">
        <v>1172.47</v>
      </c>
      <c r="H97" s="33">
        <v>1049.17</v>
      </c>
      <c r="I97" s="33">
        <v>943.73900000000003</v>
      </c>
      <c r="J97" s="33">
        <v>1143.57</v>
      </c>
      <c r="K97" s="33">
        <v>1253.42</v>
      </c>
      <c r="L97" s="33">
        <v>1278.05</v>
      </c>
      <c r="M97" s="33">
        <v>1370.63</v>
      </c>
      <c r="N97" s="33">
        <v>1484.49</v>
      </c>
      <c r="O97" s="33">
        <v>1466.04</v>
      </c>
      <c r="P97" s="33">
        <v>1499.36</v>
      </c>
      <c r="Q97" s="33">
        <v>1623.07</v>
      </c>
      <c r="R97" s="33">
        <v>1725.37</v>
      </c>
      <c r="S97" s="33">
        <v>1646.74</v>
      </c>
      <c r="T97" s="33">
        <v>1630.87</v>
      </c>
      <c r="U97" s="34">
        <f t="shared" si="2"/>
        <v>-9.6372226338099498E-3</v>
      </c>
    </row>
    <row r="98" spans="1:22" x14ac:dyDescent="0.25">
      <c r="A98" s="15" t="str">
        <f>'[3]TT balance'!A102</f>
        <v>Kosovo, Rep. of</v>
      </c>
      <c r="B98" s="32" t="s">
        <v>618</v>
      </c>
      <c r="C98" s="32">
        <v>967</v>
      </c>
      <c r="D98" s="32" t="s">
        <v>619</v>
      </c>
      <c r="E98" s="33">
        <v>3.738</v>
      </c>
      <c r="F98" s="33">
        <v>3.9180000000000001</v>
      </c>
      <c r="G98" s="33">
        <v>4.7430000000000003</v>
      </c>
      <c r="H98" s="33">
        <v>5.71</v>
      </c>
      <c r="I98" s="33">
        <v>5.67</v>
      </c>
      <c r="J98" s="33">
        <v>5.8410000000000002</v>
      </c>
      <c r="K98" s="33">
        <v>6.7</v>
      </c>
      <c r="L98" s="33">
        <v>6.5039999999999996</v>
      </c>
      <c r="M98" s="33">
        <v>7.0739999999999998</v>
      </c>
      <c r="N98" s="33">
        <v>7.3979999999999997</v>
      </c>
      <c r="O98" s="33">
        <v>6.444</v>
      </c>
      <c r="P98" s="33">
        <v>6.7169999999999996</v>
      </c>
      <c r="Q98" s="33">
        <v>7.2430000000000003</v>
      </c>
      <c r="R98" s="33">
        <v>7.9470000000000001</v>
      </c>
      <c r="S98" s="33">
        <v>7.9530000000000003</v>
      </c>
      <c r="T98" s="33">
        <v>7.7889999999999997</v>
      </c>
      <c r="U98" s="34">
        <f t="shared" si="2"/>
        <v>-2.0621149251854765E-2</v>
      </c>
    </row>
    <row r="99" spans="1:22" x14ac:dyDescent="0.25">
      <c r="A99" s="15" t="str">
        <f>'[3]TT balance'!A103</f>
        <v>Kuwait</v>
      </c>
      <c r="B99" s="32" t="s">
        <v>123</v>
      </c>
      <c r="C99" s="32">
        <v>443</v>
      </c>
      <c r="D99" s="32" t="s">
        <v>620</v>
      </c>
      <c r="E99" s="33">
        <v>80.807000000000002</v>
      </c>
      <c r="F99" s="33">
        <v>101.559</v>
      </c>
      <c r="G99" s="33">
        <v>114.67700000000001</v>
      </c>
      <c r="H99" s="33">
        <v>147.40199999999999</v>
      </c>
      <c r="I99" s="33">
        <v>105.992</v>
      </c>
      <c r="J99" s="33">
        <v>115.401</v>
      </c>
      <c r="K99" s="33">
        <v>154.02000000000001</v>
      </c>
      <c r="L99" s="33">
        <v>174.066</v>
      </c>
      <c r="M99" s="33">
        <v>174.179</v>
      </c>
      <c r="N99" s="33">
        <v>162.69499999999999</v>
      </c>
      <c r="O99" s="33">
        <v>114.60599999999999</v>
      </c>
      <c r="P99" s="33">
        <v>109.381</v>
      </c>
      <c r="Q99" s="33">
        <v>120.687</v>
      </c>
      <c r="R99" s="33">
        <v>140.66499999999999</v>
      </c>
      <c r="S99" s="33">
        <v>134.624</v>
      </c>
      <c r="T99" s="33">
        <v>107.93600000000001</v>
      </c>
      <c r="U99" s="34">
        <f t="shared" si="2"/>
        <v>-0.19824102685999512</v>
      </c>
      <c r="V99" s="15">
        <v>1</v>
      </c>
    </row>
    <row r="100" spans="1:22" x14ac:dyDescent="0.25">
      <c r="A100" s="15" t="str">
        <f>'[3]TT balance'!A104</f>
        <v>Kyrgyz Rep.</v>
      </c>
      <c r="B100" s="32" t="s">
        <v>621</v>
      </c>
      <c r="C100" s="32">
        <v>917</v>
      </c>
      <c r="D100" s="32" t="s">
        <v>622</v>
      </c>
      <c r="E100" s="33">
        <v>2.4590000000000001</v>
      </c>
      <c r="F100" s="33">
        <v>2.8370000000000002</v>
      </c>
      <c r="G100" s="33">
        <v>3.8069999999999999</v>
      </c>
      <c r="H100" s="33">
        <v>5.1390000000000002</v>
      </c>
      <c r="I100" s="33">
        <v>4.6900000000000004</v>
      </c>
      <c r="J100" s="33">
        <v>4.7939999999999996</v>
      </c>
      <c r="K100" s="33">
        <v>6.1980000000000004</v>
      </c>
      <c r="L100" s="33">
        <v>6.6040000000000001</v>
      </c>
      <c r="M100" s="33">
        <v>7.335</v>
      </c>
      <c r="N100" s="33">
        <v>7.4669999999999996</v>
      </c>
      <c r="O100" s="33">
        <v>6.6779999999999999</v>
      </c>
      <c r="P100" s="33">
        <v>6.8129999999999997</v>
      </c>
      <c r="Q100" s="33">
        <v>7.7030000000000003</v>
      </c>
      <c r="R100" s="33">
        <v>8.2710000000000008</v>
      </c>
      <c r="S100" s="33">
        <v>8.4550000000000001</v>
      </c>
      <c r="T100" s="33">
        <v>7.4710000000000001</v>
      </c>
      <c r="U100" s="34">
        <f t="shared" si="2"/>
        <v>-0.11638083973979896</v>
      </c>
    </row>
    <row r="101" spans="1:22" x14ac:dyDescent="0.25">
      <c r="A101" s="15" t="str">
        <f>'[3]TT balance'!A105</f>
        <v>Lao People's Dem. Rep.</v>
      </c>
      <c r="B101" s="32" t="s">
        <v>623</v>
      </c>
      <c r="C101" s="32">
        <v>544</v>
      </c>
      <c r="D101" s="32" t="s">
        <v>624</v>
      </c>
      <c r="E101" s="33">
        <v>3.0489999999999999</v>
      </c>
      <c r="F101" s="33">
        <v>3.915</v>
      </c>
      <c r="G101" s="33">
        <v>4.7569999999999997</v>
      </c>
      <c r="H101" s="33">
        <v>5.9480000000000004</v>
      </c>
      <c r="I101" s="33">
        <v>6.431</v>
      </c>
      <c r="J101" s="33">
        <v>7.5039999999999996</v>
      </c>
      <c r="K101" s="33">
        <v>8.9629999999999992</v>
      </c>
      <c r="L101" s="33">
        <v>10.195</v>
      </c>
      <c r="M101" s="33">
        <v>11.974</v>
      </c>
      <c r="N101" s="33">
        <v>13.266</v>
      </c>
      <c r="O101" s="33">
        <v>14.363</v>
      </c>
      <c r="P101" s="33">
        <v>15.904999999999999</v>
      </c>
      <c r="Q101" s="33">
        <v>17.056000000000001</v>
      </c>
      <c r="R101" s="33">
        <v>18.132999999999999</v>
      </c>
      <c r="S101" s="33">
        <v>18.806999999999999</v>
      </c>
      <c r="T101" s="33">
        <v>19.077999999999999</v>
      </c>
      <c r="U101" s="34">
        <f t="shared" si="2"/>
        <v>1.4409528367097302E-2</v>
      </c>
    </row>
    <row r="102" spans="1:22" x14ac:dyDescent="0.25">
      <c r="A102" s="15" t="str">
        <f>'[3]TT balance'!A106</f>
        <v>Latvia</v>
      </c>
      <c r="B102" s="32" t="s">
        <v>126</v>
      </c>
      <c r="C102" s="32">
        <v>941</v>
      </c>
      <c r="D102" s="32" t="s">
        <v>625</v>
      </c>
      <c r="E102" s="33">
        <v>16.986000000000001</v>
      </c>
      <c r="F102" s="33">
        <v>21.536000000000001</v>
      </c>
      <c r="G102" s="33">
        <v>31.05</v>
      </c>
      <c r="H102" s="33">
        <v>35.923999999999999</v>
      </c>
      <c r="I102" s="33">
        <v>26.385999999999999</v>
      </c>
      <c r="J102" s="33">
        <v>23.911000000000001</v>
      </c>
      <c r="K102" s="33">
        <v>28.649000000000001</v>
      </c>
      <c r="L102" s="33">
        <v>28.346</v>
      </c>
      <c r="M102" s="33">
        <v>30.442</v>
      </c>
      <c r="N102" s="33">
        <v>31.379000000000001</v>
      </c>
      <c r="O102" s="33">
        <v>27.253</v>
      </c>
      <c r="P102" s="33">
        <v>28.064</v>
      </c>
      <c r="Q102" s="33">
        <v>30.448</v>
      </c>
      <c r="R102" s="33">
        <v>34.432000000000002</v>
      </c>
      <c r="S102" s="33">
        <v>34.058999999999997</v>
      </c>
      <c r="T102" s="33">
        <v>33.478000000000002</v>
      </c>
      <c r="U102" s="34">
        <f t="shared" si="2"/>
        <v>-1.7058633547667124E-2</v>
      </c>
    </row>
    <row r="103" spans="1:22" x14ac:dyDescent="0.25">
      <c r="A103" s="15" t="str">
        <f>'[3]TT balance'!A107</f>
        <v>Lebanon</v>
      </c>
      <c r="B103" s="32" t="s">
        <v>127</v>
      </c>
      <c r="C103" s="32">
        <v>446</v>
      </c>
      <c r="D103" s="32" t="s">
        <v>626</v>
      </c>
      <c r="E103" s="33">
        <v>21.497</v>
      </c>
      <c r="F103" s="33">
        <v>22.023</v>
      </c>
      <c r="G103" s="33">
        <v>24.827000000000002</v>
      </c>
      <c r="H103" s="33">
        <v>29.119</v>
      </c>
      <c r="I103" s="33">
        <v>35.4</v>
      </c>
      <c r="J103" s="33">
        <v>38.444000000000003</v>
      </c>
      <c r="K103" s="33">
        <v>39.927</v>
      </c>
      <c r="L103" s="33">
        <v>44.036000000000001</v>
      </c>
      <c r="M103" s="33">
        <v>46.908999999999999</v>
      </c>
      <c r="N103" s="33">
        <v>48.134</v>
      </c>
      <c r="O103" s="33">
        <v>49.939</v>
      </c>
      <c r="P103" s="33">
        <v>51.204999999999998</v>
      </c>
      <c r="Q103" s="33">
        <v>53.140999999999998</v>
      </c>
      <c r="R103" s="33">
        <v>54.960999999999999</v>
      </c>
      <c r="S103" s="33">
        <v>52.572000000000003</v>
      </c>
      <c r="T103" s="33">
        <v>19.126000000000001</v>
      </c>
      <c r="U103" s="34">
        <f t="shared" si="2"/>
        <v>-0.63619417180248039</v>
      </c>
    </row>
    <row r="104" spans="1:22" x14ac:dyDescent="0.25">
      <c r="A104" s="15" t="str">
        <f>'[3]TT balance'!A108</f>
        <v>Lesotho, Kingdom of</v>
      </c>
      <c r="B104" s="32" t="s">
        <v>627</v>
      </c>
      <c r="C104" s="32">
        <v>666</v>
      </c>
      <c r="D104" s="32" t="s">
        <v>628</v>
      </c>
      <c r="E104" s="33">
        <v>1.484</v>
      </c>
      <c r="F104" s="33">
        <v>1.5189999999999999</v>
      </c>
      <c r="G104" s="33">
        <v>1.7589999999999999</v>
      </c>
      <c r="H104" s="33">
        <v>1.6519999999999999</v>
      </c>
      <c r="I104" s="33">
        <v>1.9370000000000001</v>
      </c>
      <c r="J104" s="33">
        <v>2.3559999999999999</v>
      </c>
      <c r="K104" s="33">
        <v>2.5710000000000002</v>
      </c>
      <c r="L104" s="33">
        <v>2.4649999999999999</v>
      </c>
      <c r="M104" s="33">
        <v>2.3450000000000002</v>
      </c>
      <c r="N104" s="33">
        <v>2.4769999999999999</v>
      </c>
      <c r="O104" s="33">
        <v>2.2069999999999999</v>
      </c>
      <c r="P104" s="33">
        <v>2.2189999999999999</v>
      </c>
      <c r="Q104" s="33">
        <v>2.3559999999999999</v>
      </c>
      <c r="R104" s="33">
        <v>2.3199999999999998</v>
      </c>
      <c r="S104" s="33">
        <v>2.2890000000000001</v>
      </c>
      <c r="T104" s="33">
        <v>2.0680000000000001</v>
      </c>
      <c r="U104" s="34">
        <f t="shared" si="2"/>
        <v>-9.6548711227610329E-2</v>
      </c>
    </row>
    <row r="105" spans="1:22" x14ac:dyDescent="0.25">
      <c r="A105" s="15" t="str">
        <f>'[3]TT balance'!A109</f>
        <v>Liberia</v>
      </c>
      <c r="B105" s="32" t="s">
        <v>129</v>
      </c>
      <c r="C105" s="32">
        <v>668</v>
      </c>
      <c r="D105" s="32" t="s">
        <v>629</v>
      </c>
      <c r="E105" s="33">
        <v>0.94699999999999995</v>
      </c>
      <c r="F105" s="33">
        <v>1.1100000000000001</v>
      </c>
      <c r="G105" s="33">
        <v>1.3460000000000001</v>
      </c>
      <c r="H105" s="33">
        <v>1.677</v>
      </c>
      <c r="I105" s="33">
        <v>1.7689999999999999</v>
      </c>
      <c r="J105" s="33">
        <v>1.9730000000000001</v>
      </c>
      <c r="K105" s="33">
        <v>2.3420000000000001</v>
      </c>
      <c r="L105" s="33">
        <v>2.673</v>
      </c>
      <c r="M105" s="33">
        <v>3.0459999999999998</v>
      </c>
      <c r="N105" s="33">
        <v>3.09</v>
      </c>
      <c r="O105" s="33">
        <v>3.0880000000000001</v>
      </c>
      <c r="P105" s="33">
        <v>3.258</v>
      </c>
      <c r="Q105" s="33">
        <v>3.335</v>
      </c>
      <c r="R105" s="33">
        <v>3.2639999999999998</v>
      </c>
      <c r="S105" s="33">
        <v>3.0640000000000001</v>
      </c>
      <c r="T105" s="33">
        <v>3.0329999999999999</v>
      </c>
      <c r="U105" s="34">
        <f t="shared" si="2"/>
        <v>-1.0117493472584949E-2</v>
      </c>
    </row>
    <row r="106" spans="1:22" x14ac:dyDescent="0.25">
      <c r="A106" s="15" t="str">
        <f>'[3]TT balance'!A110</f>
        <v>Libya</v>
      </c>
      <c r="B106" s="32" t="s">
        <v>130</v>
      </c>
      <c r="C106" s="32">
        <v>672</v>
      </c>
      <c r="D106" s="32" t="s">
        <v>630</v>
      </c>
      <c r="E106" s="33">
        <v>47.335000000000001</v>
      </c>
      <c r="F106" s="33">
        <v>54.963000000000001</v>
      </c>
      <c r="G106" s="33">
        <v>67.69</v>
      </c>
      <c r="H106" s="33">
        <v>73.917000000000002</v>
      </c>
      <c r="I106" s="33">
        <v>50.808</v>
      </c>
      <c r="J106" s="33">
        <v>68.974000000000004</v>
      </c>
      <c r="K106" s="33">
        <v>31.998999999999999</v>
      </c>
      <c r="L106" s="33">
        <v>79.759</v>
      </c>
      <c r="M106" s="33">
        <v>51.896000000000001</v>
      </c>
      <c r="N106" s="33">
        <v>24.262</v>
      </c>
      <c r="O106" s="33">
        <v>17.216000000000001</v>
      </c>
      <c r="P106" s="33">
        <v>18.562999999999999</v>
      </c>
      <c r="Q106" s="33">
        <v>30.210999999999999</v>
      </c>
      <c r="R106" s="33">
        <v>41.432000000000002</v>
      </c>
      <c r="S106" s="33">
        <v>39.832000000000001</v>
      </c>
      <c r="T106" s="33">
        <v>21.797000000000001</v>
      </c>
      <c r="U106" s="34">
        <f t="shared" si="2"/>
        <v>-0.4527766619803173</v>
      </c>
      <c r="V106" s="15">
        <v>1</v>
      </c>
    </row>
    <row r="107" spans="1:22" x14ac:dyDescent="0.25">
      <c r="A107" s="15" t="str">
        <f>'[3]TT balance'!A111</f>
        <v>Lithuania</v>
      </c>
      <c r="B107" s="32" t="s">
        <v>131</v>
      </c>
      <c r="C107" s="32">
        <v>946</v>
      </c>
      <c r="D107" s="32" t="s">
        <v>631</v>
      </c>
      <c r="E107" s="33">
        <v>26.114999999999998</v>
      </c>
      <c r="F107" s="33">
        <v>30.202999999999999</v>
      </c>
      <c r="G107" s="33">
        <v>39.764000000000003</v>
      </c>
      <c r="H107" s="33">
        <v>48.03</v>
      </c>
      <c r="I107" s="33">
        <v>37.475000000000001</v>
      </c>
      <c r="J107" s="33">
        <v>37.195</v>
      </c>
      <c r="K107" s="33">
        <v>43.584000000000003</v>
      </c>
      <c r="L107" s="33">
        <v>42.951999999999998</v>
      </c>
      <c r="M107" s="33">
        <v>46.536999999999999</v>
      </c>
      <c r="N107" s="33">
        <v>48.610999999999997</v>
      </c>
      <c r="O107" s="33">
        <v>41.44</v>
      </c>
      <c r="P107" s="33">
        <v>43.034999999999997</v>
      </c>
      <c r="Q107" s="33">
        <v>47.741999999999997</v>
      </c>
      <c r="R107" s="33">
        <v>53.747</v>
      </c>
      <c r="S107" s="33">
        <v>54.633000000000003</v>
      </c>
      <c r="T107" s="33">
        <v>55.688000000000002</v>
      </c>
      <c r="U107" s="34">
        <f t="shared" si="2"/>
        <v>1.9310673036443182E-2</v>
      </c>
    </row>
    <row r="108" spans="1:22" x14ac:dyDescent="0.25">
      <c r="A108" s="15" t="str">
        <f>'[3]TT balance'!A112</f>
        <v>Luxembourg</v>
      </c>
      <c r="B108" s="32" t="s">
        <v>132</v>
      </c>
      <c r="C108" s="32">
        <v>137</v>
      </c>
      <c r="D108" s="32" t="s">
        <v>632</v>
      </c>
      <c r="E108" s="33">
        <v>37.381999999999998</v>
      </c>
      <c r="F108" s="33">
        <v>42.451999999999998</v>
      </c>
      <c r="G108" s="33">
        <v>50.959000000000003</v>
      </c>
      <c r="H108" s="33">
        <v>56.072000000000003</v>
      </c>
      <c r="I108" s="33">
        <v>51.518000000000001</v>
      </c>
      <c r="J108" s="33">
        <v>53.308</v>
      </c>
      <c r="K108" s="33">
        <v>60.073</v>
      </c>
      <c r="L108" s="33">
        <v>56.710999999999999</v>
      </c>
      <c r="M108" s="33">
        <v>61.758000000000003</v>
      </c>
      <c r="N108" s="33">
        <v>66.209000000000003</v>
      </c>
      <c r="O108" s="33">
        <v>57.774000000000001</v>
      </c>
      <c r="P108" s="33">
        <v>60.716000000000001</v>
      </c>
      <c r="Q108" s="33">
        <v>64.159000000000006</v>
      </c>
      <c r="R108" s="33">
        <v>70.951999999999998</v>
      </c>
      <c r="S108" s="33">
        <v>71.113</v>
      </c>
      <c r="T108" s="33">
        <v>73.204999999999998</v>
      </c>
      <c r="U108" s="34">
        <f t="shared" si="2"/>
        <v>2.9417968585209398E-2</v>
      </c>
    </row>
    <row r="109" spans="1:22" x14ac:dyDescent="0.25">
      <c r="A109" s="15" t="str">
        <f>'[3]TT balance'!A113</f>
        <v>Madagascar, Rep. of</v>
      </c>
      <c r="B109" s="32" t="s">
        <v>633</v>
      </c>
      <c r="C109" s="32">
        <v>674</v>
      </c>
      <c r="D109" s="32" t="s">
        <v>634</v>
      </c>
      <c r="E109" s="33">
        <v>5.859</v>
      </c>
      <c r="F109" s="33">
        <v>6.3959999999999999</v>
      </c>
      <c r="G109" s="33">
        <v>8.5250000000000004</v>
      </c>
      <c r="H109" s="33">
        <v>10.725</v>
      </c>
      <c r="I109" s="33">
        <v>9.6170000000000009</v>
      </c>
      <c r="J109" s="33">
        <v>9.9830000000000005</v>
      </c>
      <c r="K109" s="33">
        <v>11.552</v>
      </c>
      <c r="L109" s="33">
        <v>11.579000000000001</v>
      </c>
      <c r="M109" s="33">
        <v>12.423999999999999</v>
      </c>
      <c r="N109" s="33">
        <v>12.523</v>
      </c>
      <c r="O109" s="33">
        <v>11.323</v>
      </c>
      <c r="P109" s="33">
        <v>11.849</v>
      </c>
      <c r="Q109" s="33">
        <v>13.176</v>
      </c>
      <c r="R109" s="33">
        <v>13.974</v>
      </c>
      <c r="S109" s="33">
        <v>14.519</v>
      </c>
      <c r="T109" s="33">
        <v>13.837</v>
      </c>
      <c r="U109" s="34">
        <f t="shared" si="2"/>
        <v>-4.6972932020111657E-2</v>
      </c>
    </row>
    <row r="110" spans="1:22" x14ac:dyDescent="0.25">
      <c r="A110" s="15" t="str">
        <f>'[3]TT balance'!A114</f>
        <v>Malawi</v>
      </c>
      <c r="B110" s="32" t="s">
        <v>134</v>
      </c>
      <c r="C110" s="32">
        <v>676</v>
      </c>
      <c r="D110" s="32" t="s">
        <v>635</v>
      </c>
      <c r="E110" s="33">
        <v>3.6560000000000001</v>
      </c>
      <c r="F110" s="33">
        <v>3.9980000000000002</v>
      </c>
      <c r="G110" s="33">
        <v>4.431</v>
      </c>
      <c r="H110" s="33">
        <v>5.3209999999999997</v>
      </c>
      <c r="I110" s="33">
        <v>6.1950000000000003</v>
      </c>
      <c r="J110" s="33">
        <v>6.9569999999999999</v>
      </c>
      <c r="K110" s="33">
        <v>7.984</v>
      </c>
      <c r="L110" s="33">
        <v>5.9809999999999999</v>
      </c>
      <c r="M110" s="33">
        <v>5.4320000000000004</v>
      </c>
      <c r="N110" s="33">
        <v>6.0549999999999997</v>
      </c>
      <c r="O110" s="33">
        <v>6.4020000000000001</v>
      </c>
      <c r="P110" s="33">
        <v>5.492</v>
      </c>
      <c r="Q110" s="33">
        <v>6.23</v>
      </c>
      <c r="R110" s="33">
        <v>6.9109999999999996</v>
      </c>
      <c r="S110" s="33">
        <v>7.6630000000000003</v>
      </c>
      <c r="T110" s="33">
        <v>8.4879999999999995</v>
      </c>
      <c r="U110" s="34">
        <f t="shared" si="2"/>
        <v>0.10766018530601573</v>
      </c>
    </row>
    <row r="111" spans="1:22" x14ac:dyDescent="0.25">
      <c r="A111" s="15" t="str">
        <f>'[3]TT balance'!A115</f>
        <v>Malaysia</v>
      </c>
      <c r="B111" s="32" t="s">
        <v>135</v>
      </c>
      <c r="C111" s="32">
        <v>548</v>
      </c>
      <c r="D111" s="32" t="s">
        <v>636</v>
      </c>
      <c r="E111" s="33">
        <v>150.345</v>
      </c>
      <c r="F111" s="33">
        <v>170.41200000000001</v>
      </c>
      <c r="G111" s="33">
        <v>202.733</v>
      </c>
      <c r="H111" s="33">
        <v>241.76300000000001</v>
      </c>
      <c r="I111" s="33">
        <v>211.85400000000001</v>
      </c>
      <c r="J111" s="33">
        <v>258.64100000000002</v>
      </c>
      <c r="K111" s="33">
        <v>302.18400000000003</v>
      </c>
      <c r="L111" s="33">
        <v>318.91000000000003</v>
      </c>
      <c r="M111" s="33">
        <v>327.86900000000003</v>
      </c>
      <c r="N111" s="33">
        <v>342.86799999999999</v>
      </c>
      <c r="O111" s="33">
        <v>301.35500000000002</v>
      </c>
      <c r="P111" s="33">
        <v>301.255</v>
      </c>
      <c r="Q111" s="33">
        <v>319.10899999999998</v>
      </c>
      <c r="R111" s="33">
        <v>358.71300000000002</v>
      </c>
      <c r="S111" s="33">
        <v>364.68400000000003</v>
      </c>
      <c r="T111" s="33">
        <v>338.27600000000001</v>
      </c>
      <c r="U111" s="34">
        <f t="shared" si="2"/>
        <v>-7.2413377060688178E-2</v>
      </c>
    </row>
    <row r="112" spans="1:22" x14ac:dyDescent="0.25">
      <c r="A112" s="15" t="str">
        <f>'[3]TT balance'!A116</f>
        <v>Maldives</v>
      </c>
      <c r="B112" s="32" t="s">
        <v>136</v>
      </c>
      <c r="C112" s="32">
        <v>556</v>
      </c>
      <c r="D112" s="32" t="s">
        <v>637</v>
      </c>
      <c r="E112" s="33">
        <v>1.163</v>
      </c>
      <c r="F112" s="33">
        <v>1.575</v>
      </c>
      <c r="G112" s="33">
        <v>1.8680000000000001</v>
      </c>
      <c r="H112" s="33">
        <v>2.2719999999999998</v>
      </c>
      <c r="I112" s="33">
        <v>2.3450000000000002</v>
      </c>
      <c r="J112" s="33">
        <v>2.5880000000000001</v>
      </c>
      <c r="K112" s="33">
        <v>2.629</v>
      </c>
      <c r="L112" s="33">
        <v>2.8849999999999998</v>
      </c>
      <c r="M112" s="33">
        <v>3.286</v>
      </c>
      <c r="N112" s="33">
        <v>3.69</v>
      </c>
      <c r="O112" s="33">
        <v>4.0979999999999999</v>
      </c>
      <c r="P112" s="33">
        <v>4.367</v>
      </c>
      <c r="Q112" s="33">
        <v>4.7469999999999999</v>
      </c>
      <c r="R112" s="33">
        <v>5.2930000000000001</v>
      </c>
      <c r="S112" s="33">
        <v>5.6319999999999997</v>
      </c>
      <c r="T112" s="33">
        <v>3.7549999999999999</v>
      </c>
      <c r="U112" s="34">
        <f t="shared" si="2"/>
        <v>-0.33327414772727271</v>
      </c>
    </row>
    <row r="113" spans="1:21" x14ac:dyDescent="0.25">
      <c r="A113" s="15" t="str">
        <f>'[3]TT balance'!A117</f>
        <v>Mali</v>
      </c>
      <c r="B113" s="32" t="s">
        <v>137</v>
      </c>
      <c r="C113" s="32">
        <v>678</v>
      </c>
      <c r="D113" s="32" t="s">
        <v>638</v>
      </c>
      <c r="E113" s="33">
        <v>6.2510000000000003</v>
      </c>
      <c r="F113" s="33">
        <v>6.9059999999999997</v>
      </c>
      <c r="G113" s="33">
        <v>8.157</v>
      </c>
      <c r="H113" s="33">
        <v>9.8369999999999997</v>
      </c>
      <c r="I113" s="33">
        <v>10.221</v>
      </c>
      <c r="J113" s="33">
        <v>10.698</v>
      </c>
      <c r="K113" s="33">
        <v>12.993</v>
      </c>
      <c r="L113" s="33">
        <v>12.45</v>
      </c>
      <c r="M113" s="33">
        <v>13.243</v>
      </c>
      <c r="N113" s="33">
        <v>14.369</v>
      </c>
      <c r="O113" s="33">
        <v>13.106</v>
      </c>
      <c r="P113" s="33">
        <v>14.022</v>
      </c>
      <c r="Q113" s="33">
        <v>15.36</v>
      </c>
      <c r="R113" s="33">
        <v>17.079000000000001</v>
      </c>
      <c r="S113" s="33">
        <v>17.308</v>
      </c>
      <c r="T113" s="33">
        <v>17.638999999999999</v>
      </c>
      <c r="U113" s="34">
        <f t="shared" si="2"/>
        <v>1.9124104460365166E-2</v>
      </c>
    </row>
    <row r="114" spans="1:21" x14ac:dyDescent="0.25">
      <c r="A114" s="15" t="str">
        <f>'[3]TT balance'!A118</f>
        <v>Malta</v>
      </c>
      <c r="B114" s="32" t="s">
        <v>138</v>
      </c>
      <c r="C114" s="32">
        <v>181</v>
      </c>
      <c r="D114" s="32" t="s">
        <v>639</v>
      </c>
      <c r="E114" s="33">
        <v>6.415</v>
      </c>
      <c r="F114" s="33">
        <v>6.8109999999999999</v>
      </c>
      <c r="G114" s="33">
        <v>7.9889999999999999</v>
      </c>
      <c r="H114" s="33">
        <v>9.1270000000000007</v>
      </c>
      <c r="I114" s="33">
        <v>8.7210000000000001</v>
      </c>
      <c r="J114" s="33">
        <v>9.0429999999999993</v>
      </c>
      <c r="K114" s="33">
        <v>9.6370000000000005</v>
      </c>
      <c r="L114" s="33">
        <v>9.468</v>
      </c>
      <c r="M114" s="33">
        <v>10.551</v>
      </c>
      <c r="N114" s="33">
        <v>11.629</v>
      </c>
      <c r="O114" s="33">
        <v>11.093</v>
      </c>
      <c r="P114" s="33">
        <v>11.698</v>
      </c>
      <c r="Q114" s="33">
        <v>13.217000000000001</v>
      </c>
      <c r="R114" s="33">
        <v>14.872</v>
      </c>
      <c r="S114" s="33">
        <v>15.218</v>
      </c>
      <c r="T114" s="33">
        <v>14.558999999999999</v>
      </c>
      <c r="U114" s="34">
        <f t="shared" si="2"/>
        <v>-4.3303982126429275E-2</v>
      </c>
    </row>
    <row r="115" spans="1:21" x14ac:dyDescent="0.25">
      <c r="A115" s="15" t="str">
        <f>'[3]TT balance'!A119</f>
        <v>Marshall Islands, Rep. of the</v>
      </c>
      <c r="B115" s="32" t="s">
        <v>640</v>
      </c>
      <c r="C115" s="32">
        <v>867</v>
      </c>
      <c r="D115" s="32" t="s">
        <v>641</v>
      </c>
      <c r="E115" s="33">
        <v>0.13700000000000001</v>
      </c>
      <c r="F115" s="33">
        <v>0.14199999999999999</v>
      </c>
      <c r="G115" s="33">
        <v>0.14799999999999999</v>
      </c>
      <c r="H115" s="33">
        <v>0.152</v>
      </c>
      <c r="I115" s="33">
        <v>0.15</v>
      </c>
      <c r="J115" s="33">
        <v>0.16</v>
      </c>
      <c r="K115" s="33">
        <v>0.17199999999999999</v>
      </c>
      <c r="L115" s="33">
        <v>0.18099999999999999</v>
      </c>
      <c r="M115" s="33">
        <v>0.185</v>
      </c>
      <c r="N115" s="33">
        <v>0.182</v>
      </c>
      <c r="O115" s="33">
        <v>0.184</v>
      </c>
      <c r="P115" s="33">
        <v>0.20100000000000001</v>
      </c>
      <c r="Q115" s="33">
        <v>0.21199999999999999</v>
      </c>
      <c r="R115" s="33">
        <v>0.222</v>
      </c>
      <c r="S115" s="33">
        <v>0.23899999999999999</v>
      </c>
      <c r="T115" s="33">
        <v>0.23400000000000001</v>
      </c>
      <c r="U115" s="34">
        <f t="shared" si="2"/>
        <v>-2.0920502092050097E-2</v>
      </c>
    </row>
    <row r="116" spans="1:21" x14ac:dyDescent="0.25">
      <c r="A116" s="15" t="str">
        <f>'[3]TT balance'!A120</f>
        <v>Mauritania, Islamic Rep. of</v>
      </c>
      <c r="B116" s="32" t="s">
        <v>642</v>
      </c>
      <c r="C116" s="32">
        <v>682</v>
      </c>
      <c r="D116" s="32" t="s">
        <v>643</v>
      </c>
      <c r="E116" s="33">
        <v>2.9359999999999999</v>
      </c>
      <c r="F116" s="33">
        <v>4.0090000000000003</v>
      </c>
      <c r="G116" s="33">
        <v>4.3280000000000003</v>
      </c>
      <c r="H116" s="33">
        <v>5.1379999999999999</v>
      </c>
      <c r="I116" s="33">
        <v>4.7249999999999996</v>
      </c>
      <c r="J116" s="33">
        <v>5.6369999999999996</v>
      </c>
      <c r="K116" s="33">
        <v>6.782</v>
      </c>
      <c r="L116" s="33">
        <v>6.7210000000000001</v>
      </c>
      <c r="M116" s="33">
        <v>7.3310000000000004</v>
      </c>
      <c r="N116" s="33">
        <v>6.6150000000000002</v>
      </c>
      <c r="O116" s="33">
        <v>6.1820000000000004</v>
      </c>
      <c r="P116" s="33">
        <v>6.4139999999999997</v>
      </c>
      <c r="Q116" s="33">
        <v>6.7839999999999998</v>
      </c>
      <c r="R116" s="33">
        <v>7.048</v>
      </c>
      <c r="S116" s="33">
        <v>7.93</v>
      </c>
      <c r="T116" s="33">
        <v>8.1760000000000002</v>
      </c>
      <c r="U116" s="34">
        <f t="shared" si="2"/>
        <v>3.1021437578814703E-2</v>
      </c>
    </row>
    <row r="117" spans="1:21" x14ac:dyDescent="0.25">
      <c r="A117" s="15" t="str">
        <f>'[3]TT balance'!A121</f>
        <v>Mauritius</v>
      </c>
      <c r="B117" s="32" t="s">
        <v>141</v>
      </c>
      <c r="C117" s="32">
        <v>684</v>
      </c>
      <c r="D117" s="32" t="s">
        <v>644</v>
      </c>
      <c r="E117" s="33">
        <v>6.7750000000000004</v>
      </c>
      <c r="F117" s="33">
        <v>7.0289999999999999</v>
      </c>
      <c r="G117" s="33">
        <v>8.15</v>
      </c>
      <c r="H117" s="33">
        <v>9.99</v>
      </c>
      <c r="I117" s="33">
        <v>9.1289999999999996</v>
      </c>
      <c r="J117" s="33">
        <v>10.004</v>
      </c>
      <c r="K117" s="33">
        <v>11.518000000000001</v>
      </c>
      <c r="L117" s="33">
        <v>11.669</v>
      </c>
      <c r="M117" s="33">
        <v>12.13</v>
      </c>
      <c r="N117" s="33">
        <v>12.803000000000001</v>
      </c>
      <c r="O117" s="33">
        <v>11.692</v>
      </c>
      <c r="P117" s="33">
        <v>12.231999999999999</v>
      </c>
      <c r="Q117" s="33">
        <v>13.259</v>
      </c>
      <c r="R117" s="33">
        <v>14.182</v>
      </c>
      <c r="S117" s="33">
        <v>14.048</v>
      </c>
      <c r="T117" s="33">
        <v>11.396000000000001</v>
      </c>
      <c r="U117" s="34">
        <f t="shared" si="2"/>
        <v>-0.18878132118451019</v>
      </c>
    </row>
    <row r="118" spans="1:21" x14ac:dyDescent="0.25">
      <c r="A118" s="15" t="str">
        <f>'[3]TT balance'!A122</f>
        <v>Mexico</v>
      </c>
      <c r="B118" s="32" t="s">
        <v>142</v>
      </c>
      <c r="C118" s="32">
        <v>273</v>
      </c>
      <c r="D118" s="32" t="s">
        <v>645</v>
      </c>
      <c r="E118" s="33">
        <v>877.47699999999998</v>
      </c>
      <c r="F118" s="33">
        <v>975.38300000000004</v>
      </c>
      <c r="G118" s="33">
        <v>1052.7</v>
      </c>
      <c r="H118" s="33">
        <v>1109.99</v>
      </c>
      <c r="I118" s="33">
        <v>900.04700000000003</v>
      </c>
      <c r="J118" s="33">
        <v>1057.8</v>
      </c>
      <c r="K118" s="33">
        <v>1180.49</v>
      </c>
      <c r="L118" s="33">
        <v>1201.0899999999999</v>
      </c>
      <c r="M118" s="33">
        <v>1274.44</v>
      </c>
      <c r="N118" s="33">
        <v>1315.36</v>
      </c>
      <c r="O118" s="33">
        <v>1171.8699999999999</v>
      </c>
      <c r="P118" s="33">
        <v>1078.49</v>
      </c>
      <c r="Q118" s="33">
        <v>1158.9100000000001</v>
      </c>
      <c r="R118" s="33">
        <v>1222.3499999999999</v>
      </c>
      <c r="S118" s="33">
        <v>1268.8699999999999</v>
      </c>
      <c r="T118" s="33">
        <v>1076.1600000000001</v>
      </c>
      <c r="U118" s="34">
        <f t="shared" si="2"/>
        <v>-0.15187529061290739</v>
      </c>
    </row>
    <row r="119" spans="1:21" x14ac:dyDescent="0.25">
      <c r="A119" s="15" t="str">
        <f>'[3]TT balance'!A123</f>
        <v>Micronesia, Federated States of</v>
      </c>
      <c r="B119" s="32" t="s">
        <v>646</v>
      </c>
      <c r="C119" s="32">
        <v>868</v>
      </c>
      <c r="D119" s="32" t="s">
        <v>647</v>
      </c>
      <c r="E119" s="33">
        <v>0.25</v>
      </c>
      <c r="F119" s="33">
        <v>0.253</v>
      </c>
      <c r="G119" s="33">
        <v>0.25700000000000001</v>
      </c>
      <c r="H119" s="33">
        <v>0.26300000000000001</v>
      </c>
      <c r="I119" s="33">
        <v>0.28000000000000003</v>
      </c>
      <c r="J119" s="33">
        <v>0.29699999999999999</v>
      </c>
      <c r="K119" s="33">
        <v>0.311</v>
      </c>
      <c r="L119" s="33">
        <v>0.32700000000000001</v>
      </c>
      <c r="M119" s="33">
        <v>0.317</v>
      </c>
      <c r="N119" s="33">
        <v>0.31900000000000001</v>
      </c>
      <c r="O119" s="33">
        <v>0.316</v>
      </c>
      <c r="P119" s="33">
        <v>0.33200000000000002</v>
      </c>
      <c r="Q119" s="33">
        <v>0.36699999999999999</v>
      </c>
      <c r="R119" s="33">
        <v>0.40200000000000002</v>
      </c>
      <c r="S119" s="33">
        <v>0.41299999999999998</v>
      </c>
      <c r="T119" s="33">
        <v>0.40799999999999997</v>
      </c>
      <c r="U119" s="34">
        <f t="shared" si="2"/>
        <v>-1.2106537530266359E-2</v>
      </c>
    </row>
    <row r="120" spans="1:21" x14ac:dyDescent="0.25">
      <c r="A120" s="15" t="str">
        <f>'[3]TT balance'!A124</f>
        <v>Moldova, Rep. of</v>
      </c>
      <c r="B120" s="32" t="s">
        <v>648</v>
      </c>
      <c r="C120" s="32">
        <v>921</v>
      </c>
      <c r="D120" s="32" t="s">
        <v>649</v>
      </c>
      <c r="E120" s="33">
        <v>2.988</v>
      </c>
      <c r="F120" s="33">
        <v>3.4079999999999999</v>
      </c>
      <c r="G120" s="33">
        <v>4.4009999999999998</v>
      </c>
      <c r="H120" s="33">
        <v>6.0549999999999997</v>
      </c>
      <c r="I120" s="33">
        <v>5.4379999999999997</v>
      </c>
      <c r="J120" s="33">
        <v>6.9770000000000003</v>
      </c>
      <c r="K120" s="33">
        <v>8.4169999999999998</v>
      </c>
      <c r="L120" s="33">
        <v>8.7080000000000002</v>
      </c>
      <c r="M120" s="33">
        <v>9.4960000000000004</v>
      </c>
      <c r="N120" s="33">
        <v>9.51</v>
      </c>
      <c r="O120" s="33">
        <v>7.726</v>
      </c>
      <c r="P120" s="33">
        <v>8.0719999999999992</v>
      </c>
      <c r="Q120" s="33">
        <v>9.67</v>
      </c>
      <c r="R120" s="33">
        <v>11.308999999999999</v>
      </c>
      <c r="S120" s="33">
        <v>11.956</v>
      </c>
      <c r="T120" s="33">
        <v>11.5</v>
      </c>
      <c r="U120" s="34">
        <f t="shared" si="2"/>
        <v>-3.8139846102375308E-2</v>
      </c>
    </row>
    <row r="121" spans="1:21" x14ac:dyDescent="0.25">
      <c r="A121" s="15" t="str">
        <f>'[3]TT balance'!A125</f>
        <v>Mongolia</v>
      </c>
      <c r="B121" s="32" t="s">
        <v>145</v>
      </c>
      <c r="C121" s="32">
        <v>948</v>
      </c>
      <c r="D121" s="32" t="s">
        <v>650</v>
      </c>
      <c r="E121" s="33">
        <v>2.5230000000000001</v>
      </c>
      <c r="F121" s="33">
        <v>3.4140000000000001</v>
      </c>
      <c r="G121" s="33">
        <v>4.2350000000000003</v>
      </c>
      <c r="H121" s="33">
        <v>5.6230000000000002</v>
      </c>
      <c r="I121" s="33">
        <v>4.5839999999999996</v>
      </c>
      <c r="J121" s="33">
        <v>7.1849999999999996</v>
      </c>
      <c r="K121" s="33">
        <v>10.41</v>
      </c>
      <c r="L121" s="33">
        <v>12.278</v>
      </c>
      <c r="M121" s="33">
        <v>12.582000000000001</v>
      </c>
      <c r="N121" s="33">
        <v>12.227</v>
      </c>
      <c r="O121" s="33">
        <v>11.75</v>
      </c>
      <c r="P121" s="33">
        <v>11.159000000000001</v>
      </c>
      <c r="Q121" s="33">
        <v>11.426</v>
      </c>
      <c r="R121" s="33">
        <v>13.138</v>
      </c>
      <c r="S121" s="33">
        <v>13.997</v>
      </c>
      <c r="T121" s="33">
        <v>13.137</v>
      </c>
      <c r="U121" s="34">
        <f t="shared" si="2"/>
        <v>-6.1441737515181782E-2</v>
      </c>
    </row>
    <row r="122" spans="1:21" x14ac:dyDescent="0.25">
      <c r="A122" s="15" t="str">
        <f>'[3]TT balance'!A126</f>
        <v>Montenegro</v>
      </c>
      <c r="B122" s="32" t="s">
        <v>146</v>
      </c>
      <c r="C122" s="32">
        <v>943</v>
      </c>
      <c r="D122" s="32" t="s">
        <v>651</v>
      </c>
      <c r="E122" s="33">
        <v>2.2610000000000001</v>
      </c>
      <c r="F122" s="33">
        <v>2.7240000000000002</v>
      </c>
      <c r="G122" s="33">
        <v>3.6859999999999999</v>
      </c>
      <c r="H122" s="33">
        <v>4.5640000000000001</v>
      </c>
      <c r="I122" s="33">
        <v>4.1710000000000003</v>
      </c>
      <c r="J122" s="33">
        <v>4.1459999999999999</v>
      </c>
      <c r="K122" s="33">
        <v>4.5439999999999996</v>
      </c>
      <c r="L122" s="33">
        <v>4.09</v>
      </c>
      <c r="M122" s="33">
        <v>4.4660000000000002</v>
      </c>
      <c r="N122" s="33">
        <v>4.5949999999999998</v>
      </c>
      <c r="O122" s="33">
        <v>4.0549999999999997</v>
      </c>
      <c r="P122" s="33">
        <v>4.3760000000000003</v>
      </c>
      <c r="Q122" s="33">
        <v>4.8550000000000004</v>
      </c>
      <c r="R122" s="33">
        <v>5.5090000000000003</v>
      </c>
      <c r="S122" s="33">
        <v>5.5430000000000001</v>
      </c>
      <c r="T122" s="33">
        <v>4.79</v>
      </c>
      <c r="U122" s="34">
        <f t="shared" si="2"/>
        <v>-0.13584701425221002</v>
      </c>
    </row>
    <row r="123" spans="1:21" x14ac:dyDescent="0.25">
      <c r="A123" s="15" t="str">
        <f>'[3]TT balance'!A127</f>
        <v>Montserrat</v>
      </c>
      <c r="B123" s="32"/>
      <c r="C123" s="32">
        <v>351</v>
      </c>
      <c r="D123" s="32"/>
      <c r="E123" s="33">
        <v>4.8874074074074063E-2</v>
      </c>
      <c r="F123" s="33">
        <v>5.16074074074074E-2</v>
      </c>
      <c r="G123" s="33">
        <v>5.4070370370370366E-2</v>
      </c>
      <c r="H123" s="33">
        <v>5.74037037037037E-2</v>
      </c>
      <c r="I123" s="33">
        <v>5.9403703703703695E-2</v>
      </c>
      <c r="J123" s="33">
        <v>5.5511111111111108E-2</v>
      </c>
      <c r="K123" s="33">
        <v>6.3699999999999993E-2</v>
      </c>
      <c r="L123" s="33">
        <v>6.3440740740740742E-2</v>
      </c>
      <c r="M123" s="33">
        <v>5.948518518518519E-2</v>
      </c>
      <c r="N123" s="33">
        <v>5.8955555555555553E-2</v>
      </c>
      <c r="O123" s="33">
        <v>6.1381481481481474E-2</v>
      </c>
      <c r="P123" s="33">
        <v>6.2837037037037025E-2</v>
      </c>
      <c r="Q123" s="33">
        <v>5.966666666666666E-2</v>
      </c>
      <c r="R123" s="33">
        <v>6.2092592592592588E-2</v>
      </c>
      <c r="S123" s="33">
        <v>6.7288888888888898E-2</v>
      </c>
      <c r="T123" s="33">
        <v>6.5129629629629621E-2</v>
      </c>
      <c r="U123" s="34">
        <f t="shared" si="2"/>
        <v>-3.2089387934830738E-2</v>
      </c>
    </row>
    <row r="124" spans="1:21" x14ac:dyDescent="0.25">
      <c r="A124" s="15" t="str">
        <f>'[3]TT balance'!A128</f>
        <v>Morocco</v>
      </c>
      <c r="B124" s="32" t="s">
        <v>148</v>
      </c>
      <c r="C124" s="32">
        <v>686</v>
      </c>
      <c r="D124" s="32" t="s">
        <v>652</v>
      </c>
      <c r="E124" s="33">
        <v>62.343000000000004</v>
      </c>
      <c r="F124" s="33">
        <v>68.641000000000005</v>
      </c>
      <c r="G124" s="33">
        <v>79.040999999999997</v>
      </c>
      <c r="H124" s="33">
        <v>92.507000000000005</v>
      </c>
      <c r="I124" s="33">
        <v>92.897000000000006</v>
      </c>
      <c r="J124" s="33">
        <v>93.216999999999999</v>
      </c>
      <c r="K124" s="33">
        <v>101.371</v>
      </c>
      <c r="L124" s="33">
        <v>98.266000000000005</v>
      </c>
      <c r="M124" s="33">
        <v>106.82599999999999</v>
      </c>
      <c r="N124" s="33">
        <v>110.081</v>
      </c>
      <c r="O124" s="33">
        <v>101.179</v>
      </c>
      <c r="P124" s="33">
        <v>103.312</v>
      </c>
      <c r="Q124" s="33">
        <v>109.68300000000001</v>
      </c>
      <c r="R124" s="33">
        <v>118.096</v>
      </c>
      <c r="S124" s="33">
        <v>119.70099999999999</v>
      </c>
      <c r="T124" s="33">
        <v>113.548</v>
      </c>
      <c r="U124" s="34">
        <f t="shared" si="2"/>
        <v>-5.1403079339353841E-2</v>
      </c>
    </row>
    <row r="125" spans="1:21" x14ac:dyDescent="0.25">
      <c r="A125" s="15" t="str">
        <f>'[3]TT balance'!A129</f>
        <v>Mozambique, Rep. of</v>
      </c>
      <c r="B125" s="32" t="s">
        <v>653</v>
      </c>
      <c r="C125" s="32">
        <v>688</v>
      </c>
      <c r="D125" s="32" t="s">
        <v>654</v>
      </c>
      <c r="E125" s="33">
        <v>8.5120000000000005</v>
      </c>
      <c r="F125" s="33">
        <v>9.3030000000000008</v>
      </c>
      <c r="G125" s="33">
        <v>10.534000000000001</v>
      </c>
      <c r="H125" s="33">
        <v>12.64</v>
      </c>
      <c r="I125" s="33">
        <v>12.260999999999999</v>
      </c>
      <c r="J125" s="33">
        <v>11.417999999999999</v>
      </c>
      <c r="K125" s="33">
        <v>14.382</v>
      </c>
      <c r="L125" s="33">
        <v>16.257000000000001</v>
      </c>
      <c r="M125" s="33">
        <v>16.968</v>
      </c>
      <c r="N125" s="33">
        <v>17.623000000000001</v>
      </c>
      <c r="O125" s="33">
        <v>15.951000000000001</v>
      </c>
      <c r="P125" s="33">
        <v>11.936999999999999</v>
      </c>
      <c r="Q125" s="33">
        <v>13.15</v>
      </c>
      <c r="R125" s="33">
        <v>14.71</v>
      </c>
      <c r="S125" s="33">
        <v>15.195</v>
      </c>
      <c r="T125" s="33">
        <v>14.385</v>
      </c>
      <c r="U125" s="34">
        <f t="shared" si="2"/>
        <v>-5.3307008884501461E-2</v>
      </c>
    </row>
    <row r="126" spans="1:21" x14ac:dyDescent="0.25">
      <c r="A126" s="15" t="str">
        <f>'[3]TT balance'!A130</f>
        <v>Myanmar</v>
      </c>
      <c r="B126" s="32" t="s">
        <v>150</v>
      </c>
      <c r="C126" s="32">
        <v>518</v>
      </c>
      <c r="D126" s="32" t="s">
        <v>655</v>
      </c>
      <c r="E126" s="33">
        <v>12.125999999999999</v>
      </c>
      <c r="F126" s="33">
        <v>13.585000000000001</v>
      </c>
      <c r="G126" s="33">
        <v>17.855</v>
      </c>
      <c r="H126" s="33">
        <v>25.47</v>
      </c>
      <c r="I126" s="33">
        <v>30.864000000000001</v>
      </c>
      <c r="J126" s="33">
        <v>38.084000000000003</v>
      </c>
      <c r="K126" s="33">
        <v>53.915999999999997</v>
      </c>
      <c r="L126" s="33">
        <v>59</v>
      </c>
      <c r="M126" s="33">
        <v>60.902999999999999</v>
      </c>
      <c r="N126" s="33">
        <v>63.152999999999999</v>
      </c>
      <c r="O126" s="33">
        <v>62.655000000000001</v>
      </c>
      <c r="P126" s="33">
        <v>60.09</v>
      </c>
      <c r="Q126" s="33">
        <v>61.267000000000003</v>
      </c>
      <c r="R126" s="33">
        <v>66.698999999999998</v>
      </c>
      <c r="S126" s="33">
        <v>68.802000000000007</v>
      </c>
      <c r="T126" s="33">
        <v>81.257000000000005</v>
      </c>
      <c r="U126" s="34">
        <f t="shared" si="2"/>
        <v>0.1810267143396993</v>
      </c>
    </row>
    <row r="127" spans="1:21" x14ac:dyDescent="0.25">
      <c r="A127" s="15" t="str">
        <f>'[3]TT balance'!A131</f>
        <v>Namibia</v>
      </c>
      <c r="B127" s="32" t="s">
        <v>151</v>
      </c>
      <c r="C127" s="32">
        <v>728</v>
      </c>
      <c r="D127" s="32" t="s">
        <v>656</v>
      </c>
      <c r="E127" s="33">
        <v>7.258</v>
      </c>
      <c r="F127" s="33">
        <v>7.984</v>
      </c>
      <c r="G127" s="33">
        <v>8.73</v>
      </c>
      <c r="H127" s="33">
        <v>8.4960000000000004</v>
      </c>
      <c r="I127" s="33">
        <v>8.9149999999999991</v>
      </c>
      <c r="J127" s="33">
        <v>11.281000000000001</v>
      </c>
      <c r="K127" s="33">
        <v>12.423</v>
      </c>
      <c r="L127" s="33">
        <v>13.016</v>
      </c>
      <c r="M127" s="33">
        <v>12.167999999999999</v>
      </c>
      <c r="N127" s="33">
        <v>12.433999999999999</v>
      </c>
      <c r="O127" s="33">
        <v>11.45</v>
      </c>
      <c r="P127" s="33">
        <v>10.718999999999999</v>
      </c>
      <c r="Q127" s="33">
        <v>12.882999999999999</v>
      </c>
      <c r="R127" s="33">
        <v>13.672000000000001</v>
      </c>
      <c r="S127" s="33">
        <v>12.541</v>
      </c>
      <c r="T127" s="33">
        <v>10.564</v>
      </c>
      <c r="U127" s="34">
        <f t="shared" si="2"/>
        <v>-0.15764293118571093</v>
      </c>
    </row>
    <row r="128" spans="1:21" x14ac:dyDescent="0.25">
      <c r="A128" s="15" t="str">
        <f>'[3]TT balance'!A132</f>
        <v>Nauru, Rep. of</v>
      </c>
      <c r="B128" s="32" t="s">
        <v>657</v>
      </c>
      <c r="C128" s="32">
        <v>836</v>
      </c>
      <c r="D128" s="32" t="s">
        <v>658</v>
      </c>
      <c r="E128" s="33">
        <v>3.1E-2</v>
      </c>
      <c r="F128" s="33">
        <v>2.9000000000000001E-2</v>
      </c>
      <c r="G128" s="33">
        <v>2.3E-2</v>
      </c>
      <c r="H128" s="33">
        <v>3.6999999999999998E-2</v>
      </c>
      <c r="I128" s="33">
        <v>4.3999999999999997E-2</v>
      </c>
      <c r="J128" s="33">
        <v>4.7E-2</v>
      </c>
      <c r="K128" s="33">
        <v>6.6000000000000003E-2</v>
      </c>
      <c r="L128" s="33">
        <v>9.7000000000000003E-2</v>
      </c>
      <c r="M128" s="33">
        <v>9.9000000000000005E-2</v>
      </c>
      <c r="N128" s="33">
        <v>0.105</v>
      </c>
      <c r="O128" s="33">
        <v>8.6999999999999994E-2</v>
      </c>
      <c r="P128" s="33">
        <v>0.1</v>
      </c>
      <c r="Q128" s="33">
        <v>0.11</v>
      </c>
      <c r="R128" s="33">
        <v>0.124</v>
      </c>
      <c r="S128" s="33">
        <v>0.11899999999999999</v>
      </c>
      <c r="T128" s="33">
        <v>0.114</v>
      </c>
      <c r="U128" s="34">
        <f t="shared" si="2"/>
        <v>-4.2016806722689037E-2</v>
      </c>
    </row>
    <row r="129" spans="1:22" x14ac:dyDescent="0.25">
      <c r="A129" s="15" t="str">
        <f>'[3]TT balance'!A133</f>
        <v>Nepal</v>
      </c>
      <c r="B129" s="32" t="s">
        <v>153</v>
      </c>
      <c r="C129" s="32">
        <v>558</v>
      </c>
      <c r="D129" s="32" t="s">
        <v>659</v>
      </c>
      <c r="E129" s="33">
        <v>9.3510000000000009</v>
      </c>
      <c r="F129" s="33">
        <v>10.339</v>
      </c>
      <c r="G129" s="33">
        <v>11.803000000000001</v>
      </c>
      <c r="H129" s="33">
        <v>14.342000000000001</v>
      </c>
      <c r="I129" s="33">
        <v>14.696</v>
      </c>
      <c r="J129" s="33">
        <v>18.292999999999999</v>
      </c>
      <c r="K129" s="33">
        <v>21.733000000000001</v>
      </c>
      <c r="L129" s="33">
        <v>21.702999999999999</v>
      </c>
      <c r="M129" s="33">
        <v>22.161000000000001</v>
      </c>
      <c r="N129" s="33">
        <v>22.722000000000001</v>
      </c>
      <c r="O129" s="33">
        <v>24.361000000000001</v>
      </c>
      <c r="P129" s="33">
        <v>24.524000000000001</v>
      </c>
      <c r="Q129" s="33">
        <v>28.972000000000001</v>
      </c>
      <c r="R129" s="33">
        <v>33.112000000000002</v>
      </c>
      <c r="S129" s="33">
        <v>34.186999999999998</v>
      </c>
      <c r="T129" s="33">
        <v>34.465000000000003</v>
      </c>
      <c r="U129" s="34">
        <f t="shared" si="2"/>
        <v>8.1317459853162966E-3</v>
      </c>
    </row>
    <row r="130" spans="1:22" x14ac:dyDescent="0.25">
      <c r="A130" s="15" t="str">
        <f>'[3]TT balance'!A134</f>
        <v>Netherlands Antilles</v>
      </c>
      <c r="B130" s="32"/>
      <c r="C130" s="32"/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4"/>
    </row>
    <row r="131" spans="1:22" x14ac:dyDescent="0.25">
      <c r="A131" s="15" t="str">
        <f>'[3]TT balance'!A135</f>
        <v>Netherlands, The</v>
      </c>
      <c r="B131" s="32" t="s">
        <v>660</v>
      </c>
      <c r="C131" s="32">
        <v>138</v>
      </c>
      <c r="D131" s="32" t="s">
        <v>661</v>
      </c>
      <c r="E131" s="33">
        <v>685.72699999999998</v>
      </c>
      <c r="F131" s="33">
        <v>733.99400000000003</v>
      </c>
      <c r="G131" s="33">
        <v>848.65899999999999</v>
      </c>
      <c r="H131" s="33">
        <v>951.76599999999996</v>
      </c>
      <c r="I131" s="33">
        <v>870.572</v>
      </c>
      <c r="J131" s="33">
        <v>848.07299999999998</v>
      </c>
      <c r="K131" s="33">
        <v>905.11099999999999</v>
      </c>
      <c r="L131" s="33">
        <v>839.45500000000004</v>
      </c>
      <c r="M131" s="33">
        <v>877.18600000000004</v>
      </c>
      <c r="N131" s="33">
        <v>892.39800000000002</v>
      </c>
      <c r="O131" s="33">
        <v>765.65</v>
      </c>
      <c r="P131" s="33">
        <v>783.84400000000005</v>
      </c>
      <c r="Q131" s="33">
        <v>833.57500000000005</v>
      </c>
      <c r="R131" s="33">
        <v>914.45799999999997</v>
      </c>
      <c r="S131" s="33">
        <v>907.15099999999995</v>
      </c>
      <c r="T131" s="33">
        <v>909.50300000000004</v>
      </c>
      <c r="U131" s="34">
        <f t="shared" ref="U131:U194" si="3">T131/S131-1</f>
        <v>2.5927326321639743E-3</v>
      </c>
    </row>
    <row r="132" spans="1:22" x14ac:dyDescent="0.25">
      <c r="A132" s="15" t="str">
        <f>'[3]TT balance'!A136</f>
        <v>New Caledonia</v>
      </c>
      <c r="B132" s="32">
        <v>1000</v>
      </c>
      <c r="C132" s="32">
        <v>839</v>
      </c>
      <c r="D132" s="32"/>
      <c r="E132" s="33">
        <v>6.2361470118541105</v>
      </c>
      <c r="F132" s="33">
        <v>6.9729596016820699</v>
      </c>
      <c r="G132" s="33">
        <v>8.8082661213254596</v>
      </c>
      <c r="H132" s="33">
        <v>9.0310735127622888</v>
      </c>
      <c r="I132" s="33">
        <v>8.6695443173516811</v>
      </c>
      <c r="J132" s="33">
        <v>9.3552223902746494</v>
      </c>
      <c r="K132" s="33">
        <v>10.3379020244223</v>
      </c>
      <c r="L132" s="33">
        <v>9.6597044197135293</v>
      </c>
      <c r="M132" s="33">
        <v>10.148497701413699</v>
      </c>
      <c r="N132" s="33">
        <v>10.620889853500099</v>
      </c>
      <c r="O132" s="33">
        <v>8.7896913830161694</v>
      </c>
      <c r="P132" s="33">
        <v>9.0018796023192298</v>
      </c>
      <c r="Q132" s="33">
        <v>9.45875091329175</v>
      </c>
      <c r="R132" s="33">
        <v>10.173501559756799</v>
      </c>
      <c r="S132" s="33">
        <v>9.87970956073565</v>
      </c>
      <c r="T132" s="33"/>
      <c r="U132" s="34"/>
    </row>
    <row r="133" spans="1:22" x14ac:dyDescent="0.25">
      <c r="A133" s="15" t="str">
        <f>'[3]TT balance'!A137</f>
        <v>New Zealand</v>
      </c>
      <c r="B133" s="32" t="s">
        <v>157</v>
      </c>
      <c r="C133" s="32">
        <v>196</v>
      </c>
      <c r="D133" s="32" t="s">
        <v>662</v>
      </c>
      <c r="E133" s="33">
        <v>113.206</v>
      </c>
      <c r="F133" s="33">
        <v>109.697</v>
      </c>
      <c r="G133" s="33">
        <v>134.83600000000001</v>
      </c>
      <c r="H133" s="33">
        <v>135.36000000000001</v>
      </c>
      <c r="I133" s="33">
        <v>121.755</v>
      </c>
      <c r="J133" s="33">
        <v>145.28800000000001</v>
      </c>
      <c r="K133" s="33">
        <v>166.94399999999999</v>
      </c>
      <c r="L133" s="33">
        <v>175.04400000000001</v>
      </c>
      <c r="M133" s="33">
        <v>187.10499999999999</v>
      </c>
      <c r="N133" s="33">
        <v>200.13900000000001</v>
      </c>
      <c r="O133" s="33">
        <v>176.19300000000001</v>
      </c>
      <c r="P133" s="33">
        <v>185.96199999999999</v>
      </c>
      <c r="Q133" s="33">
        <v>203.81700000000001</v>
      </c>
      <c r="R133" s="33">
        <v>209.827</v>
      </c>
      <c r="S133" s="33">
        <v>210.22399999999999</v>
      </c>
      <c r="T133" s="33">
        <v>209.32900000000001</v>
      </c>
      <c r="U133" s="34">
        <f t="shared" si="3"/>
        <v>-4.2573635740923432E-3</v>
      </c>
    </row>
    <row r="134" spans="1:22" x14ac:dyDescent="0.25">
      <c r="A134" s="15" t="str">
        <f>'[3]TT balance'!A138</f>
        <v>Nicaragua</v>
      </c>
      <c r="B134" s="32" t="s">
        <v>158</v>
      </c>
      <c r="C134" s="32">
        <v>278</v>
      </c>
      <c r="D134" s="32" t="s">
        <v>663</v>
      </c>
      <c r="E134" s="33">
        <v>6.3209999999999997</v>
      </c>
      <c r="F134" s="33">
        <v>6.7640000000000002</v>
      </c>
      <c r="G134" s="33">
        <v>7.423</v>
      </c>
      <c r="H134" s="33">
        <v>8.4969999999999999</v>
      </c>
      <c r="I134" s="33">
        <v>8.2970000000000006</v>
      </c>
      <c r="J134" s="33">
        <v>8.7590000000000003</v>
      </c>
      <c r="K134" s="33">
        <v>9.7739999999999991</v>
      </c>
      <c r="L134" s="33">
        <v>10.532</v>
      </c>
      <c r="M134" s="33">
        <v>10.983000000000001</v>
      </c>
      <c r="N134" s="33">
        <v>11.88</v>
      </c>
      <c r="O134" s="33">
        <v>12.757</v>
      </c>
      <c r="P134" s="33">
        <v>13.286</v>
      </c>
      <c r="Q134" s="33">
        <v>13.786</v>
      </c>
      <c r="R134" s="33">
        <v>13.064</v>
      </c>
      <c r="S134" s="33">
        <v>12.535</v>
      </c>
      <c r="T134" s="33">
        <v>12.146000000000001</v>
      </c>
      <c r="U134" s="34">
        <f t="shared" si="3"/>
        <v>-3.1033107299561213E-2</v>
      </c>
    </row>
    <row r="135" spans="1:22" x14ac:dyDescent="0.25">
      <c r="A135" s="15" t="str">
        <f>'[3]TT balance'!A139</f>
        <v>Niger</v>
      </c>
      <c r="B135" s="32" t="s">
        <v>159</v>
      </c>
      <c r="C135" s="32">
        <v>692</v>
      </c>
      <c r="D135" s="32" t="s">
        <v>664</v>
      </c>
      <c r="E135" s="33">
        <v>4.3719999999999999</v>
      </c>
      <c r="F135" s="33">
        <v>4.7430000000000003</v>
      </c>
      <c r="G135" s="33">
        <v>5.7160000000000002</v>
      </c>
      <c r="H135" s="33">
        <v>7.2789999999999999</v>
      </c>
      <c r="I135" s="33">
        <v>7.3239999999999998</v>
      </c>
      <c r="J135" s="33">
        <v>7.8380000000000001</v>
      </c>
      <c r="K135" s="33">
        <v>8.7539999999999996</v>
      </c>
      <c r="L135" s="33">
        <v>9.4120000000000008</v>
      </c>
      <c r="M135" s="33">
        <v>10.206</v>
      </c>
      <c r="N135" s="33">
        <v>10.83</v>
      </c>
      <c r="O135" s="33">
        <v>9.6839999999999993</v>
      </c>
      <c r="P135" s="33">
        <v>10.35</v>
      </c>
      <c r="Q135" s="33">
        <v>11.185</v>
      </c>
      <c r="R135" s="33">
        <v>12.85</v>
      </c>
      <c r="S135" s="33">
        <v>12.912000000000001</v>
      </c>
      <c r="T135" s="33">
        <v>13.698</v>
      </c>
      <c r="U135" s="34">
        <f t="shared" si="3"/>
        <v>6.0873605947955323E-2</v>
      </c>
    </row>
    <row r="136" spans="1:22" x14ac:dyDescent="0.25">
      <c r="A136" s="15" t="str">
        <f>'[3]TT balance'!A140</f>
        <v>Nigeria</v>
      </c>
      <c r="B136" s="32" t="s">
        <v>160</v>
      </c>
      <c r="C136" s="32">
        <v>694</v>
      </c>
      <c r="D136" s="32" t="s">
        <v>665</v>
      </c>
      <c r="E136" s="33">
        <v>169.64500000000001</v>
      </c>
      <c r="F136" s="33">
        <v>222.791</v>
      </c>
      <c r="G136" s="33">
        <v>262.21499999999997</v>
      </c>
      <c r="H136" s="33">
        <v>330.26</v>
      </c>
      <c r="I136" s="33">
        <v>297.45800000000003</v>
      </c>
      <c r="J136" s="33">
        <v>369.06200000000001</v>
      </c>
      <c r="K136" s="33">
        <v>414.09500000000003</v>
      </c>
      <c r="L136" s="33">
        <v>460.952</v>
      </c>
      <c r="M136" s="33">
        <v>514.96600000000001</v>
      </c>
      <c r="N136" s="33">
        <v>568.49900000000002</v>
      </c>
      <c r="O136" s="33">
        <v>492.43700000000001</v>
      </c>
      <c r="P136" s="33">
        <v>404.649</v>
      </c>
      <c r="Q136" s="33">
        <v>375.745</v>
      </c>
      <c r="R136" s="33">
        <v>421.73700000000002</v>
      </c>
      <c r="S136" s="33">
        <v>448.12</v>
      </c>
      <c r="T136" s="33">
        <v>429.423</v>
      </c>
      <c r="U136" s="34">
        <f t="shared" si="3"/>
        <v>-4.1723199143086642E-2</v>
      </c>
      <c r="V136" s="15">
        <v>1</v>
      </c>
    </row>
    <row r="137" spans="1:22" x14ac:dyDescent="0.25">
      <c r="A137" s="15" t="str">
        <f>'[3]TT balance'!A141</f>
        <v>North Macedonia, Republic of</v>
      </c>
      <c r="B137" s="32" t="s">
        <v>666</v>
      </c>
      <c r="C137" s="32">
        <v>962</v>
      </c>
      <c r="D137" s="32" t="s">
        <v>667</v>
      </c>
      <c r="E137" s="33">
        <v>6.2569999999999997</v>
      </c>
      <c r="F137" s="33">
        <v>6.86</v>
      </c>
      <c r="G137" s="33">
        <v>8.3369999999999997</v>
      </c>
      <c r="H137" s="33">
        <v>9.9120000000000008</v>
      </c>
      <c r="I137" s="33">
        <v>9.4</v>
      </c>
      <c r="J137" s="33">
        <v>9.4149999999999991</v>
      </c>
      <c r="K137" s="33">
        <v>10.499000000000001</v>
      </c>
      <c r="L137" s="33">
        <v>9.7509999999999994</v>
      </c>
      <c r="M137" s="33">
        <v>10.824</v>
      </c>
      <c r="N137" s="33">
        <v>11.378</v>
      </c>
      <c r="O137" s="33">
        <v>10.067</v>
      </c>
      <c r="P137" s="33">
        <v>10.686</v>
      </c>
      <c r="Q137" s="33">
        <v>11.336</v>
      </c>
      <c r="R137" s="33">
        <v>12.694000000000001</v>
      </c>
      <c r="S137" s="33">
        <v>12.55</v>
      </c>
      <c r="T137" s="33">
        <v>12.288</v>
      </c>
      <c r="U137" s="34">
        <f t="shared" si="3"/>
        <v>-2.0876494023904457E-2</v>
      </c>
    </row>
    <row r="138" spans="1:22" x14ac:dyDescent="0.25">
      <c r="A138" s="15" t="str">
        <f>'[3]TT balance'!A142</f>
        <v>Norway</v>
      </c>
      <c r="B138" s="32" t="s">
        <v>162</v>
      </c>
      <c r="C138" s="32">
        <v>142</v>
      </c>
      <c r="D138" s="32" t="s">
        <v>668</v>
      </c>
      <c r="E138" s="33">
        <v>308.88400000000001</v>
      </c>
      <c r="F138" s="33">
        <v>345.57900000000001</v>
      </c>
      <c r="G138" s="33">
        <v>400.93900000000002</v>
      </c>
      <c r="H138" s="33">
        <v>462.25</v>
      </c>
      <c r="I138" s="33">
        <v>386.18799999999999</v>
      </c>
      <c r="J138" s="33">
        <v>428.75700000000001</v>
      </c>
      <c r="K138" s="33">
        <v>498.28300000000002</v>
      </c>
      <c r="L138" s="33">
        <v>509.50599999999997</v>
      </c>
      <c r="M138" s="33">
        <v>522.76199999999994</v>
      </c>
      <c r="N138" s="33">
        <v>498.41</v>
      </c>
      <c r="O138" s="33">
        <v>385.80200000000002</v>
      </c>
      <c r="P138" s="33">
        <v>368.827</v>
      </c>
      <c r="Q138" s="33">
        <v>398.39400000000001</v>
      </c>
      <c r="R138" s="33">
        <v>437</v>
      </c>
      <c r="S138" s="33">
        <v>405.51</v>
      </c>
      <c r="T138" s="33">
        <v>362.00900000000001</v>
      </c>
      <c r="U138" s="34">
        <f t="shared" si="3"/>
        <v>-0.10727478977090577</v>
      </c>
    </row>
    <row r="139" spans="1:22" x14ac:dyDescent="0.25">
      <c r="A139" s="15" t="str">
        <f>'[3]TT balance'!A143</f>
        <v>Oman</v>
      </c>
      <c r="B139" s="32" t="s">
        <v>163</v>
      </c>
      <c r="C139" s="32">
        <v>449</v>
      </c>
      <c r="D139" s="32" t="s">
        <v>669</v>
      </c>
      <c r="E139" s="33">
        <v>31.082000000000001</v>
      </c>
      <c r="F139" s="33">
        <v>37.216000000000001</v>
      </c>
      <c r="G139" s="33">
        <v>42.085000000000001</v>
      </c>
      <c r="H139" s="33">
        <v>60.905000000000001</v>
      </c>
      <c r="I139" s="33">
        <v>48.387999999999998</v>
      </c>
      <c r="J139" s="33">
        <v>57.048000000000002</v>
      </c>
      <c r="K139" s="33">
        <v>68.016999999999996</v>
      </c>
      <c r="L139" s="33">
        <v>76.616</v>
      </c>
      <c r="M139" s="33">
        <v>78.784000000000006</v>
      </c>
      <c r="N139" s="33">
        <v>81.076999999999998</v>
      </c>
      <c r="O139" s="33">
        <v>68.918999999999997</v>
      </c>
      <c r="P139" s="33">
        <v>65.480999999999995</v>
      </c>
      <c r="Q139" s="33">
        <v>70.597999999999999</v>
      </c>
      <c r="R139" s="33">
        <v>79.789000000000001</v>
      </c>
      <c r="S139" s="33">
        <v>76.331000000000003</v>
      </c>
      <c r="T139" s="33">
        <v>63.192</v>
      </c>
      <c r="U139" s="34">
        <f t="shared" si="3"/>
        <v>-0.1721318992283607</v>
      </c>
      <c r="V139" s="15">
        <v>1</v>
      </c>
    </row>
    <row r="140" spans="1:22" x14ac:dyDescent="0.25">
      <c r="A140" s="15" t="str">
        <f>'[3]TT balance'!A144</f>
        <v>Pakistan</v>
      </c>
      <c r="B140" s="32" t="s">
        <v>164</v>
      </c>
      <c r="C140" s="32">
        <v>564</v>
      </c>
      <c r="D140" s="32" t="s">
        <v>670</v>
      </c>
      <c r="E140" s="33">
        <v>117.798</v>
      </c>
      <c r="F140" s="33">
        <v>137.267</v>
      </c>
      <c r="G140" s="33">
        <v>152.398</v>
      </c>
      <c r="H140" s="33">
        <v>169.726</v>
      </c>
      <c r="I140" s="33">
        <v>167.125</v>
      </c>
      <c r="J140" s="33">
        <v>176.738</v>
      </c>
      <c r="K140" s="33">
        <v>213.30799999999999</v>
      </c>
      <c r="L140" s="33">
        <v>223.119</v>
      </c>
      <c r="M140" s="33">
        <v>230.64400000000001</v>
      </c>
      <c r="N140" s="33">
        <v>243.94</v>
      </c>
      <c r="O140" s="33">
        <v>270.17</v>
      </c>
      <c r="P140" s="33">
        <v>278.02300000000002</v>
      </c>
      <c r="Q140" s="33">
        <v>304.60300000000001</v>
      </c>
      <c r="R140" s="33">
        <v>313.07299999999998</v>
      </c>
      <c r="S140" s="33">
        <v>276.11399999999998</v>
      </c>
      <c r="T140" s="33">
        <v>262.79899999999998</v>
      </c>
      <c r="U140" s="34">
        <f t="shared" si="3"/>
        <v>-4.8222835495483785E-2</v>
      </c>
    </row>
    <row r="141" spans="1:22" x14ac:dyDescent="0.25">
      <c r="A141" s="15" t="str">
        <f>'[3]TT balance'!A145</f>
        <v>Palau, Rep. of</v>
      </c>
      <c r="B141" s="32" t="s">
        <v>671</v>
      </c>
      <c r="C141" s="32">
        <v>565</v>
      </c>
      <c r="D141" s="32" t="s">
        <v>672</v>
      </c>
      <c r="E141" s="33">
        <v>0.185</v>
      </c>
      <c r="F141" s="33">
        <v>0.189</v>
      </c>
      <c r="G141" s="33">
        <v>0.19500000000000001</v>
      </c>
      <c r="H141" s="33">
        <v>0.19800000000000001</v>
      </c>
      <c r="I141" s="33">
        <v>0.184</v>
      </c>
      <c r="J141" s="33">
        <v>0.184</v>
      </c>
      <c r="K141" s="33">
        <v>0.193</v>
      </c>
      <c r="L141" s="33">
        <v>0.21199999999999999</v>
      </c>
      <c r="M141" s="33">
        <v>0.224</v>
      </c>
      <c r="N141" s="33">
        <v>0.24399999999999999</v>
      </c>
      <c r="O141" s="33">
        <v>0.27900000000000003</v>
      </c>
      <c r="P141" s="33">
        <v>0.29699999999999999</v>
      </c>
      <c r="Q141" s="33">
        <v>0.28799999999999998</v>
      </c>
      <c r="R141" s="33">
        <v>0.28499999999999998</v>
      </c>
      <c r="S141" s="33">
        <v>0.28000000000000003</v>
      </c>
      <c r="T141" s="33">
        <v>0.254</v>
      </c>
      <c r="U141" s="34">
        <f t="shared" si="3"/>
        <v>-9.2857142857142971E-2</v>
      </c>
    </row>
    <row r="142" spans="1:22" x14ac:dyDescent="0.25">
      <c r="A142" s="15" t="str">
        <f>'[3]TT balance'!A146</f>
        <v>Panama</v>
      </c>
      <c r="B142" s="32" t="s">
        <v>166</v>
      </c>
      <c r="C142" s="32">
        <v>283</v>
      </c>
      <c r="D142" s="32" t="s">
        <v>673</v>
      </c>
      <c r="E142" s="33">
        <v>16.638000000000002</v>
      </c>
      <c r="F142" s="33">
        <v>18.437999999999999</v>
      </c>
      <c r="G142" s="33">
        <v>21.295999999999999</v>
      </c>
      <c r="H142" s="33">
        <v>25.155999999999999</v>
      </c>
      <c r="I142" s="33">
        <v>27.117000000000001</v>
      </c>
      <c r="J142" s="33">
        <v>29.44</v>
      </c>
      <c r="K142" s="33">
        <v>34.686</v>
      </c>
      <c r="L142" s="33">
        <v>40.43</v>
      </c>
      <c r="M142" s="33">
        <v>45.6</v>
      </c>
      <c r="N142" s="33">
        <v>49.920999999999999</v>
      </c>
      <c r="O142" s="33">
        <v>54.091999999999999</v>
      </c>
      <c r="P142" s="33">
        <v>57.908000000000001</v>
      </c>
      <c r="Q142" s="33">
        <v>62.203000000000003</v>
      </c>
      <c r="R142" s="33">
        <v>64.927999999999997</v>
      </c>
      <c r="S142" s="33">
        <v>66.787999999999997</v>
      </c>
      <c r="T142" s="33">
        <v>52.938000000000002</v>
      </c>
      <c r="U142" s="34">
        <f t="shared" si="3"/>
        <v>-0.20737258190094021</v>
      </c>
    </row>
    <row r="143" spans="1:22" x14ac:dyDescent="0.25">
      <c r="A143" s="15" t="str">
        <f>'[3]TT balance'!A147</f>
        <v>Papua New Guinea</v>
      </c>
      <c r="B143" s="32" t="s">
        <v>167</v>
      </c>
      <c r="C143" s="32">
        <v>853</v>
      </c>
      <c r="D143" s="32" t="s">
        <v>674</v>
      </c>
      <c r="E143" s="33">
        <v>7.3390000000000004</v>
      </c>
      <c r="F143" s="33">
        <v>8.3550000000000004</v>
      </c>
      <c r="G143" s="33">
        <v>9.5449999999999999</v>
      </c>
      <c r="H143" s="33">
        <v>11.670999999999999</v>
      </c>
      <c r="I143" s="33">
        <v>11.619</v>
      </c>
      <c r="J143" s="33">
        <v>14.250999999999999</v>
      </c>
      <c r="K143" s="33">
        <v>17.984999999999999</v>
      </c>
      <c r="L143" s="33">
        <v>21.295000000000002</v>
      </c>
      <c r="M143" s="33">
        <v>21.260999999999999</v>
      </c>
      <c r="N143" s="33">
        <v>23.210999999999999</v>
      </c>
      <c r="O143" s="33">
        <v>21.722999999999999</v>
      </c>
      <c r="P143" s="33">
        <v>20.759</v>
      </c>
      <c r="Q143" s="33">
        <v>22.742999999999999</v>
      </c>
      <c r="R143" s="33">
        <v>24.11</v>
      </c>
      <c r="S143" s="33">
        <v>24.829000000000001</v>
      </c>
      <c r="T143" s="33">
        <v>23.574999999999999</v>
      </c>
      <c r="U143" s="34">
        <f t="shared" si="3"/>
        <v>-5.0505457328124392E-2</v>
      </c>
    </row>
    <row r="144" spans="1:22" x14ac:dyDescent="0.25">
      <c r="A144" s="15" t="str">
        <f>'[3]TT balance'!A148</f>
        <v>Paraguay</v>
      </c>
      <c r="B144" s="32" t="s">
        <v>168</v>
      </c>
      <c r="C144" s="32">
        <v>288</v>
      </c>
      <c r="D144" s="32" t="s">
        <v>675</v>
      </c>
      <c r="E144" s="33">
        <v>10.738</v>
      </c>
      <c r="F144" s="33">
        <v>13.43</v>
      </c>
      <c r="G144" s="33">
        <v>17.856000000000002</v>
      </c>
      <c r="H144" s="33">
        <v>24.577000000000002</v>
      </c>
      <c r="I144" s="33">
        <v>22.341000000000001</v>
      </c>
      <c r="J144" s="33">
        <v>27.108000000000001</v>
      </c>
      <c r="K144" s="33">
        <v>33.695999999999998</v>
      </c>
      <c r="L144" s="33">
        <v>33.308</v>
      </c>
      <c r="M144" s="33">
        <v>38.735999999999997</v>
      </c>
      <c r="N144" s="33">
        <v>40.277000000000001</v>
      </c>
      <c r="O144" s="33">
        <v>36.164000000000001</v>
      </c>
      <c r="P144" s="33">
        <v>36.054000000000002</v>
      </c>
      <c r="Q144" s="33">
        <v>39.009</v>
      </c>
      <c r="R144" s="33">
        <v>40.384999999999998</v>
      </c>
      <c r="S144" s="33">
        <v>38.145000000000003</v>
      </c>
      <c r="T144" s="33">
        <v>35.875</v>
      </c>
      <c r="U144" s="34">
        <f t="shared" si="3"/>
        <v>-5.9509765368986889E-2</v>
      </c>
    </row>
    <row r="145" spans="1:22" x14ac:dyDescent="0.25">
      <c r="A145" s="15" t="str">
        <f>'[3]TT balance'!A149</f>
        <v>Peru</v>
      </c>
      <c r="B145" s="32" t="s">
        <v>169</v>
      </c>
      <c r="C145" s="32">
        <v>293</v>
      </c>
      <c r="D145" s="32" t="s">
        <v>676</v>
      </c>
      <c r="E145" s="33">
        <v>74.231999999999999</v>
      </c>
      <c r="F145" s="33">
        <v>87.459000000000003</v>
      </c>
      <c r="G145" s="33">
        <v>102.187</v>
      </c>
      <c r="H145" s="33">
        <v>121.754</v>
      </c>
      <c r="I145" s="33">
        <v>121.49299999999999</v>
      </c>
      <c r="J145" s="33">
        <v>148.93100000000001</v>
      </c>
      <c r="K145" s="33">
        <v>170.983</v>
      </c>
      <c r="L145" s="33">
        <v>192.88200000000001</v>
      </c>
      <c r="M145" s="33">
        <v>202.09100000000001</v>
      </c>
      <c r="N145" s="33">
        <v>202.30799999999999</v>
      </c>
      <c r="O145" s="33">
        <v>191.316</v>
      </c>
      <c r="P145" s="33">
        <v>194.95</v>
      </c>
      <c r="Q145" s="33">
        <v>214.06100000000001</v>
      </c>
      <c r="R145" s="33">
        <v>225.14099999999999</v>
      </c>
      <c r="S145" s="33">
        <v>230.74600000000001</v>
      </c>
      <c r="T145" s="33">
        <v>203.77199999999999</v>
      </c>
      <c r="U145" s="34">
        <f t="shared" si="3"/>
        <v>-0.11689910117618518</v>
      </c>
    </row>
    <row r="146" spans="1:22" x14ac:dyDescent="0.25">
      <c r="A146" s="15" t="str">
        <f>'[3]TT balance'!A150</f>
        <v>Philippines</v>
      </c>
      <c r="B146" s="32" t="s">
        <v>170</v>
      </c>
      <c r="C146" s="32">
        <v>566</v>
      </c>
      <c r="D146" s="32" t="s">
        <v>677</v>
      </c>
      <c r="E146" s="33">
        <v>107.422</v>
      </c>
      <c r="F146" s="33">
        <v>127.65300000000001</v>
      </c>
      <c r="G146" s="33">
        <v>155.97999999999999</v>
      </c>
      <c r="H146" s="33">
        <v>181.00700000000001</v>
      </c>
      <c r="I146" s="33">
        <v>176.13200000000001</v>
      </c>
      <c r="J146" s="33">
        <v>208.369</v>
      </c>
      <c r="K146" s="33">
        <v>234.21700000000001</v>
      </c>
      <c r="L146" s="33">
        <v>261.92</v>
      </c>
      <c r="M146" s="33">
        <v>283.90300000000002</v>
      </c>
      <c r="N146" s="33">
        <v>297.48399999999998</v>
      </c>
      <c r="O146" s="33">
        <v>306.44600000000003</v>
      </c>
      <c r="P146" s="33">
        <v>318.62700000000001</v>
      </c>
      <c r="Q146" s="33">
        <v>328.48099999999999</v>
      </c>
      <c r="R146" s="33">
        <v>346.84199999999998</v>
      </c>
      <c r="S146" s="33">
        <v>376.79500000000002</v>
      </c>
      <c r="T146" s="33">
        <v>362.24299999999999</v>
      </c>
      <c r="U146" s="34">
        <f t="shared" si="3"/>
        <v>-3.8620470016852759E-2</v>
      </c>
    </row>
    <row r="147" spans="1:22" x14ac:dyDescent="0.25">
      <c r="A147" s="15" t="str">
        <f>'[3]TT balance'!A151</f>
        <v>Poland, Rep. of</v>
      </c>
      <c r="B147" s="32" t="s">
        <v>678</v>
      </c>
      <c r="C147" s="32">
        <v>964</v>
      </c>
      <c r="D147" s="32" t="s">
        <v>679</v>
      </c>
      <c r="E147" s="33">
        <v>306.30399999999997</v>
      </c>
      <c r="F147" s="33">
        <v>344.62700000000001</v>
      </c>
      <c r="G147" s="33">
        <v>429.02100000000002</v>
      </c>
      <c r="H147" s="33">
        <v>533.6</v>
      </c>
      <c r="I147" s="33">
        <v>439.79399999999998</v>
      </c>
      <c r="J147" s="33">
        <v>479.834</v>
      </c>
      <c r="K147" s="33">
        <v>528.29200000000003</v>
      </c>
      <c r="L147" s="33">
        <v>498.517</v>
      </c>
      <c r="M147" s="33">
        <v>521.01300000000003</v>
      </c>
      <c r="N147" s="33">
        <v>542.60199999999998</v>
      </c>
      <c r="O147" s="33">
        <v>477.488</v>
      </c>
      <c r="P147" s="33">
        <v>472.25599999999997</v>
      </c>
      <c r="Q147" s="33">
        <v>526.64300000000003</v>
      </c>
      <c r="R147" s="33">
        <v>587.43299999999999</v>
      </c>
      <c r="S147" s="33">
        <v>595.77200000000005</v>
      </c>
      <c r="T147" s="33">
        <v>594.17999999999995</v>
      </c>
      <c r="U147" s="34">
        <f t="shared" si="3"/>
        <v>-2.6721631765173059E-3</v>
      </c>
    </row>
    <row r="148" spans="1:22" x14ac:dyDescent="0.25">
      <c r="A148" s="15" t="str">
        <f>'[3]TT balance'!A152</f>
        <v>Portugal</v>
      </c>
      <c r="B148" s="32" t="s">
        <v>172</v>
      </c>
      <c r="C148" s="32">
        <v>182</v>
      </c>
      <c r="D148" s="32" t="s">
        <v>680</v>
      </c>
      <c r="E148" s="33">
        <v>197.363</v>
      </c>
      <c r="F148" s="33">
        <v>208.767</v>
      </c>
      <c r="G148" s="33">
        <v>240.524</v>
      </c>
      <c r="H148" s="33">
        <v>263.38799999999998</v>
      </c>
      <c r="I148" s="33">
        <v>244.40199999999999</v>
      </c>
      <c r="J148" s="33">
        <v>238.30799999999999</v>
      </c>
      <c r="K148" s="33">
        <v>245.07499999999999</v>
      </c>
      <c r="L148" s="33">
        <v>216.36099999999999</v>
      </c>
      <c r="M148" s="33">
        <v>226.43700000000001</v>
      </c>
      <c r="N148" s="33">
        <v>229.96100000000001</v>
      </c>
      <c r="O148" s="33">
        <v>199.41399999999999</v>
      </c>
      <c r="P148" s="33">
        <v>206.369</v>
      </c>
      <c r="Q148" s="33">
        <v>221.28</v>
      </c>
      <c r="R148" s="33">
        <v>242.423</v>
      </c>
      <c r="S148" s="33">
        <v>239.53700000000001</v>
      </c>
      <c r="T148" s="33">
        <v>231.34800000000001</v>
      </c>
      <c r="U148" s="34">
        <f t="shared" si="3"/>
        <v>-3.4186785340051817E-2</v>
      </c>
    </row>
    <row r="149" spans="1:22" x14ac:dyDescent="0.25">
      <c r="A149" s="15" t="str">
        <f>'[3]TT balance'!A153</f>
        <v>Qatar</v>
      </c>
      <c r="B149" s="32" t="s">
        <v>173</v>
      </c>
      <c r="C149" s="32">
        <v>453</v>
      </c>
      <c r="D149" s="32" t="s">
        <v>681</v>
      </c>
      <c r="E149" s="33">
        <v>44.636000000000003</v>
      </c>
      <c r="F149" s="33">
        <v>58.628999999999998</v>
      </c>
      <c r="G149" s="33">
        <v>75.986999999999995</v>
      </c>
      <c r="H149" s="33">
        <v>112.621</v>
      </c>
      <c r="I149" s="33">
        <v>88.195999999999998</v>
      </c>
      <c r="J149" s="33">
        <v>119.70699999999999</v>
      </c>
      <c r="K149" s="33">
        <v>167.77500000000001</v>
      </c>
      <c r="L149" s="33">
        <v>186.834</v>
      </c>
      <c r="M149" s="33">
        <v>198.72800000000001</v>
      </c>
      <c r="N149" s="33">
        <v>206.22499999999999</v>
      </c>
      <c r="O149" s="33">
        <v>161.74</v>
      </c>
      <c r="P149" s="33">
        <v>151.732</v>
      </c>
      <c r="Q149" s="33">
        <v>161.09899999999999</v>
      </c>
      <c r="R149" s="33">
        <v>183.33500000000001</v>
      </c>
      <c r="S149" s="33">
        <v>175.83799999999999</v>
      </c>
      <c r="T149" s="33">
        <v>146.09</v>
      </c>
      <c r="U149" s="34">
        <f t="shared" si="3"/>
        <v>-0.16917844834449891</v>
      </c>
      <c r="V149" s="15">
        <v>1</v>
      </c>
    </row>
    <row r="150" spans="1:22" x14ac:dyDescent="0.25">
      <c r="A150" s="15" t="str">
        <f>'[3]TT balance'!A154</f>
        <v>Romania</v>
      </c>
      <c r="B150" s="32" t="s">
        <v>174</v>
      </c>
      <c r="C150" s="32">
        <v>968</v>
      </c>
      <c r="D150" s="32" t="s">
        <v>682</v>
      </c>
      <c r="E150" s="33">
        <v>98.453999999999994</v>
      </c>
      <c r="F150" s="33">
        <v>122.024</v>
      </c>
      <c r="G150" s="33">
        <v>174.589</v>
      </c>
      <c r="H150" s="33">
        <v>214.31700000000001</v>
      </c>
      <c r="I150" s="33">
        <v>174.102</v>
      </c>
      <c r="J150" s="33">
        <v>166.309</v>
      </c>
      <c r="K150" s="33">
        <v>183.32599999999999</v>
      </c>
      <c r="L150" s="33">
        <v>170.636</v>
      </c>
      <c r="M150" s="33">
        <v>190.8</v>
      </c>
      <c r="N150" s="33">
        <v>199.96100000000001</v>
      </c>
      <c r="O150" s="33">
        <v>177.73099999999999</v>
      </c>
      <c r="P150" s="33">
        <v>188.13</v>
      </c>
      <c r="Q150" s="33">
        <v>211.696</v>
      </c>
      <c r="R150" s="33">
        <v>241.45599999999999</v>
      </c>
      <c r="S150" s="33">
        <v>249.69499999999999</v>
      </c>
      <c r="T150" s="33">
        <v>247.214</v>
      </c>
      <c r="U150" s="34">
        <f t="shared" si="3"/>
        <v>-9.9361220689240248E-3</v>
      </c>
    </row>
    <row r="151" spans="1:22" x14ac:dyDescent="0.25">
      <c r="A151" s="15" t="str">
        <f>'[3]TT balance'!A155</f>
        <v>Russian Federation</v>
      </c>
      <c r="B151" s="32" t="s">
        <v>683</v>
      </c>
      <c r="C151" s="32">
        <v>922</v>
      </c>
      <c r="D151" s="32" t="s">
        <v>684</v>
      </c>
      <c r="E151" s="33">
        <v>817.71699999999998</v>
      </c>
      <c r="F151" s="33">
        <v>1060.9000000000001</v>
      </c>
      <c r="G151" s="33">
        <v>1393.42</v>
      </c>
      <c r="H151" s="33">
        <v>1779.11</v>
      </c>
      <c r="I151" s="33">
        <v>1307.93</v>
      </c>
      <c r="J151" s="33">
        <v>1633.11</v>
      </c>
      <c r="K151" s="33">
        <v>2046.62</v>
      </c>
      <c r="L151" s="33">
        <v>2191.48</v>
      </c>
      <c r="M151" s="33">
        <v>2288.4299999999998</v>
      </c>
      <c r="N151" s="33">
        <v>2048.84</v>
      </c>
      <c r="O151" s="33">
        <v>1356.7</v>
      </c>
      <c r="P151" s="33">
        <v>1280.6500000000001</v>
      </c>
      <c r="Q151" s="33">
        <v>1575.14</v>
      </c>
      <c r="R151" s="33">
        <v>1653.01</v>
      </c>
      <c r="S151" s="33">
        <v>1689.3</v>
      </c>
      <c r="T151" s="33">
        <v>1473.58</v>
      </c>
      <c r="U151" s="34">
        <f t="shared" si="3"/>
        <v>-0.12769786302018593</v>
      </c>
      <c r="V151" s="15">
        <v>1</v>
      </c>
    </row>
    <row r="152" spans="1:22" x14ac:dyDescent="0.25">
      <c r="A152" s="15" t="str">
        <f>'[3]TT balance'!A156</f>
        <v>Rwanda</v>
      </c>
      <c r="B152" s="32" t="s">
        <v>176</v>
      </c>
      <c r="C152" s="32">
        <v>714</v>
      </c>
      <c r="D152" s="32" t="s">
        <v>685</v>
      </c>
      <c r="E152" s="33">
        <v>2.59</v>
      </c>
      <c r="F152" s="33">
        <v>3.327</v>
      </c>
      <c r="G152" s="33">
        <v>4.0819999999999999</v>
      </c>
      <c r="H152" s="33">
        <v>5.2009999999999996</v>
      </c>
      <c r="I152" s="33">
        <v>5.694</v>
      </c>
      <c r="J152" s="33">
        <v>6.1479999999999997</v>
      </c>
      <c r="K152" s="33">
        <v>6.9109999999999996</v>
      </c>
      <c r="L152" s="33">
        <v>7.6870000000000003</v>
      </c>
      <c r="M152" s="33">
        <v>7.8520000000000003</v>
      </c>
      <c r="N152" s="33">
        <v>8.2720000000000002</v>
      </c>
      <c r="O152" s="33">
        <v>8.5850000000000009</v>
      </c>
      <c r="P152" s="33">
        <v>8.734</v>
      </c>
      <c r="Q152" s="33">
        <v>9.2530000000000001</v>
      </c>
      <c r="R152" s="33">
        <v>9.6289999999999996</v>
      </c>
      <c r="S152" s="33">
        <v>10.122999999999999</v>
      </c>
      <c r="T152" s="33">
        <v>10.372</v>
      </c>
      <c r="U152" s="34">
        <f t="shared" si="3"/>
        <v>2.4597451348414623E-2</v>
      </c>
    </row>
    <row r="153" spans="1:22" x14ac:dyDescent="0.25">
      <c r="A153" s="15" t="str">
        <f>'[3]TT balance'!A157</f>
        <v>Samoa</v>
      </c>
      <c r="B153" s="32" t="s">
        <v>177</v>
      </c>
      <c r="C153" s="32">
        <v>862</v>
      </c>
      <c r="D153" s="32" t="s">
        <v>686</v>
      </c>
      <c r="E153" s="33">
        <v>0.47399999999999998</v>
      </c>
      <c r="F153" s="33">
        <v>0.503</v>
      </c>
      <c r="G153" s="33">
        <v>0.55400000000000005</v>
      </c>
      <c r="H153" s="33">
        <v>0.66700000000000004</v>
      </c>
      <c r="I153" s="33">
        <v>0.60299999999999998</v>
      </c>
      <c r="J153" s="33">
        <v>0.66300000000000003</v>
      </c>
      <c r="K153" s="33">
        <v>0.73699999999999999</v>
      </c>
      <c r="L153" s="33">
        <v>0.76100000000000001</v>
      </c>
      <c r="M153" s="33">
        <v>0.77</v>
      </c>
      <c r="N153" s="33">
        <v>0.75700000000000001</v>
      </c>
      <c r="O153" s="33">
        <v>0.78800000000000003</v>
      </c>
      <c r="P153" s="33">
        <v>0.79900000000000004</v>
      </c>
      <c r="Q153" s="33">
        <v>0.83199999999999996</v>
      </c>
      <c r="R153" s="33">
        <v>0.83699999999999997</v>
      </c>
      <c r="S153" s="33">
        <v>0.85199999999999998</v>
      </c>
      <c r="T153" s="33">
        <v>0.80400000000000005</v>
      </c>
      <c r="U153" s="34">
        <f t="shared" si="3"/>
        <v>-5.6338028169014009E-2</v>
      </c>
    </row>
    <row r="154" spans="1:22" x14ac:dyDescent="0.25">
      <c r="A154" s="15" t="str">
        <f>'[3]TT balance'!A158</f>
        <v>São Tomé and Príncipe, Dem. Rep. of</v>
      </c>
      <c r="B154" s="32" t="s">
        <v>687</v>
      </c>
      <c r="C154" s="32">
        <v>716</v>
      </c>
      <c r="D154" s="32" t="s">
        <v>688</v>
      </c>
      <c r="E154" s="33">
        <v>0.125</v>
      </c>
      <c r="F154" s="33">
        <v>0.13300000000000001</v>
      </c>
      <c r="G154" s="33">
        <v>0.14499999999999999</v>
      </c>
      <c r="H154" s="33">
        <v>0.188</v>
      </c>
      <c r="I154" s="33">
        <v>0.188</v>
      </c>
      <c r="J154" s="33">
        <v>0.19700000000000001</v>
      </c>
      <c r="K154" s="33">
        <v>0.23300000000000001</v>
      </c>
      <c r="L154" s="33">
        <v>0.253</v>
      </c>
      <c r="M154" s="33">
        <v>0.30299999999999999</v>
      </c>
      <c r="N154" s="33">
        <v>0.34899999999999998</v>
      </c>
      <c r="O154" s="33">
        <v>0.318</v>
      </c>
      <c r="P154" s="33">
        <v>0.34799999999999998</v>
      </c>
      <c r="Q154" s="33">
        <v>0.376</v>
      </c>
      <c r="R154" s="33">
        <v>0.41599999999999998</v>
      </c>
      <c r="S154" s="33">
        <v>0.42199999999999999</v>
      </c>
      <c r="T154" s="33">
        <v>0.41799999999999998</v>
      </c>
      <c r="U154" s="34">
        <f t="shared" si="3"/>
        <v>-9.4786729857819774E-3</v>
      </c>
    </row>
    <row r="155" spans="1:22" x14ac:dyDescent="0.25">
      <c r="A155" s="15" t="str">
        <f>'[3]TT balance'!A159</f>
        <v>Saudi Arabia</v>
      </c>
      <c r="B155" s="32" t="s">
        <v>179</v>
      </c>
      <c r="C155" s="32">
        <v>456</v>
      </c>
      <c r="D155" s="32" t="s">
        <v>689</v>
      </c>
      <c r="E155" s="33">
        <v>328.20600000000002</v>
      </c>
      <c r="F155" s="33">
        <v>376.39800000000002</v>
      </c>
      <c r="G155" s="33">
        <v>415.68700000000001</v>
      </c>
      <c r="H155" s="33">
        <v>519.79700000000003</v>
      </c>
      <c r="I155" s="33">
        <v>429.09800000000001</v>
      </c>
      <c r="J155" s="33">
        <v>528.20699999999999</v>
      </c>
      <c r="K155" s="33">
        <v>671.23900000000003</v>
      </c>
      <c r="L155" s="33">
        <v>735.97500000000002</v>
      </c>
      <c r="M155" s="33">
        <v>746.64700000000005</v>
      </c>
      <c r="N155" s="33">
        <v>756.35</v>
      </c>
      <c r="O155" s="33">
        <v>654.27</v>
      </c>
      <c r="P155" s="33">
        <v>644.93600000000004</v>
      </c>
      <c r="Q155" s="33">
        <v>688.58600000000001</v>
      </c>
      <c r="R155" s="33">
        <v>786.52200000000005</v>
      </c>
      <c r="S155" s="33">
        <v>792.96699999999998</v>
      </c>
      <c r="T155" s="33">
        <v>701.46699999999998</v>
      </c>
      <c r="U155" s="34">
        <f t="shared" si="3"/>
        <v>-0.11538941721408336</v>
      </c>
      <c r="V155" s="15">
        <v>1</v>
      </c>
    </row>
    <row r="156" spans="1:22" x14ac:dyDescent="0.25">
      <c r="A156" s="15" t="str">
        <f>'[3]TT balance'!A160</f>
        <v>Senegal</v>
      </c>
      <c r="B156" s="32" t="s">
        <v>180</v>
      </c>
      <c r="C156" s="32">
        <v>722</v>
      </c>
      <c r="D156" s="32" t="s">
        <v>690</v>
      </c>
      <c r="E156" s="33">
        <v>11.015000000000001</v>
      </c>
      <c r="F156" s="33">
        <v>11.699</v>
      </c>
      <c r="G156" s="33">
        <v>13.996</v>
      </c>
      <c r="H156" s="33">
        <v>16.852</v>
      </c>
      <c r="I156" s="33">
        <v>16.128</v>
      </c>
      <c r="J156" s="33">
        <v>16.134</v>
      </c>
      <c r="K156" s="33">
        <v>17.811</v>
      </c>
      <c r="L156" s="33">
        <v>17.672000000000001</v>
      </c>
      <c r="M156" s="33">
        <v>18.919</v>
      </c>
      <c r="N156" s="33">
        <v>19.802</v>
      </c>
      <c r="O156" s="33">
        <v>17.777000000000001</v>
      </c>
      <c r="P156" s="33">
        <v>19.035</v>
      </c>
      <c r="Q156" s="33">
        <v>20.989000000000001</v>
      </c>
      <c r="R156" s="33">
        <v>23.126999999999999</v>
      </c>
      <c r="S156" s="33">
        <v>23.306999999999999</v>
      </c>
      <c r="T156" s="33">
        <v>24.448</v>
      </c>
      <c r="U156" s="34">
        <f t="shared" si="3"/>
        <v>4.895524949585961E-2</v>
      </c>
    </row>
    <row r="157" spans="1:22" x14ac:dyDescent="0.25">
      <c r="A157" s="15" t="str">
        <f>'[3]TT balance'!A161</f>
        <v>Serbia, Rep. of</v>
      </c>
      <c r="B157" s="32" t="s">
        <v>691</v>
      </c>
      <c r="C157" s="32">
        <v>942</v>
      </c>
      <c r="D157" s="32" t="s">
        <v>692</v>
      </c>
      <c r="E157" s="33">
        <v>27.515000000000001</v>
      </c>
      <c r="F157" s="33">
        <v>32.625</v>
      </c>
      <c r="G157" s="33">
        <v>43.424999999999997</v>
      </c>
      <c r="H157" s="33">
        <v>52.13</v>
      </c>
      <c r="I157" s="33">
        <v>45.188000000000002</v>
      </c>
      <c r="J157" s="33">
        <v>41.396999999999998</v>
      </c>
      <c r="K157" s="33">
        <v>49.314</v>
      </c>
      <c r="L157" s="33">
        <v>43.33</v>
      </c>
      <c r="M157" s="33">
        <v>48.427999999999997</v>
      </c>
      <c r="N157" s="33">
        <v>47.094999999999999</v>
      </c>
      <c r="O157" s="33">
        <v>39.655999999999999</v>
      </c>
      <c r="P157" s="33">
        <v>40.692999999999998</v>
      </c>
      <c r="Q157" s="33">
        <v>44.179000000000002</v>
      </c>
      <c r="R157" s="33">
        <v>50.640999999999998</v>
      </c>
      <c r="S157" s="33">
        <v>51.475000000000001</v>
      </c>
      <c r="T157" s="33">
        <v>52.96</v>
      </c>
      <c r="U157" s="34">
        <f t="shared" si="3"/>
        <v>2.8848955803788323E-2</v>
      </c>
    </row>
    <row r="158" spans="1:22" x14ac:dyDescent="0.25">
      <c r="A158" s="15" t="str">
        <f>'[3]TT balance'!A162</f>
        <v>Seychelles</v>
      </c>
      <c r="B158" s="32" t="s">
        <v>182</v>
      </c>
      <c r="C158" s="32">
        <v>718</v>
      </c>
      <c r="D158" s="32" t="s">
        <v>693</v>
      </c>
      <c r="E158" s="33">
        <v>0.91900000000000004</v>
      </c>
      <c r="F158" s="33">
        <v>1.016</v>
      </c>
      <c r="G158" s="33">
        <v>1.034</v>
      </c>
      <c r="H158" s="33">
        <v>0.998</v>
      </c>
      <c r="I158" s="33">
        <v>0.84699999999999998</v>
      </c>
      <c r="J158" s="33">
        <v>0.97</v>
      </c>
      <c r="K158" s="33">
        <v>1.018</v>
      </c>
      <c r="L158" s="33">
        <v>1.06</v>
      </c>
      <c r="M158" s="33">
        <v>1.3280000000000001</v>
      </c>
      <c r="N158" s="33">
        <v>1.343</v>
      </c>
      <c r="O158" s="33">
        <v>1.377</v>
      </c>
      <c r="P158" s="33">
        <v>1.4259999999999999</v>
      </c>
      <c r="Q158" s="33">
        <v>1.528</v>
      </c>
      <c r="R158" s="33">
        <v>1.542</v>
      </c>
      <c r="S158" s="33">
        <v>1.58</v>
      </c>
      <c r="T158" s="33">
        <v>1.131</v>
      </c>
      <c r="U158" s="34">
        <f t="shared" si="3"/>
        <v>-0.28417721518987349</v>
      </c>
    </row>
    <row r="159" spans="1:22" x14ac:dyDescent="0.25">
      <c r="A159" s="15" t="str">
        <f>'[3]TT balance'!A163</f>
        <v>Sierra Leone</v>
      </c>
      <c r="B159" s="32" t="s">
        <v>183</v>
      </c>
      <c r="C159" s="32">
        <v>724</v>
      </c>
      <c r="D159" s="32" t="s">
        <v>694</v>
      </c>
      <c r="E159" s="33">
        <v>1.61</v>
      </c>
      <c r="F159" s="33">
        <v>1.8839999999999999</v>
      </c>
      <c r="G159" s="33">
        <v>2.1589999999999998</v>
      </c>
      <c r="H159" s="33">
        <v>2.5110000000000001</v>
      </c>
      <c r="I159" s="33">
        <v>2.4540000000000002</v>
      </c>
      <c r="J159" s="33">
        <v>2.5779999999999998</v>
      </c>
      <c r="K159" s="33">
        <v>2.9420000000000002</v>
      </c>
      <c r="L159" s="33">
        <v>3.802</v>
      </c>
      <c r="M159" s="33">
        <v>4.9160000000000004</v>
      </c>
      <c r="N159" s="33">
        <v>5.0069999999999997</v>
      </c>
      <c r="O159" s="33">
        <v>4.2519999999999998</v>
      </c>
      <c r="P159" s="33">
        <v>3.855</v>
      </c>
      <c r="Q159" s="33">
        <v>3.7130000000000001</v>
      </c>
      <c r="R159" s="33">
        <v>4.085</v>
      </c>
      <c r="S159" s="33">
        <v>4.1189999999999998</v>
      </c>
      <c r="T159" s="33">
        <v>4.2039999999999997</v>
      </c>
      <c r="U159" s="34">
        <f t="shared" si="3"/>
        <v>2.0636076717649887E-2</v>
      </c>
    </row>
    <row r="160" spans="1:22" x14ac:dyDescent="0.25">
      <c r="A160" s="15" t="str">
        <f>'[3]TT balance'!A164</f>
        <v>Singapore</v>
      </c>
      <c r="B160" s="32" t="s">
        <v>184</v>
      </c>
      <c r="C160" s="32">
        <v>576</v>
      </c>
      <c r="D160" s="32" t="s">
        <v>695</v>
      </c>
      <c r="E160" s="33">
        <v>127.80800000000001</v>
      </c>
      <c r="F160" s="33">
        <v>148.62700000000001</v>
      </c>
      <c r="G160" s="33">
        <v>180.94200000000001</v>
      </c>
      <c r="H160" s="33">
        <v>193.61699999999999</v>
      </c>
      <c r="I160" s="33">
        <v>194.15</v>
      </c>
      <c r="J160" s="33">
        <v>239.80799999999999</v>
      </c>
      <c r="K160" s="33">
        <v>279.35700000000003</v>
      </c>
      <c r="L160" s="33">
        <v>295.09300000000002</v>
      </c>
      <c r="M160" s="33">
        <v>307.57600000000002</v>
      </c>
      <c r="N160" s="33">
        <v>314.86399999999998</v>
      </c>
      <c r="O160" s="33">
        <v>307.99900000000002</v>
      </c>
      <c r="P160" s="33">
        <v>318.75299999999999</v>
      </c>
      <c r="Q160" s="33">
        <v>343.33199999999999</v>
      </c>
      <c r="R160" s="33">
        <v>375.96300000000002</v>
      </c>
      <c r="S160" s="33">
        <v>374.39</v>
      </c>
      <c r="T160" s="33">
        <v>339.98099999999999</v>
      </c>
      <c r="U160" s="34">
        <f t="shared" si="3"/>
        <v>-9.1906835118459318E-2</v>
      </c>
    </row>
    <row r="161" spans="1:22" x14ac:dyDescent="0.25">
      <c r="A161" s="15" t="str">
        <f>'[3]TT balance'!A165</f>
        <v>Sint Maarten, Kingdom of the Netherlands</v>
      </c>
      <c r="B161" s="32"/>
      <c r="C161" s="32">
        <v>352</v>
      </c>
      <c r="D161" s="32"/>
      <c r="E161" s="33">
        <v>0.70795481675977601</v>
      </c>
      <c r="F161" s="33">
        <v>0.75824638212290507</v>
      </c>
      <c r="G161" s="33">
        <v>0.80747149720670286</v>
      </c>
      <c r="H161" s="33">
        <v>0.85473209776536296</v>
      </c>
      <c r="I161" s="33">
        <v>0.85899789999999998</v>
      </c>
      <c r="J161" s="33">
        <v>0.89649205865921699</v>
      </c>
      <c r="K161" s="33">
        <v>0.93606298882681505</v>
      </c>
      <c r="L161" s="33">
        <v>0.98584505865921701</v>
      </c>
      <c r="M161" s="33">
        <v>1.0229194966480402</v>
      </c>
      <c r="N161" s="33">
        <v>1.0579329608938499</v>
      </c>
      <c r="O161" s="33">
        <v>1.0664245810055799</v>
      </c>
      <c r="P161" s="33">
        <v>1.0720670391061402</v>
      </c>
      <c r="Q161" s="33">
        <v>1.014</v>
      </c>
      <c r="R161" s="33">
        <v>0.95399999999999996</v>
      </c>
      <c r="S161" s="33">
        <v>1.0089999999999999</v>
      </c>
      <c r="T161" s="33"/>
      <c r="U161" s="34"/>
    </row>
    <row r="162" spans="1:22" x14ac:dyDescent="0.25">
      <c r="A162" s="15" t="str">
        <f>'[3]TT balance'!A166</f>
        <v>Slovak Rep.</v>
      </c>
      <c r="B162" s="32" t="s">
        <v>696</v>
      </c>
      <c r="C162" s="32">
        <v>936</v>
      </c>
      <c r="D162" s="32" t="s">
        <v>697</v>
      </c>
      <c r="E162" s="33">
        <v>49.116</v>
      </c>
      <c r="F162" s="33">
        <v>57.491999999999997</v>
      </c>
      <c r="G162" s="33">
        <v>77.239000000000004</v>
      </c>
      <c r="H162" s="33">
        <v>97.17</v>
      </c>
      <c r="I162" s="33">
        <v>89.302000000000007</v>
      </c>
      <c r="J162" s="33">
        <v>90.472999999999999</v>
      </c>
      <c r="K162" s="33">
        <v>99.234999999999999</v>
      </c>
      <c r="L162" s="33">
        <v>94.588999999999999</v>
      </c>
      <c r="M162" s="33">
        <v>98.878</v>
      </c>
      <c r="N162" s="33">
        <v>101.351</v>
      </c>
      <c r="O162" s="33">
        <v>88.512</v>
      </c>
      <c r="P162" s="33">
        <v>89.691000000000003</v>
      </c>
      <c r="Q162" s="33">
        <v>95.460999999999999</v>
      </c>
      <c r="R162" s="33">
        <v>105.75</v>
      </c>
      <c r="S162" s="33">
        <v>105.09099999999999</v>
      </c>
      <c r="T162" s="33">
        <v>104.08799999999999</v>
      </c>
      <c r="U162" s="34">
        <f t="shared" si="3"/>
        <v>-9.5441093909088837E-3</v>
      </c>
    </row>
    <row r="163" spans="1:22" x14ac:dyDescent="0.25">
      <c r="A163" s="15" t="str">
        <f>'[3]TT balance'!A167</f>
        <v>Slovenia, Rep. of</v>
      </c>
      <c r="B163" s="32" t="s">
        <v>698</v>
      </c>
      <c r="C163" s="32">
        <v>961</v>
      </c>
      <c r="D163" s="32" t="s">
        <v>699</v>
      </c>
      <c r="E163" s="33">
        <v>36.261000000000003</v>
      </c>
      <c r="F163" s="33">
        <v>39.514000000000003</v>
      </c>
      <c r="G163" s="33">
        <v>48.073</v>
      </c>
      <c r="H163" s="33">
        <v>55.773000000000003</v>
      </c>
      <c r="I163" s="33">
        <v>50.512999999999998</v>
      </c>
      <c r="J163" s="33">
        <v>48.247999999999998</v>
      </c>
      <c r="K163" s="33">
        <v>51.575000000000003</v>
      </c>
      <c r="L163" s="33">
        <v>46.606999999999999</v>
      </c>
      <c r="M163" s="33">
        <v>48.415999999999997</v>
      </c>
      <c r="N163" s="33">
        <v>50.01</v>
      </c>
      <c r="O163" s="33">
        <v>43.112000000000002</v>
      </c>
      <c r="P163" s="33">
        <v>44.753999999999998</v>
      </c>
      <c r="Q163" s="33">
        <v>48.569000000000003</v>
      </c>
      <c r="R163" s="33">
        <v>54.186</v>
      </c>
      <c r="S163" s="33">
        <v>54.18</v>
      </c>
      <c r="T163" s="33">
        <v>52.838000000000001</v>
      </c>
      <c r="U163" s="34">
        <f t="shared" si="3"/>
        <v>-2.4769287559985198E-2</v>
      </c>
    </row>
    <row r="164" spans="1:22" x14ac:dyDescent="0.25">
      <c r="A164" s="15" t="str">
        <f>'[3]TT balance'!A168</f>
        <v>Solomon Islands</v>
      </c>
      <c r="B164" s="32" t="s">
        <v>188</v>
      </c>
      <c r="C164" s="32">
        <v>813</v>
      </c>
      <c r="D164" s="32" t="s">
        <v>700</v>
      </c>
      <c r="E164" s="33">
        <v>0.47699999999999998</v>
      </c>
      <c r="F164" s="33">
        <v>0.53900000000000003</v>
      </c>
      <c r="G164" s="33">
        <v>0.62</v>
      </c>
      <c r="H164" s="33">
        <v>0.69899999999999995</v>
      </c>
      <c r="I164" s="33">
        <v>0.73599999999999999</v>
      </c>
      <c r="J164" s="33">
        <v>0.84699999999999998</v>
      </c>
      <c r="K164" s="33">
        <v>1.05</v>
      </c>
      <c r="L164" s="33">
        <v>1.1910000000000001</v>
      </c>
      <c r="M164" s="33">
        <v>1.2849999999999999</v>
      </c>
      <c r="N164" s="33">
        <v>1.3380000000000001</v>
      </c>
      <c r="O164" s="33">
        <v>1.3109999999999999</v>
      </c>
      <c r="P164" s="33">
        <v>1.381</v>
      </c>
      <c r="Q164" s="33">
        <v>1.458</v>
      </c>
      <c r="R164" s="33">
        <v>1.5660000000000001</v>
      </c>
      <c r="S164" s="33">
        <v>1.579</v>
      </c>
      <c r="T164" s="33">
        <v>1.5669999999999999</v>
      </c>
      <c r="U164" s="34">
        <f t="shared" si="3"/>
        <v>-7.5997466751108744E-3</v>
      </c>
    </row>
    <row r="165" spans="1:22" x14ac:dyDescent="0.25">
      <c r="A165" s="15" t="str">
        <f>'[3]TT balance'!A169</f>
        <v>Somalia</v>
      </c>
      <c r="B165" s="32" t="s">
        <v>189</v>
      </c>
      <c r="C165" s="32">
        <v>726</v>
      </c>
      <c r="D165" s="32" t="s">
        <v>701</v>
      </c>
      <c r="E165" s="33"/>
      <c r="F165" s="33"/>
      <c r="G165" s="33"/>
      <c r="H165" s="33"/>
      <c r="I165" s="33"/>
      <c r="J165" s="33"/>
      <c r="K165" s="33">
        <v>3.4990000000000001</v>
      </c>
      <c r="L165" s="33">
        <v>3.6110000000000002</v>
      </c>
      <c r="M165" s="33">
        <v>3.8919999999999999</v>
      </c>
      <c r="N165" s="33">
        <v>3.964</v>
      </c>
      <c r="O165" s="33">
        <v>4.0490000000000004</v>
      </c>
      <c r="P165" s="33">
        <v>4.1980000000000004</v>
      </c>
      <c r="Q165" s="33">
        <v>4.5090000000000003</v>
      </c>
      <c r="R165" s="33">
        <v>4.7210000000000001</v>
      </c>
      <c r="S165" s="33">
        <v>4.944</v>
      </c>
      <c r="T165" s="33">
        <v>4.92</v>
      </c>
      <c r="U165" s="34">
        <f t="shared" si="3"/>
        <v>-4.8543689320388328E-3</v>
      </c>
    </row>
    <row r="166" spans="1:22" x14ac:dyDescent="0.25">
      <c r="A166" s="15" t="str">
        <f>'[3]TT balance'!A170</f>
        <v>South Africa</v>
      </c>
      <c r="B166" s="32" t="s">
        <v>190</v>
      </c>
      <c r="C166" s="32">
        <v>199</v>
      </c>
      <c r="D166" s="32" t="s">
        <v>702</v>
      </c>
      <c r="E166" s="33">
        <v>257.66699999999997</v>
      </c>
      <c r="F166" s="33">
        <v>271.81200000000001</v>
      </c>
      <c r="G166" s="33">
        <v>299.03300000000002</v>
      </c>
      <c r="H166" s="33">
        <v>287.09500000000003</v>
      </c>
      <c r="I166" s="33">
        <v>297.221</v>
      </c>
      <c r="J166" s="33">
        <v>375.30399999999997</v>
      </c>
      <c r="K166" s="33">
        <v>416.87900000000002</v>
      </c>
      <c r="L166" s="33">
        <v>396.33199999999999</v>
      </c>
      <c r="M166" s="33">
        <v>366.82100000000003</v>
      </c>
      <c r="N166" s="33">
        <v>350.90100000000001</v>
      </c>
      <c r="O166" s="33">
        <v>317.57799999999997</v>
      </c>
      <c r="P166" s="33">
        <v>296.27300000000002</v>
      </c>
      <c r="Q166" s="33">
        <v>349.43299999999999</v>
      </c>
      <c r="R166" s="33">
        <v>368.13499999999999</v>
      </c>
      <c r="S166" s="33">
        <v>351.35399999999998</v>
      </c>
      <c r="T166" s="33">
        <v>302.11399999999998</v>
      </c>
      <c r="U166" s="34">
        <f t="shared" si="3"/>
        <v>-0.14014355891778663</v>
      </c>
    </row>
    <row r="167" spans="1:22" x14ac:dyDescent="0.25">
      <c r="A167" s="15" t="str">
        <f>'[3]TT balance'!A171</f>
        <v>South Sudan, Rep. of</v>
      </c>
      <c r="B167" s="32" t="s">
        <v>703</v>
      </c>
      <c r="C167" s="32">
        <v>733</v>
      </c>
      <c r="D167" s="32" t="s">
        <v>704</v>
      </c>
      <c r="E167" s="33"/>
      <c r="F167" s="33"/>
      <c r="G167" s="33"/>
      <c r="H167" s="33"/>
      <c r="I167" s="33"/>
      <c r="J167" s="33"/>
      <c r="K167" s="33">
        <v>17.186</v>
      </c>
      <c r="L167" s="33">
        <v>11.266999999999999</v>
      </c>
      <c r="M167" s="33">
        <v>14.946999999999999</v>
      </c>
      <c r="N167" s="33">
        <v>15.382999999999999</v>
      </c>
      <c r="O167" s="33">
        <v>14.801</v>
      </c>
      <c r="P167" s="33">
        <v>3.5009999999999999</v>
      </c>
      <c r="Q167" s="33">
        <v>3.4950000000000001</v>
      </c>
      <c r="R167" s="33">
        <v>4.6589999999999998</v>
      </c>
      <c r="S167" s="33">
        <v>4.1429999999999998</v>
      </c>
      <c r="T167" s="33">
        <v>4.0739999999999998</v>
      </c>
      <c r="U167" s="34">
        <f t="shared" si="3"/>
        <v>-1.6654598117306296E-2</v>
      </c>
      <c r="V167" s="15">
        <v>1</v>
      </c>
    </row>
    <row r="168" spans="1:22" x14ac:dyDescent="0.25">
      <c r="A168" s="15" t="str">
        <f>'[3]TT balance'!A172</f>
        <v>Spain</v>
      </c>
      <c r="B168" s="32" t="s">
        <v>192</v>
      </c>
      <c r="C168" s="32">
        <v>184</v>
      </c>
      <c r="D168" s="32" t="s">
        <v>705</v>
      </c>
      <c r="E168" s="33">
        <v>1154.3499999999999</v>
      </c>
      <c r="F168" s="33">
        <v>1260.47</v>
      </c>
      <c r="G168" s="33">
        <v>1474.18</v>
      </c>
      <c r="H168" s="33">
        <v>1631.69</v>
      </c>
      <c r="I168" s="33">
        <v>1489.85</v>
      </c>
      <c r="J168" s="33">
        <v>1423.27</v>
      </c>
      <c r="K168" s="33">
        <v>1480.45</v>
      </c>
      <c r="L168" s="33">
        <v>1325.58</v>
      </c>
      <c r="M168" s="33">
        <v>1355.16</v>
      </c>
      <c r="N168" s="33">
        <v>1371.58</v>
      </c>
      <c r="O168" s="33">
        <v>1195.72</v>
      </c>
      <c r="P168" s="33">
        <v>1232.57</v>
      </c>
      <c r="Q168" s="33">
        <v>1312.08</v>
      </c>
      <c r="R168" s="33">
        <v>1422.8</v>
      </c>
      <c r="S168" s="33">
        <v>1393.64</v>
      </c>
      <c r="T168" s="33">
        <v>1278.21</v>
      </c>
      <c r="U168" s="34">
        <f t="shared" si="3"/>
        <v>-8.2826267902758266E-2</v>
      </c>
    </row>
    <row r="169" spans="1:22" x14ac:dyDescent="0.25">
      <c r="A169" s="15" t="str">
        <f>'[3]TT balance'!A173</f>
        <v>Sri Lanka</v>
      </c>
      <c r="B169" s="32" t="s">
        <v>193</v>
      </c>
      <c r="C169" s="32">
        <v>524</v>
      </c>
      <c r="D169" s="32" t="s">
        <v>706</v>
      </c>
      <c r="E169" s="33">
        <v>27.939</v>
      </c>
      <c r="F169" s="33">
        <v>32.356999999999999</v>
      </c>
      <c r="G169" s="33">
        <v>37.023000000000003</v>
      </c>
      <c r="H169" s="33">
        <v>46.607999999999997</v>
      </c>
      <c r="I169" s="33">
        <v>48.128999999999998</v>
      </c>
      <c r="J169" s="33">
        <v>56.731999999999999</v>
      </c>
      <c r="K169" s="33">
        <v>65.265000000000001</v>
      </c>
      <c r="L169" s="33">
        <v>68.381</v>
      </c>
      <c r="M169" s="33">
        <v>74.253</v>
      </c>
      <c r="N169" s="33">
        <v>79.311999999999998</v>
      </c>
      <c r="O169" s="33">
        <v>80.557000000000002</v>
      </c>
      <c r="P169" s="33">
        <v>82.39</v>
      </c>
      <c r="Q169" s="33">
        <v>87.421999999999997</v>
      </c>
      <c r="R169" s="33">
        <v>87.921999999999997</v>
      </c>
      <c r="S169" s="33">
        <v>83.977999999999994</v>
      </c>
      <c r="T169" s="33">
        <v>80.7</v>
      </c>
      <c r="U169" s="34">
        <f t="shared" si="3"/>
        <v>-3.9034032722855883E-2</v>
      </c>
    </row>
    <row r="170" spans="1:22" x14ac:dyDescent="0.25">
      <c r="A170" s="15" t="str">
        <f>'[3]TT balance'!A174</f>
        <v>St. Kitts and Nevis</v>
      </c>
      <c r="B170" s="32" t="s">
        <v>194</v>
      </c>
      <c r="C170" s="32">
        <v>361</v>
      </c>
      <c r="D170" s="32" t="s">
        <v>707</v>
      </c>
      <c r="E170" s="33">
        <v>0.54700000000000004</v>
      </c>
      <c r="F170" s="33">
        <v>0.64400000000000002</v>
      </c>
      <c r="G170" s="33">
        <v>0.68899999999999995</v>
      </c>
      <c r="H170" s="33">
        <v>0.751</v>
      </c>
      <c r="I170" s="33">
        <v>0.748</v>
      </c>
      <c r="J170" s="33">
        <v>0.76</v>
      </c>
      <c r="K170" s="33">
        <v>0.81799999999999995</v>
      </c>
      <c r="L170" s="33">
        <v>0.8</v>
      </c>
      <c r="M170" s="33">
        <v>0.84</v>
      </c>
      <c r="N170" s="33">
        <v>0.91700000000000004</v>
      </c>
      <c r="O170" s="33">
        <v>0.92300000000000004</v>
      </c>
      <c r="P170" s="33">
        <v>0.97099999999999997</v>
      </c>
      <c r="Q170" s="33">
        <v>0.997</v>
      </c>
      <c r="R170" s="33">
        <v>1.0109999999999999</v>
      </c>
      <c r="S170" s="33">
        <v>1.0649999999999999</v>
      </c>
      <c r="T170" s="33">
        <v>0.85199999999999998</v>
      </c>
      <c r="U170" s="34">
        <f t="shared" si="3"/>
        <v>-0.19999999999999996</v>
      </c>
    </row>
    <row r="171" spans="1:22" x14ac:dyDescent="0.25">
      <c r="A171" s="15" t="str">
        <f>'[3]TT balance'!A175</f>
        <v>St. Lucia</v>
      </c>
      <c r="B171" s="32" t="s">
        <v>195</v>
      </c>
      <c r="C171" s="32">
        <v>362</v>
      </c>
      <c r="D171" s="32" t="s">
        <v>708</v>
      </c>
      <c r="E171" s="33">
        <v>1.1359999999999999</v>
      </c>
      <c r="F171" s="33">
        <v>1.268</v>
      </c>
      <c r="G171" s="33">
        <v>1.3360000000000001</v>
      </c>
      <c r="H171" s="33">
        <v>1.4379999999999999</v>
      </c>
      <c r="I171" s="33">
        <v>1.4019999999999999</v>
      </c>
      <c r="J171" s="33">
        <v>1.4870000000000001</v>
      </c>
      <c r="K171" s="33">
        <v>1.577</v>
      </c>
      <c r="L171" s="33">
        <v>1.605</v>
      </c>
      <c r="M171" s="33">
        <v>1.665</v>
      </c>
      <c r="N171" s="33">
        <v>1.7549999999999999</v>
      </c>
      <c r="O171" s="33">
        <v>1.8080000000000001</v>
      </c>
      <c r="P171" s="33">
        <v>1.865</v>
      </c>
      <c r="Q171" s="33">
        <v>1.9990000000000001</v>
      </c>
      <c r="R171" s="33">
        <v>2.0659999999999998</v>
      </c>
      <c r="S171" s="33">
        <v>2.1219999999999999</v>
      </c>
      <c r="T171" s="33">
        <v>1.6919999999999999</v>
      </c>
      <c r="U171" s="34">
        <f t="shared" si="3"/>
        <v>-0.20263901979264842</v>
      </c>
    </row>
    <row r="172" spans="1:22" x14ac:dyDescent="0.25">
      <c r="A172" s="15" t="str">
        <f>'[3]TT balance'!A176</f>
        <v>St. Vincent and the Grenadines</v>
      </c>
      <c r="B172" s="32" t="s">
        <v>196</v>
      </c>
      <c r="C172" s="32">
        <v>364</v>
      </c>
      <c r="D172" s="32" t="s">
        <v>709</v>
      </c>
      <c r="E172" s="33">
        <v>0.55100000000000005</v>
      </c>
      <c r="F172" s="33">
        <v>0.61099999999999999</v>
      </c>
      <c r="G172" s="33">
        <v>0.68400000000000005</v>
      </c>
      <c r="H172" s="33">
        <v>0.69499999999999995</v>
      </c>
      <c r="I172" s="33">
        <v>0.67500000000000004</v>
      </c>
      <c r="J172" s="33">
        <v>0.68100000000000005</v>
      </c>
      <c r="K172" s="33">
        <v>0.67600000000000005</v>
      </c>
      <c r="L172" s="33">
        <v>0.69299999999999995</v>
      </c>
      <c r="M172" s="33">
        <v>0.72099999999999997</v>
      </c>
      <c r="N172" s="33">
        <v>0.72799999999999998</v>
      </c>
      <c r="O172" s="33">
        <v>0.755</v>
      </c>
      <c r="P172" s="33">
        <v>0.77400000000000002</v>
      </c>
      <c r="Q172" s="33">
        <v>0.79200000000000004</v>
      </c>
      <c r="R172" s="33">
        <v>0.81100000000000005</v>
      </c>
      <c r="S172" s="33">
        <v>0.82499999999999996</v>
      </c>
      <c r="T172" s="33">
        <v>0.78700000000000003</v>
      </c>
      <c r="U172" s="34">
        <f t="shared" si="3"/>
        <v>-4.6060606060606024E-2</v>
      </c>
    </row>
    <row r="173" spans="1:22" x14ac:dyDescent="0.25">
      <c r="A173" s="15" t="str">
        <f>'[3]TT balance'!A177</f>
        <v>Sudan</v>
      </c>
      <c r="B173" s="32" t="s">
        <v>197</v>
      </c>
      <c r="C173" s="32">
        <v>732</v>
      </c>
      <c r="D173" s="32" t="s">
        <v>710</v>
      </c>
      <c r="E173" s="33">
        <v>35.183</v>
      </c>
      <c r="F173" s="33">
        <v>45.264000000000003</v>
      </c>
      <c r="G173" s="33">
        <v>59.44</v>
      </c>
      <c r="H173" s="33">
        <v>64.832999999999998</v>
      </c>
      <c r="I173" s="33">
        <v>54.811999999999998</v>
      </c>
      <c r="J173" s="33">
        <v>65.715999999999994</v>
      </c>
      <c r="K173" s="33">
        <v>66.447999999999993</v>
      </c>
      <c r="L173" s="33">
        <v>48.948</v>
      </c>
      <c r="M173" s="33">
        <v>52.892000000000003</v>
      </c>
      <c r="N173" s="33">
        <v>60.725999999999999</v>
      </c>
      <c r="O173" s="33">
        <v>64.536000000000001</v>
      </c>
      <c r="P173" s="33">
        <v>64.882999999999996</v>
      </c>
      <c r="Q173" s="33">
        <v>47.837000000000003</v>
      </c>
      <c r="R173" s="33">
        <v>35.890999999999998</v>
      </c>
      <c r="S173" s="33">
        <v>33.564</v>
      </c>
      <c r="T173" s="33">
        <v>34.369999999999997</v>
      </c>
      <c r="U173" s="34">
        <f t="shared" si="3"/>
        <v>2.4013824335597622E-2</v>
      </c>
    </row>
    <row r="174" spans="1:22" x14ac:dyDescent="0.25">
      <c r="A174" s="15" t="str">
        <f>'[3]TT balance'!A178</f>
        <v>Suriname</v>
      </c>
      <c r="B174" s="32" t="s">
        <v>198</v>
      </c>
      <c r="C174" s="32">
        <v>366</v>
      </c>
      <c r="D174" s="32" t="s">
        <v>711</v>
      </c>
      <c r="E174" s="33">
        <v>2.2349999999999999</v>
      </c>
      <c r="F174" s="33">
        <v>2.6259999999999999</v>
      </c>
      <c r="G174" s="33">
        <v>2.9359999999999999</v>
      </c>
      <c r="H174" s="33">
        <v>3.5329999999999999</v>
      </c>
      <c r="I174" s="33">
        <v>3.8759999999999999</v>
      </c>
      <c r="J174" s="33">
        <v>4.3680000000000003</v>
      </c>
      <c r="K174" s="33">
        <v>4.4219999999999997</v>
      </c>
      <c r="L174" s="33">
        <v>4.9800000000000004</v>
      </c>
      <c r="M174" s="33">
        <v>5.1459999999999999</v>
      </c>
      <c r="N174" s="33">
        <v>5.2409999999999997</v>
      </c>
      <c r="O174" s="33">
        <v>4.7869999999999999</v>
      </c>
      <c r="P174" s="33">
        <v>3.129</v>
      </c>
      <c r="Q174" s="33">
        <v>3.2160000000000002</v>
      </c>
      <c r="R174" s="33">
        <v>3.4649999999999999</v>
      </c>
      <c r="S174" s="33">
        <v>3.6970000000000001</v>
      </c>
      <c r="T174" s="33">
        <v>2.41</v>
      </c>
      <c r="U174" s="34">
        <f t="shared" si="3"/>
        <v>-0.34812009737625094</v>
      </c>
    </row>
    <row r="175" spans="1:22" x14ac:dyDescent="0.25">
      <c r="A175" s="15" t="str">
        <f>'[3]TT balance'!A179</f>
        <v>Sweden</v>
      </c>
      <c r="B175" s="32" t="s">
        <v>199</v>
      </c>
      <c r="C175" s="32">
        <v>144</v>
      </c>
      <c r="D175" s="32" t="s">
        <v>712</v>
      </c>
      <c r="E175" s="33">
        <v>392.21899999999999</v>
      </c>
      <c r="F175" s="33">
        <v>423.09100000000001</v>
      </c>
      <c r="G175" s="33">
        <v>491.255</v>
      </c>
      <c r="H175" s="33">
        <v>517.70600000000002</v>
      </c>
      <c r="I175" s="33">
        <v>436.536</v>
      </c>
      <c r="J175" s="33">
        <v>495.81299999999999</v>
      </c>
      <c r="K175" s="33">
        <v>574.09400000000005</v>
      </c>
      <c r="L175" s="33">
        <v>552.48400000000004</v>
      </c>
      <c r="M175" s="33">
        <v>586.84199999999998</v>
      </c>
      <c r="N175" s="33">
        <v>581.96400000000006</v>
      </c>
      <c r="O175" s="33">
        <v>505.10399999999998</v>
      </c>
      <c r="P175" s="33">
        <v>515.65499999999997</v>
      </c>
      <c r="Q175" s="33">
        <v>541.01900000000001</v>
      </c>
      <c r="R175" s="33">
        <v>555.45500000000004</v>
      </c>
      <c r="S175" s="33">
        <v>531.28300000000002</v>
      </c>
      <c r="T175" s="33">
        <v>537.61</v>
      </c>
      <c r="U175" s="34">
        <f t="shared" si="3"/>
        <v>1.1908907305522742E-2</v>
      </c>
    </row>
    <row r="176" spans="1:22" x14ac:dyDescent="0.25">
      <c r="A176" s="15" t="str">
        <f>'[3]TT balance'!A180</f>
        <v>Switzerland</v>
      </c>
      <c r="B176" s="32" t="s">
        <v>200</v>
      </c>
      <c r="C176" s="32">
        <v>146</v>
      </c>
      <c r="D176" s="32" t="s">
        <v>713</v>
      </c>
      <c r="E176" s="33">
        <v>420.15300000000002</v>
      </c>
      <c r="F176" s="33">
        <v>443.88900000000001</v>
      </c>
      <c r="G176" s="33">
        <v>493.92500000000001</v>
      </c>
      <c r="H176" s="33">
        <v>570.096</v>
      </c>
      <c r="I176" s="33">
        <v>558.10900000000004</v>
      </c>
      <c r="J176" s="33">
        <v>602.899</v>
      </c>
      <c r="K176" s="33">
        <v>721.70299999999997</v>
      </c>
      <c r="L176" s="33">
        <v>692.40499999999997</v>
      </c>
      <c r="M176" s="33">
        <v>713.25400000000002</v>
      </c>
      <c r="N176" s="33">
        <v>734.73</v>
      </c>
      <c r="O176" s="33">
        <v>702.21400000000006</v>
      </c>
      <c r="P176" s="33">
        <v>695.45699999999999</v>
      </c>
      <c r="Q176" s="33">
        <v>704.77200000000005</v>
      </c>
      <c r="R176" s="33">
        <v>736.43299999999999</v>
      </c>
      <c r="S176" s="33">
        <v>732.18700000000001</v>
      </c>
      <c r="T176" s="33">
        <v>747.42700000000002</v>
      </c>
      <c r="U176" s="34">
        <f t="shared" si="3"/>
        <v>2.0814354802803026E-2</v>
      </c>
    </row>
    <row r="177" spans="1:22" x14ac:dyDescent="0.25">
      <c r="A177" s="15" t="str">
        <f>'[3]TT balance'!A181</f>
        <v>Syrian Arab Rep.</v>
      </c>
      <c r="B177" s="32" t="s">
        <v>714</v>
      </c>
      <c r="C177" s="32">
        <v>463</v>
      </c>
      <c r="D177" s="32" t="s">
        <v>715</v>
      </c>
      <c r="E177" s="33">
        <v>28.881</v>
      </c>
      <c r="F177" s="33">
        <v>33.823999999999998</v>
      </c>
      <c r="G177" s="33">
        <v>40.488</v>
      </c>
      <c r="H177" s="33">
        <v>52.631</v>
      </c>
      <c r="I177" s="33">
        <v>53.939</v>
      </c>
      <c r="J177" s="33">
        <v>60.042999999999999</v>
      </c>
      <c r="K177" s="33" t="s">
        <v>716</v>
      </c>
      <c r="L177" s="33" t="s">
        <v>716</v>
      </c>
      <c r="M177" s="33" t="s">
        <v>716</v>
      </c>
      <c r="N177" s="33" t="s">
        <v>716</v>
      </c>
      <c r="O177" s="33" t="s">
        <v>716</v>
      </c>
      <c r="P177" s="33" t="s">
        <v>716</v>
      </c>
      <c r="Q177" s="33" t="s">
        <v>716</v>
      </c>
      <c r="R177" s="33" t="s">
        <v>716</v>
      </c>
      <c r="S177" s="33" t="s">
        <v>716</v>
      </c>
      <c r="T177" s="33" t="s">
        <v>716</v>
      </c>
      <c r="U177" s="34"/>
    </row>
    <row r="178" spans="1:22" x14ac:dyDescent="0.25">
      <c r="A178" s="15" t="str">
        <f>'[3]TT balance'!A182</f>
        <v>Taiwan Province of China</v>
      </c>
      <c r="B178" s="32" t="s">
        <v>202</v>
      </c>
      <c r="C178" s="32">
        <v>528</v>
      </c>
      <c r="D178" s="32" t="s">
        <v>717</v>
      </c>
      <c r="E178" s="33">
        <v>374.06</v>
      </c>
      <c r="F178" s="33">
        <v>386.45</v>
      </c>
      <c r="G178" s="33">
        <v>406.90699999999998</v>
      </c>
      <c r="H178" s="33">
        <v>415.90100000000001</v>
      </c>
      <c r="I178" s="33">
        <v>390.82900000000001</v>
      </c>
      <c r="J178" s="33">
        <v>444.28100000000001</v>
      </c>
      <c r="K178" s="33">
        <v>483.97399999999999</v>
      </c>
      <c r="L178" s="33">
        <v>495.61</v>
      </c>
      <c r="M178" s="33">
        <v>512.94299999999998</v>
      </c>
      <c r="N178" s="33">
        <v>535.32799999999997</v>
      </c>
      <c r="O178" s="33">
        <v>534.51499999999999</v>
      </c>
      <c r="P178" s="33">
        <v>543.08100000000002</v>
      </c>
      <c r="Q178" s="33">
        <v>590.73299999999995</v>
      </c>
      <c r="R178" s="33">
        <v>609.19799999999998</v>
      </c>
      <c r="S178" s="33">
        <v>612.16800000000001</v>
      </c>
      <c r="T178" s="33">
        <v>668.51</v>
      </c>
      <c r="U178" s="34">
        <f t="shared" si="3"/>
        <v>9.203682649207412E-2</v>
      </c>
    </row>
    <row r="179" spans="1:22" x14ac:dyDescent="0.25">
      <c r="A179" s="15" t="str">
        <f>'[3]TT balance'!A183</f>
        <v>Tajikistan, Rep. of</v>
      </c>
      <c r="B179" s="32" t="s">
        <v>718</v>
      </c>
      <c r="C179" s="32">
        <v>923</v>
      </c>
      <c r="D179" s="32" t="s">
        <v>719</v>
      </c>
      <c r="E179" s="33">
        <v>2.3109999999999999</v>
      </c>
      <c r="F179" s="33">
        <v>2.8109999999999999</v>
      </c>
      <c r="G179" s="33">
        <v>3.7120000000000002</v>
      </c>
      <c r="H179" s="33">
        <v>5.1349999999999998</v>
      </c>
      <c r="I179" s="33">
        <v>4.9770000000000003</v>
      </c>
      <c r="J179" s="33">
        <v>5.6420000000000003</v>
      </c>
      <c r="K179" s="33">
        <v>6.5229999999999997</v>
      </c>
      <c r="L179" s="33">
        <v>7.5919999999999996</v>
      </c>
      <c r="M179" s="33">
        <v>8.5060000000000002</v>
      </c>
      <c r="N179" s="33">
        <v>9.2420000000000009</v>
      </c>
      <c r="O179" s="33">
        <v>7.8570000000000002</v>
      </c>
      <c r="P179" s="33">
        <v>6.9530000000000003</v>
      </c>
      <c r="Q179" s="33">
        <v>7.1440000000000001</v>
      </c>
      <c r="R179" s="33">
        <v>7.52</v>
      </c>
      <c r="S179" s="33">
        <v>8.1170000000000009</v>
      </c>
      <c r="T179" s="33">
        <v>7.9969999999999999</v>
      </c>
      <c r="U179" s="34">
        <f t="shared" si="3"/>
        <v>-1.4783787113465729E-2</v>
      </c>
    </row>
    <row r="180" spans="1:22" x14ac:dyDescent="0.25">
      <c r="A180" s="15" t="str">
        <f>'[3]TT balance'!A184</f>
        <v>Tanzania, United Rep. of</v>
      </c>
      <c r="B180" s="32" t="s">
        <v>720</v>
      </c>
      <c r="C180" s="32">
        <v>738</v>
      </c>
      <c r="D180" s="32" t="s">
        <v>721</v>
      </c>
      <c r="E180" s="33">
        <v>17.173999999999999</v>
      </c>
      <c r="F180" s="33">
        <v>18.867000000000001</v>
      </c>
      <c r="G180" s="33">
        <v>21.806999999999999</v>
      </c>
      <c r="H180" s="33">
        <v>27.762</v>
      </c>
      <c r="I180" s="33">
        <v>28.984999999999999</v>
      </c>
      <c r="J180" s="33">
        <v>31.533000000000001</v>
      </c>
      <c r="K180" s="33">
        <v>34.067</v>
      </c>
      <c r="L180" s="33">
        <v>39.651000000000003</v>
      </c>
      <c r="M180" s="33">
        <v>45.680999999999997</v>
      </c>
      <c r="N180" s="33">
        <v>50.002000000000002</v>
      </c>
      <c r="O180" s="33">
        <v>47.384</v>
      </c>
      <c r="P180" s="33">
        <v>49.774000000000001</v>
      </c>
      <c r="Q180" s="33">
        <v>53.226999999999997</v>
      </c>
      <c r="R180" s="33">
        <v>56.698999999999998</v>
      </c>
      <c r="S180" s="33">
        <v>60.81</v>
      </c>
      <c r="T180" s="33">
        <v>63.244</v>
      </c>
      <c r="U180" s="34">
        <f t="shared" si="3"/>
        <v>4.0026311461930586E-2</v>
      </c>
    </row>
    <row r="181" spans="1:22" x14ac:dyDescent="0.25">
      <c r="A181" s="15" t="str">
        <f>'[3]TT balance'!A185</f>
        <v>Thailand</v>
      </c>
      <c r="B181" s="32" t="s">
        <v>205</v>
      </c>
      <c r="C181" s="32">
        <v>578</v>
      </c>
      <c r="D181" s="32" t="s">
        <v>722</v>
      </c>
      <c r="E181" s="33">
        <v>189.084</v>
      </c>
      <c r="F181" s="33">
        <v>221.57900000000001</v>
      </c>
      <c r="G181" s="33">
        <v>263.00700000000001</v>
      </c>
      <c r="H181" s="33">
        <v>290.97000000000003</v>
      </c>
      <c r="I181" s="33">
        <v>281.399</v>
      </c>
      <c r="J181" s="33">
        <v>340.928</v>
      </c>
      <c r="K181" s="33">
        <v>370.92899999999997</v>
      </c>
      <c r="L181" s="33">
        <v>397.72199999999998</v>
      </c>
      <c r="M181" s="33">
        <v>420.36399999999998</v>
      </c>
      <c r="N181" s="33">
        <v>407.37299999999999</v>
      </c>
      <c r="O181" s="33">
        <v>401.142</v>
      </c>
      <c r="P181" s="33">
        <v>413.49700000000001</v>
      </c>
      <c r="Q181" s="33">
        <v>456.52300000000002</v>
      </c>
      <c r="R181" s="33">
        <v>506.40300000000002</v>
      </c>
      <c r="S181" s="33">
        <v>544.15200000000004</v>
      </c>
      <c r="T181" s="33">
        <v>501.88799999999998</v>
      </c>
      <c r="U181" s="34">
        <f t="shared" si="3"/>
        <v>-7.7669474705597041E-2</v>
      </c>
    </row>
    <row r="182" spans="1:22" x14ac:dyDescent="0.25">
      <c r="A182" s="15" t="str">
        <f>'[3]TT balance'!A186</f>
        <v>Timor-Leste, Dem. Rep. of</v>
      </c>
      <c r="B182" s="32" t="s">
        <v>723</v>
      </c>
      <c r="C182" s="32">
        <v>537</v>
      </c>
      <c r="D182" s="32" t="s">
        <v>724</v>
      </c>
      <c r="E182" s="33">
        <v>0.46200000000000002</v>
      </c>
      <c r="F182" s="33">
        <v>0.45400000000000001</v>
      </c>
      <c r="G182" s="33">
        <v>0.54300000000000004</v>
      </c>
      <c r="H182" s="33">
        <v>0.64800000000000002</v>
      </c>
      <c r="I182" s="33">
        <v>0.72699999999999998</v>
      </c>
      <c r="J182" s="33">
        <v>0.88200000000000001</v>
      </c>
      <c r="K182" s="33">
        <v>1.0549999999999999</v>
      </c>
      <c r="L182" s="33">
        <v>1.1479999999999999</v>
      </c>
      <c r="M182" s="33">
        <v>1.3959999999999999</v>
      </c>
      <c r="N182" s="33">
        <v>1.4470000000000001</v>
      </c>
      <c r="O182" s="33">
        <v>1.5940000000000001</v>
      </c>
      <c r="P182" s="33">
        <v>1.651</v>
      </c>
      <c r="Q182" s="33">
        <v>1.599</v>
      </c>
      <c r="R182" s="33">
        <v>1.56</v>
      </c>
      <c r="S182" s="33">
        <v>2.0179999999999998</v>
      </c>
      <c r="T182" s="33">
        <v>1.7909999999999999</v>
      </c>
      <c r="U182" s="34">
        <f t="shared" si="3"/>
        <v>-0.11248761149653119</v>
      </c>
      <c r="V182" s="15">
        <v>1</v>
      </c>
    </row>
    <row r="183" spans="1:22" x14ac:dyDescent="0.25">
      <c r="A183" s="15" t="str">
        <f>'[3]TT balance'!A187</f>
        <v>Togo</v>
      </c>
      <c r="B183" s="32" t="s">
        <v>207</v>
      </c>
      <c r="C183" s="32">
        <v>742</v>
      </c>
      <c r="D183" s="32" t="s">
        <v>725</v>
      </c>
      <c r="E183" s="33">
        <v>3.08</v>
      </c>
      <c r="F183" s="33">
        <v>3.173</v>
      </c>
      <c r="G183" s="33">
        <v>3.5920000000000001</v>
      </c>
      <c r="H183" s="33">
        <v>4.4829999999999997</v>
      </c>
      <c r="I183" s="33">
        <v>4.5540000000000003</v>
      </c>
      <c r="J183" s="33">
        <v>4.63</v>
      </c>
      <c r="K183" s="33">
        <v>5.2229999999999999</v>
      </c>
      <c r="L183" s="33">
        <v>5.2290000000000001</v>
      </c>
      <c r="M183" s="33">
        <v>5.8310000000000004</v>
      </c>
      <c r="N183" s="33">
        <v>6.1740000000000004</v>
      </c>
      <c r="O183" s="33">
        <v>5.641</v>
      </c>
      <c r="P183" s="33">
        <v>6.03</v>
      </c>
      <c r="Q183" s="33">
        <v>6.3929999999999998</v>
      </c>
      <c r="R183" s="33">
        <v>7.117</v>
      </c>
      <c r="S183" s="33">
        <v>7.2210000000000001</v>
      </c>
      <c r="T183" s="33">
        <v>7.4950000000000001</v>
      </c>
      <c r="U183" s="34">
        <f t="shared" si="3"/>
        <v>3.7944882980196715E-2</v>
      </c>
    </row>
    <row r="184" spans="1:22" x14ac:dyDescent="0.25">
      <c r="A184" s="15" t="str">
        <f>'[3]TT balance'!A188</f>
        <v>Tonga</v>
      </c>
      <c r="B184" s="32" t="s">
        <v>208</v>
      </c>
      <c r="C184" s="32">
        <v>866</v>
      </c>
      <c r="D184" s="32" t="s">
        <v>726</v>
      </c>
      <c r="E184" s="33">
        <v>0.26200000000000001</v>
      </c>
      <c r="F184" s="33">
        <v>0.29199999999999998</v>
      </c>
      <c r="G184" s="33">
        <v>0.29899999999999999</v>
      </c>
      <c r="H184" s="33">
        <v>0.34399999999999997</v>
      </c>
      <c r="I184" s="33">
        <v>0.312</v>
      </c>
      <c r="J184" s="33">
        <v>0.36699999999999999</v>
      </c>
      <c r="K184" s="33">
        <v>0.41499999999999998</v>
      </c>
      <c r="L184" s="33">
        <v>0.47099999999999997</v>
      </c>
      <c r="M184" s="33">
        <v>0.45100000000000001</v>
      </c>
      <c r="N184" s="33">
        <v>0.44</v>
      </c>
      <c r="O184" s="33">
        <v>0.437</v>
      </c>
      <c r="P184" s="33">
        <v>0.42099999999999999</v>
      </c>
      <c r="Q184" s="33">
        <v>0.46</v>
      </c>
      <c r="R184" s="33">
        <v>0.48599999999999999</v>
      </c>
      <c r="S184" s="33">
        <v>0.51700000000000002</v>
      </c>
      <c r="T184" s="33">
        <v>0.51400000000000001</v>
      </c>
      <c r="U184" s="34">
        <f t="shared" si="3"/>
        <v>-5.8027079303675233E-3</v>
      </c>
    </row>
    <row r="185" spans="1:22" x14ac:dyDescent="0.25">
      <c r="A185" s="15" t="str">
        <f>'[3]TT balance'!A189</f>
        <v>Trinidad and Tobago</v>
      </c>
      <c r="B185" s="32" t="s">
        <v>209</v>
      </c>
      <c r="C185" s="32">
        <v>369</v>
      </c>
      <c r="D185" s="32" t="s">
        <v>727</v>
      </c>
      <c r="E185" s="33">
        <v>16.170000000000002</v>
      </c>
      <c r="F185" s="33">
        <v>18.600000000000001</v>
      </c>
      <c r="G185" s="33">
        <v>22.006</v>
      </c>
      <c r="H185" s="33">
        <v>28.233000000000001</v>
      </c>
      <c r="I185" s="33">
        <v>19.562000000000001</v>
      </c>
      <c r="J185" s="33">
        <v>22.521999999999998</v>
      </c>
      <c r="K185" s="33">
        <v>25.789000000000001</v>
      </c>
      <c r="L185" s="33">
        <v>25.763000000000002</v>
      </c>
      <c r="M185" s="33">
        <v>27.268000000000001</v>
      </c>
      <c r="N185" s="33">
        <v>27.616</v>
      </c>
      <c r="O185" s="33">
        <v>24.96</v>
      </c>
      <c r="P185" s="33">
        <v>22.393999999999998</v>
      </c>
      <c r="Q185" s="33">
        <v>22.385000000000002</v>
      </c>
      <c r="R185" s="33">
        <v>23.68</v>
      </c>
      <c r="S185" s="33">
        <v>23.207999999999998</v>
      </c>
      <c r="T185" s="33">
        <v>21.53</v>
      </c>
      <c r="U185" s="34">
        <f t="shared" si="3"/>
        <v>-7.2302654257152543E-2</v>
      </c>
    </row>
    <row r="186" spans="1:22" x14ac:dyDescent="0.25">
      <c r="A186" s="15" t="str">
        <f>'[3]TT balance'!A190</f>
        <v>Tunisia</v>
      </c>
      <c r="B186" s="32" t="s">
        <v>210</v>
      </c>
      <c r="C186" s="32">
        <v>744</v>
      </c>
      <c r="D186" s="32" t="s">
        <v>728</v>
      </c>
      <c r="E186" s="33">
        <v>32.271999999999998</v>
      </c>
      <c r="F186" s="33">
        <v>34.377000000000002</v>
      </c>
      <c r="G186" s="33">
        <v>38.914999999999999</v>
      </c>
      <c r="H186" s="33">
        <v>44.844000000000001</v>
      </c>
      <c r="I186" s="33">
        <v>43.466000000000001</v>
      </c>
      <c r="J186" s="33">
        <v>44.054000000000002</v>
      </c>
      <c r="K186" s="33">
        <v>45.81</v>
      </c>
      <c r="L186" s="33">
        <v>45.043999999999997</v>
      </c>
      <c r="M186" s="33">
        <v>46.247999999999998</v>
      </c>
      <c r="N186" s="33">
        <v>47.634</v>
      </c>
      <c r="O186" s="33">
        <v>43.171999999999997</v>
      </c>
      <c r="P186" s="33">
        <v>41.801000000000002</v>
      </c>
      <c r="Q186" s="33">
        <v>39.627000000000002</v>
      </c>
      <c r="R186" s="33">
        <v>40.139000000000003</v>
      </c>
      <c r="S186" s="33">
        <v>39.168999999999997</v>
      </c>
      <c r="T186" s="33">
        <v>39.552999999999997</v>
      </c>
      <c r="U186" s="34">
        <f t="shared" si="3"/>
        <v>9.8036712706477402E-3</v>
      </c>
    </row>
    <row r="187" spans="1:22" x14ac:dyDescent="0.25">
      <c r="A187" s="15" t="str">
        <f>'[3]TT balance'!A191</f>
        <v>Turkey</v>
      </c>
      <c r="B187" s="32" t="s">
        <v>211</v>
      </c>
      <c r="C187" s="32">
        <v>186</v>
      </c>
      <c r="D187" s="32" t="s">
        <v>729</v>
      </c>
      <c r="E187" s="33">
        <v>506.18599999999998</v>
      </c>
      <c r="F187" s="33">
        <v>555.12599999999998</v>
      </c>
      <c r="G187" s="33">
        <v>680.48900000000003</v>
      </c>
      <c r="H187" s="33">
        <v>770.82</v>
      </c>
      <c r="I187" s="33">
        <v>648.79700000000003</v>
      </c>
      <c r="J187" s="33">
        <v>776.55799999999999</v>
      </c>
      <c r="K187" s="33">
        <v>838.50800000000004</v>
      </c>
      <c r="L187" s="33">
        <v>880.14099999999996</v>
      </c>
      <c r="M187" s="33">
        <v>957.50400000000002</v>
      </c>
      <c r="N187" s="33">
        <v>938.51199999999994</v>
      </c>
      <c r="O187" s="33">
        <v>864.07100000000003</v>
      </c>
      <c r="P187" s="33">
        <v>869.28</v>
      </c>
      <c r="Q187" s="33">
        <v>858.93200000000002</v>
      </c>
      <c r="R187" s="33">
        <v>779.59900000000005</v>
      </c>
      <c r="S187" s="33">
        <v>760.94</v>
      </c>
      <c r="T187" s="33">
        <v>719.53700000000003</v>
      </c>
      <c r="U187" s="34">
        <f t="shared" si="3"/>
        <v>-5.4410334586169729E-2</v>
      </c>
    </row>
    <row r="188" spans="1:22" x14ac:dyDescent="0.25">
      <c r="A188" s="15" t="str">
        <f>'[3]TT balance'!A192</f>
        <v>Turkmenistan</v>
      </c>
      <c r="B188" s="32" t="s">
        <v>212</v>
      </c>
      <c r="C188" s="32">
        <v>925</v>
      </c>
      <c r="D188" s="32" t="s">
        <v>730</v>
      </c>
      <c r="E188" s="33">
        <v>17.173999999999999</v>
      </c>
      <c r="F188" s="33">
        <v>21.393000000000001</v>
      </c>
      <c r="G188" s="33">
        <v>25.962</v>
      </c>
      <c r="H188" s="33">
        <v>21.515999999999998</v>
      </c>
      <c r="I188" s="33">
        <v>20.213999999999999</v>
      </c>
      <c r="J188" s="33">
        <v>22.582999999999998</v>
      </c>
      <c r="K188" s="33">
        <v>29.233000000000001</v>
      </c>
      <c r="L188" s="33">
        <v>35.164000000000001</v>
      </c>
      <c r="M188" s="33">
        <v>39.198</v>
      </c>
      <c r="N188" s="33">
        <v>43.524000000000001</v>
      </c>
      <c r="O188" s="33">
        <v>35.799999999999997</v>
      </c>
      <c r="P188" s="33">
        <v>36.168999999999997</v>
      </c>
      <c r="Q188" s="33">
        <v>37.926000000000002</v>
      </c>
      <c r="R188" s="33">
        <v>40.765000000000001</v>
      </c>
      <c r="S188" s="33">
        <v>45.231000000000002</v>
      </c>
      <c r="T188" s="33">
        <v>47.353999999999999</v>
      </c>
      <c r="U188" s="34">
        <f t="shared" si="3"/>
        <v>4.6936835356282236E-2</v>
      </c>
      <c r="V188" s="15">
        <v>1</v>
      </c>
    </row>
    <row r="189" spans="1:22" x14ac:dyDescent="0.25">
      <c r="A189" s="15" t="str">
        <f>'[3]TT balance'!A193</f>
        <v>Turks and Caicos Islands</v>
      </c>
      <c r="B189" s="15" t="s">
        <v>213</v>
      </c>
      <c r="C189" s="32">
        <v>381</v>
      </c>
      <c r="D189" s="32"/>
      <c r="E189" s="33">
        <v>0.57864575799999995</v>
      </c>
      <c r="F189" s="33">
        <v>0.72189147300000001</v>
      </c>
      <c r="G189" s="33">
        <v>0.77348974399999992</v>
      </c>
      <c r="H189" s="33">
        <v>0.86268363400000003</v>
      </c>
      <c r="I189" s="33">
        <v>0.70317574699999996</v>
      </c>
      <c r="J189" s="33">
        <v>0.686787814</v>
      </c>
      <c r="K189" s="33">
        <v>0.728789574</v>
      </c>
      <c r="L189" s="33">
        <v>0.71572276800000001</v>
      </c>
      <c r="M189" s="33">
        <v>0.74077700000000002</v>
      </c>
      <c r="N189" s="33">
        <v>0.8417</v>
      </c>
      <c r="O189" s="33">
        <v>0.94207000000000007</v>
      </c>
      <c r="P189" s="33">
        <v>1.0324500000000001</v>
      </c>
      <c r="Q189" s="33">
        <v>1.02237</v>
      </c>
      <c r="R189" s="33">
        <v>1.1131800000000001</v>
      </c>
      <c r="S189" s="33">
        <v>1.1974200000000002</v>
      </c>
      <c r="T189" s="33"/>
      <c r="U189" s="34"/>
    </row>
    <row r="190" spans="1:22" x14ac:dyDescent="0.25">
      <c r="A190" s="15" t="str">
        <f>'[3]TT balance'!A194</f>
        <v>Tuvalu</v>
      </c>
      <c r="B190" s="32" t="s">
        <v>214</v>
      </c>
      <c r="C190" s="32">
        <v>869</v>
      </c>
      <c r="D190" s="32" t="s">
        <v>731</v>
      </c>
      <c r="E190" s="33">
        <v>2.1999999999999999E-2</v>
      </c>
      <c r="F190" s="33">
        <v>2.3E-2</v>
      </c>
      <c r="G190" s="33">
        <v>2.7E-2</v>
      </c>
      <c r="H190" s="33">
        <v>3.1E-2</v>
      </c>
      <c r="I190" s="33">
        <v>2.7E-2</v>
      </c>
      <c r="J190" s="33">
        <v>3.1E-2</v>
      </c>
      <c r="K190" s="33">
        <v>3.7999999999999999E-2</v>
      </c>
      <c r="L190" s="33">
        <v>3.6999999999999998E-2</v>
      </c>
      <c r="M190" s="33">
        <v>3.6999999999999998E-2</v>
      </c>
      <c r="N190" s="33">
        <v>3.6999999999999998E-2</v>
      </c>
      <c r="O190" s="33">
        <v>3.5000000000000003E-2</v>
      </c>
      <c r="P190" s="33">
        <v>0.04</v>
      </c>
      <c r="Q190" s="33">
        <v>4.2999999999999997E-2</v>
      </c>
      <c r="R190" s="33">
        <v>4.5999999999999999E-2</v>
      </c>
      <c r="S190" s="33">
        <v>4.7E-2</v>
      </c>
      <c r="T190" s="33">
        <v>4.8000000000000001E-2</v>
      </c>
      <c r="U190" s="34">
        <f t="shared" si="3"/>
        <v>2.1276595744680771E-2</v>
      </c>
    </row>
    <row r="191" spans="1:22" x14ac:dyDescent="0.25">
      <c r="A191" s="15" t="str">
        <f>'[3]TT balance'!A195</f>
        <v>Uganda</v>
      </c>
      <c r="B191" s="32" t="s">
        <v>215</v>
      </c>
      <c r="C191" s="32">
        <v>746</v>
      </c>
      <c r="D191" s="32" t="s">
        <v>732</v>
      </c>
      <c r="E191" s="33">
        <v>12.46</v>
      </c>
      <c r="F191" s="33">
        <v>14.079000000000001</v>
      </c>
      <c r="G191" s="33">
        <v>17.512</v>
      </c>
      <c r="H191" s="33">
        <v>22.419</v>
      </c>
      <c r="I191" s="33">
        <v>24.106999999999999</v>
      </c>
      <c r="J191" s="33">
        <v>24.683</v>
      </c>
      <c r="K191" s="33">
        <v>27.501000000000001</v>
      </c>
      <c r="L191" s="33">
        <v>30.939</v>
      </c>
      <c r="M191" s="33">
        <v>32.331000000000003</v>
      </c>
      <c r="N191" s="33">
        <v>33.122</v>
      </c>
      <c r="O191" s="33">
        <v>27.445</v>
      </c>
      <c r="P191" s="33">
        <v>29.556999999999999</v>
      </c>
      <c r="Q191" s="33">
        <v>31.384</v>
      </c>
      <c r="R191" s="33">
        <v>34.094999999999999</v>
      </c>
      <c r="S191" s="33">
        <v>37.787999999999997</v>
      </c>
      <c r="T191" s="33">
        <v>37.613</v>
      </c>
      <c r="U191" s="34">
        <f t="shared" si="3"/>
        <v>-4.631099820048612E-3</v>
      </c>
    </row>
    <row r="192" spans="1:22" x14ac:dyDescent="0.25">
      <c r="A192" s="15" t="str">
        <f>'[3]TT balance'!A196</f>
        <v>Ukraine</v>
      </c>
      <c r="B192" s="32" t="s">
        <v>216</v>
      </c>
      <c r="C192" s="32">
        <v>926</v>
      </c>
      <c r="D192" s="32" t="s">
        <v>733</v>
      </c>
      <c r="E192" s="33">
        <v>85.995999999999995</v>
      </c>
      <c r="F192" s="33">
        <v>107.767</v>
      </c>
      <c r="G192" s="33">
        <v>143.26</v>
      </c>
      <c r="H192" s="33">
        <v>181.31299999999999</v>
      </c>
      <c r="I192" s="33">
        <v>117.07899999999999</v>
      </c>
      <c r="J192" s="33">
        <v>136.011</v>
      </c>
      <c r="K192" s="33">
        <v>163.161</v>
      </c>
      <c r="L192" s="33">
        <v>175.70699999999999</v>
      </c>
      <c r="M192" s="33">
        <v>179.572</v>
      </c>
      <c r="N192" s="33">
        <v>130.571</v>
      </c>
      <c r="O192" s="33">
        <v>90.489000000000004</v>
      </c>
      <c r="P192" s="33">
        <v>93.313000000000002</v>
      </c>
      <c r="Q192" s="33">
        <v>112.125</v>
      </c>
      <c r="R192" s="33">
        <v>130.92699999999999</v>
      </c>
      <c r="S192" s="33">
        <v>153.89500000000001</v>
      </c>
      <c r="T192" s="33">
        <v>151.54300000000001</v>
      </c>
      <c r="U192" s="34">
        <f t="shared" si="3"/>
        <v>-1.5283147600636871E-2</v>
      </c>
    </row>
    <row r="193" spans="1:22" x14ac:dyDescent="0.25">
      <c r="A193" s="15" t="str">
        <f>'[3]TT balance'!A197</f>
        <v>United Arab Emirates</v>
      </c>
      <c r="B193" s="32" t="s">
        <v>217</v>
      </c>
      <c r="C193" s="32">
        <v>112</v>
      </c>
      <c r="D193" s="32" t="s">
        <v>734</v>
      </c>
      <c r="E193" s="33">
        <v>2535.64</v>
      </c>
      <c r="F193" s="33">
        <v>2709.83</v>
      </c>
      <c r="G193" s="33">
        <v>3094.59</v>
      </c>
      <c r="H193" s="33">
        <v>2952.33</v>
      </c>
      <c r="I193" s="33">
        <v>2421.02</v>
      </c>
      <c r="J193" s="33">
        <v>2484.02</v>
      </c>
      <c r="K193" s="33">
        <v>2660.79</v>
      </c>
      <c r="L193" s="33">
        <v>2704.5</v>
      </c>
      <c r="M193" s="33">
        <v>2785.06</v>
      </c>
      <c r="N193" s="33">
        <v>3067.12</v>
      </c>
      <c r="O193" s="33">
        <v>2933.43</v>
      </c>
      <c r="P193" s="33">
        <v>2703.24</v>
      </c>
      <c r="Q193" s="33">
        <v>2664.71</v>
      </c>
      <c r="R193" s="33">
        <v>2860.98</v>
      </c>
      <c r="S193" s="33">
        <v>2833.3</v>
      </c>
      <c r="T193" s="33">
        <v>2710.97</v>
      </c>
      <c r="U193" s="34">
        <f t="shared" si="3"/>
        <v>-4.3175802068259772E-2</v>
      </c>
    </row>
    <row r="194" spans="1:22" x14ac:dyDescent="0.25">
      <c r="A194" s="15" t="str">
        <f>'[3]TT balance'!A198</f>
        <v>United Kingdom</v>
      </c>
      <c r="B194" s="32" t="s">
        <v>218</v>
      </c>
      <c r="C194" s="32">
        <v>111</v>
      </c>
      <c r="D194" s="32" t="s">
        <v>735</v>
      </c>
      <c r="E194" s="33">
        <v>13036.63</v>
      </c>
      <c r="F194" s="33">
        <v>13814.6</v>
      </c>
      <c r="G194" s="33">
        <v>14451.88</v>
      </c>
      <c r="H194" s="33">
        <v>14712.83</v>
      </c>
      <c r="I194" s="33">
        <v>14448.93</v>
      </c>
      <c r="J194" s="33">
        <v>14992.05</v>
      </c>
      <c r="K194" s="33">
        <v>15542.6</v>
      </c>
      <c r="L194" s="33">
        <v>16197.05</v>
      </c>
      <c r="M194" s="33">
        <v>16784.830000000002</v>
      </c>
      <c r="N194" s="33">
        <v>17527.28</v>
      </c>
      <c r="O194" s="33">
        <v>18238.3</v>
      </c>
      <c r="P194" s="33">
        <v>18745.099999999999</v>
      </c>
      <c r="Q194" s="33">
        <v>19542.98</v>
      </c>
      <c r="R194" s="33">
        <v>20611.88</v>
      </c>
      <c r="S194" s="33">
        <v>21433.23</v>
      </c>
      <c r="T194" s="33">
        <v>20932.75</v>
      </c>
      <c r="U194" s="34">
        <f t="shared" si="3"/>
        <v>-2.3350656900523181E-2</v>
      </c>
    </row>
    <row r="195" spans="1:22" x14ac:dyDescent="0.25">
      <c r="A195" s="15" t="str">
        <f>'[3]TT balance'!A199</f>
        <v>United States</v>
      </c>
      <c r="B195" s="32" t="s">
        <v>219</v>
      </c>
      <c r="C195" s="32">
        <v>298</v>
      </c>
      <c r="D195" s="32" t="s">
        <v>736</v>
      </c>
      <c r="E195" s="33">
        <v>18.901</v>
      </c>
      <c r="F195" s="33">
        <v>21.314</v>
      </c>
      <c r="G195" s="33">
        <v>25.486000000000001</v>
      </c>
      <c r="H195" s="33">
        <v>32.988</v>
      </c>
      <c r="I195" s="33">
        <v>34.395000000000003</v>
      </c>
      <c r="J195" s="33">
        <v>43.762999999999998</v>
      </c>
      <c r="K195" s="33">
        <v>52.103000000000002</v>
      </c>
      <c r="L195" s="33">
        <v>55.692</v>
      </c>
      <c r="M195" s="33">
        <v>62.499000000000002</v>
      </c>
      <c r="N195" s="33">
        <v>62.177999999999997</v>
      </c>
      <c r="O195" s="33">
        <v>57.874000000000002</v>
      </c>
      <c r="P195" s="33">
        <v>57.237000000000002</v>
      </c>
      <c r="Q195" s="33">
        <v>64.233999999999995</v>
      </c>
      <c r="R195" s="33">
        <v>64.765000000000001</v>
      </c>
      <c r="S195" s="33">
        <v>62.212000000000003</v>
      </c>
      <c r="T195" s="33">
        <v>55.710999999999999</v>
      </c>
      <c r="U195" s="34">
        <f t="shared" ref="U195:U203" si="4">T195/S195-1</f>
        <v>-0.10449752459332606</v>
      </c>
    </row>
    <row r="196" spans="1:22" x14ac:dyDescent="0.25">
      <c r="A196" s="15" t="str">
        <f>'[3]TT balance'!A200</f>
        <v>Uruguay</v>
      </c>
      <c r="B196" s="32" t="s">
        <v>737</v>
      </c>
      <c r="C196" s="32">
        <v>927</v>
      </c>
      <c r="D196" s="32" t="s">
        <v>738</v>
      </c>
      <c r="E196" s="33">
        <v>16.928999999999998</v>
      </c>
      <c r="F196" s="33">
        <v>20.141999999999999</v>
      </c>
      <c r="G196" s="33">
        <v>26.388999999999999</v>
      </c>
      <c r="H196" s="33">
        <v>33.840000000000003</v>
      </c>
      <c r="I196" s="33">
        <v>39.582999999999998</v>
      </c>
      <c r="J196" s="33">
        <v>46.686</v>
      </c>
      <c r="K196" s="33">
        <v>56.548999999999999</v>
      </c>
      <c r="L196" s="33">
        <v>63.631</v>
      </c>
      <c r="M196" s="33">
        <v>69.007999999999996</v>
      </c>
      <c r="N196" s="33">
        <v>76.661000000000001</v>
      </c>
      <c r="O196" s="33">
        <v>81.34</v>
      </c>
      <c r="P196" s="33">
        <v>81.322999999999993</v>
      </c>
      <c r="Q196" s="33">
        <v>58.146999999999998</v>
      </c>
      <c r="R196" s="33">
        <v>50.378</v>
      </c>
      <c r="S196" s="33">
        <v>57.725999999999999</v>
      </c>
      <c r="T196" s="33">
        <v>57.706000000000003</v>
      </c>
      <c r="U196" s="34">
        <f t="shared" si="4"/>
        <v>-3.464643314969873E-4</v>
      </c>
    </row>
    <row r="197" spans="1:22" x14ac:dyDescent="0.25">
      <c r="A197" s="15" t="str">
        <f>'[3]TT balance'!A201</f>
        <v>Uzbekistan, Rep. of</v>
      </c>
      <c r="B197" s="32" t="s">
        <v>221</v>
      </c>
      <c r="C197" s="32">
        <v>846</v>
      </c>
      <c r="D197" s="32" t="s">
        <v>739</v>
      </c>
      <c r="E197" s="33">
        <v>0.39</v>
      </c>
      <c r="F197" s="33">
        <v>0.435</v>
      </c>
      <c r="G197" s="33">
        <v>0.51700000000000002</v>
      </c>
      <c r="H197" s="33">
        <v>0.58199999999999996</v>
      </c>
      <c r="I197" s="33">
        <v>0.59</v>
      </c>
      <c r="J197" s="33">
        <v>0.65200000000000002</v>
      </c>
      <c r="K197" s="33">
        <v>0.73799999999999999</v>
      </c>
      <c r="L197" s="33">
        <v>0.73599999999999999</v>
      </c>
      <c r="M197" s="33">
        <v>0.755</v>
      </c>
      <c r="N197" s="33">
        <v>0.77400000000000002</v>
      </c>
      <c r="O197" s="33">
        <v>0.74399999999999999</v>
      </c>
      <c r="P197" s="33">
        <v>0.77500000000000002</v>
      </c>
      <c r="Q197" s="33">
        <v>0.88</v>
      </c>
      <c r="R197" s="33">
        <v>0.92800000000000005</v>
      </c>
      <c r="S197" s="33">
        <v>0.92400000000000004</v>
      </c>
      <c r="T197" s="33">
        <v>0.86399999999999999</v>
      </c>
      <c r="U197" s="34">
        <f t="shared" si="4"/>
        <v>-6.4935064935064957E-2</v>
      </c>
    </row>
    <row r="198" spans="1:22" x14ac:dyDescent="0.25">
      <c r="A198" s="15" t="str">
        <f>'[3]TT balance'!A202</f>
        <v>Vanuatu</v>
      </c>
      <c r="B198" s="32" t="s">
        <v>740</v>
      </c>
      <c r="C198" s="32">
        <v>299</v>
      </c>
      <c r="D198" s="32" t="s">
        <v>741</v>
      </c>
      <c r="E198" s="33">
        <v>143.375</v>
      </c>
      <c r="F198" s="33">
        <v>178.52099999999999</v>
      </c>
      <c r="G198" s="33">
        <v>232.857</v>
      </c>
      <c r="H198" s="33">
        <v>306.76400000000001</v>
      </c>
      <c r="I198" s="33">
        <v>268.62400000000002</v>
      </c>
      <c r="J198" s="33">
        <v>318.28100000000001</v>
      </c>
      <c r="K198" s="33">
        <v>352.54</v>
      </c>
      <c r="L198" s="33">
        <v>352.19099999999997</v>
      </c>
      <c r="M198" s="33">
        <v>258.99299999999999</v>
      </c>
      <c r="N198" s="33">
        <v>203.822</v>
      </c>
      <c r="O198" s="33">
        <v>323.59500000000003</v>
      </c>
      <c r="P198" s="33">
        <v>279.24900000000002</v>
      </c>
      <c r="Q198" s="33">
        <v>143.84100000000001</v>
      </c>
      <c r="R198" s="33">
        <v>98.4</v>
      </c>
      <c r="S198" s="33">
        <v>63.96</v>
      </c>
      <c r="T198" s="33">
        <v>47.255000000000003</v>
      </c>
      <c r="U198" s="34">
        <f t="shared" si="4"/>
        <v>-0.26117886178861782</v>
      </c>
    </row>
    <row r="199" spans="1:22" x14ac:dyDescent="0.25">
      <c r="A199" s="15" t="str">
        <f>'[3]TT balance'!A203</f>
        <v>Venezuela, Rep. Bolivariana de</v>
      </c>
      <c r="B199" s="32" t="s">
        <v>223</v>
      </c>
      <c r="C199" s="32">
        <v>582</v>
      </c>
      <c r="D199" s="32" t="s">
        <v>742</v>
      </c>
      <c r="E199" s="33">
        <v>73.197000000000003</v>
      </c>
      <c r="F199" s="33">
        <v>84.301000000000002</v>
      </c>
      <c r="G199" s="33">
        <v>98.429000000000002</v>
      </c>
      <c r="H199" s="33">
        <v>124.774</v>
      </c>
      <c r="I199" s="33">
        <v>129.054</v>
      </c>
      <c r="J199" s="33">
        <v>143.25700000000001</v>
      </c>
      <c r="K199" s="33">
        <v>171.36799999999999</v>
      </c>
      <c r="L199" s="33">
        <v>195.16800000000001</v>
      </c>
      <c r="M199" s="33">
        <v>212.738</v>
      </c>
      <c r="N199" s="33">
        <v>232.893</v>
      </c>
      <c r="O199" s="33">
        <v>236.84</v>
      </c>
      <c r="P199" s="33">
        <v>252.149</v>
      </c>
      <c r="Q199" s="33">
        <v>277.07400000000001</v>
      </c>
      <c r="R199" s="33">
        <v>304.01600000000002</v>
      </c>
      <c r="S199" s="33">
        <v>329.53699999999998</v>
      </c>
      <c r="T199" s="33">
        <v>340.82100000000003</v>
      </c>
      <c r="U199" s="34">
        <f t="shared" si="4"/>
        <v>3.4241981932226384E-2</v>
      </c>
    </row>
    <row r="200" spans="1:22" x14ac:dyDescent="0.25">
      <c r="A200" s="15" t="str">
        <f>'[3]TT balance'!A204</f>
        <v>Vietnam</v>
      </c>
      <c r="B200" s="32" t="s">
        <v>224</v>
      </c>
      <c r="C200" s="32">
        <v>487</v>
      </c>
      <c r="D200" s="32" t="s">
        <v>743</v>
      </c>
      <c r="E200" s="33">
        <v>5.1260000000000003</v>
      </c>
      <c r="F200" s="33">
        <v>5.3479999999999999</v>
      </c>
      <c r="G200" s="33">
        <v>5.8159999999999998</v>
      </c>
      <c r="H200" s="33">
        <v>7.31</v>
      </c>
      <c r="I200" s="33">
        <v>8.0860000000000003</v>
      </c>
      <c r="J200" s="33">
        <v>9.6820000000000004</v>
      </c>
      <c r="K200" s="33">
        <v>11.186</v>
      </c>
      <c r="L200" s="33">
        <v>12.208</v>
      </c>
      <c r="M200" s="33">
        <v>13.516</v>
      </c>
      <c r="N200" s="33">
        <v>13.99</v>
      </c>
      <c r="O200" s="33">
        <v>13.972</v>
      </c>
      <c r="P200" s="33">
        <v>15.404999999999999</v>
      </c>
      <c r="Q200" s="33">
        <v>16.128</v>
      </c>
      <c r="R200" s="33">
        <v>16.277000000000001</v>
      </c>
      <c r="S200" s="33">
        <v>17.134</v>
      </c>
      <c r="T200" s="33">
        <v>15.519</v>
      </c>
      <c r="U200" s="34">
        <f t="shared" si="4"/>
        <v>-9.4257032800280194E-2</v>
      </c>
    </row>
    <row r="201" spans="1:22" x14ac:dyDescent="0.25">
      <c r="A201" s="15" t="str">
        <f>'[3]TT balance'!A205</f>
        <v>West Bank and Gaza</v>
      </c>
      <c r="B201" s="32" t="s">
        <v>744</v>
      </c>
      <c r="C201" s="32">
        <v>474</v>
      </c>
      <c r="D201" s="32" t="s">
        <v>745</v>
      </c>
      <c r="E201" s="33">
        <v>16.731999999999999</v>
      </c>
      <c r="F201" s="33">
        <v>19.062999999999999</v>
      </c>
      <c r="G201" s="33">
        <v>21.651</v>
      </c>
      <c r="H201" s="33">
        <v>26.911000000000001</v>
      </c>
      <c r="I201" s="33">
        <v>25.13</v>
      </c>
      <c r="J201" s="33">
        <v>30.907</v>
      </c>
      <c r="K201" s="33">
        <v>32.725999999999999</v>
      </c>
      <c r="L201" s="33">
        <v>35.401000000000003</v>
      </c>
      <c r="M201" s="33">
        <v>40.414999999999999</v>
      </c>
      <c r="N201" s="33">
        <v>43.228999999999999</v>
      </c>
      <c r="O201" s="33">
        <v>42.445</v>
      </c>
      <c r="P201" s="33">
        <v>30.934000000000001</v>
      </c>
      <c r="Q201" s="33">
        <v>26.736000000000001</v>
      </c>
      <c r="R201" s="33">
        <v>23.486000000000001</v>
      </c>
      <c r="S201" s="33">
        <v>22.568000000000001</v>
      </c>
      <c r="T201" s="33">
        <v>20.14</v>
      </c>
      <c r="U201" s="34">
        <f t="shared" si="4"/>
        <v>-0.10758596242467211</v>
      </c>
      <c r="V201" s="15">
        <v>1</v>
      </c>
    </row>
    <row r="202" spans="1:22" x14ac:dyDescent="0.25">
      <c r="A202" s="15" t="str">
        <f>'[3]TT balance'!A206</f>
        <v>Yemen, Rep. of</v>
      </c>
      <c r="B202" s="32" t="s">
        <v>229</v>
      </c>
      <c r="C202" s="32">
        <v>754</v>
      </c>
      <c r="D202" s="32" t="s">
        <v>746</v>
      </c>
      <c r="E202" s="33">
        <v>8.3290000000000006</v>
      </c>
      <c r="F202" s="33">
        <v>12.762</v>
      </c>
      <c r="G202" s="33">
        <v>14.06</v>
      </c>
      <c r="H202" s="33">
        <v>17.914000000000001</v>
      </c>
      <c r="I202" s="33">
        <v>15.332000000000001</v>
      </c>
      <c r="J202" s="33">
        <v>20.263999999999999</v>
      </c>
      <c r="K202" s="33">
        <v>23.454999999999998</v>
      </c>
      <c r="L202" s="33">
        <v>25.501999999999999</v>
      </c>
      <c r="M202" s="33">
        <v>28.042000000000002</v>
      </c>
      <c r="N202" s="33">
        <v>27.145</v>
      </c>
      <c r="O202" s="33">
        <v>21.245000000000001</v>
      </c>
      <c r="P202" s="33">
        <v>20.965</v>
      </c>
      <c r="Q202" s="33">
        <v>25.873999999999999</v>
      </c>
      <c r="R202" s="33">
        <v>26.312000000000001</v>
      </c>
      <c r="S202" s="33">
        <v>23.309000000000001</v>
      </c>
      <c r="T202" s="33">
        <v>18.529</v>
      </c>
      <c r="U202" s="34">
        <f t="shared" si="4"/>
        <v>-0.20507100261701494</v>
      </c>
    </row>
    <row r="203" spans="1:22" x14ac:dyDescent="0.25">
      <c r="A203" s="15" t="str">
        <f>'[3]TT balance'!A207</f>
        <v>Zambia</v>
      </c>
      <c r="B203" s="32" t="s">
        <v>230</v>
      </c>
      <c r="C203" s="32">
        <v>698</v>
      </c>
      <c r="D203" s="32" t="s">
        <v>747</v>
      </c>
      <c r="E203" s="33">
        <v>9.0459999999999994</v>
      </c>
      <c r="F203" s="33">
        <v>8.141</v>
      </c>
      <c r="G203" s="33">
        <v>7.7850000000000001</v>
      </c>
      <c r="H203" s="33">
        <v>6.7069999999999999</v>
      </c>
      <c r="I203" s="33">
        <v>9.6660000000000004</v>
      </c>
      <c r="J203" s="33">
        <v>12.042</v>
      </c>
      <c r="K203" s="33">
        <v>14.102</v>
      </c>
      <c r="L203" s="33">
        <v>17.114999999999998</v>
      </c>
      <c r="M203" s="33">
        <v>19.091000000000001</v>
      </c>
      <c r="N203" s="33">
        <v>19.495999999999999</v>
      </c>
      <c r="O203" s="33">
        <v>19.963000000000001</v>
      </c>
      <c r="P203" s="33">
        <v>20.053999999999998</v>
      </c>
      <c r="Q203" s="33">
        <v>21.89</v>
      </c>
      <c r="R203" s="33">
        <v>21.093</v>
      </c>
      <c r="S203" s="33">
        <v>19.273</v>
      </c>
      <c r="T203" s="33">
        <v>21.038</v>
      </c>
      <c r="U203" s="34">
        <f t="shared" si="4"/>
        <v>9.157889275151776E-2</v>
      </c>
    </row>
    <row r="206" spans="1:22" x14ac:dyDescent="0.25">
      <c r="B206" s="32" t="s">
        <v>748</v>
      </c>
      <c r="C206" s="32">
        <v>626</v>
      </c>
      <c r="D206" s="32" t="s">
        <v>749</v>
      </c>
      <c r="E206" s="32">
        <v>1.413</v>
      </c>
      <c r="F206" s="32">
        <v>1.538</v>
      </c>
      <c r="G206" s="32">
        <v>1.7549999999999999</v>
      </c>
      <c r="H206" s="32">
        <v>2.0329999999999999</v>
      </c>
      <c r="I206" s="32">
        <v>2.0590000000000002</v>
      </c>
      <c r="J206" s="32">
        <v>2.141</v>
      </c>
      <c r="K206" s="32">
        <v>2.4350000000000001</v>
      </c>
      <c r="L206" s="32">
        <v>2.512</v>
      </c>
      <c r="M206" s="32">
        <v>1.6919999999999999</v>
      </c>
      <c r="N206" s="32">
        <v>1.8959999999999999</v>
      </c>
      <c r="O206" s="32">
        <v>1.696</v>
      </c>
      <c r="P206" s="32">
        <v>1.825</v>
      </c>
      <c r="Q206" s="32">
        <v>2.0720000000000001</v>
      </c>
      <c r="R206" s="32">
        <v>2.2799999999999998</v>
      </c>
      <c r="S206" s="32">
        <v>2.2770000000000001</v>
      </c>
      <c r="T206" s="32">
        <v>2.3660000000000001</v>
      </c>
    </row>
    <row r="207" spans="1:22" x14ac:dyDescent="0.25">
      <c r="B207" s="32" t="s">
        <v>57</v>
      </c>
      <c r="C207" s="32">
        <v>628</v>
      </c>
      <c r="D207" s="32" t="s">
        <v>750</v>
      </c>
      <c r="E207" s="32">
        <v>6.6760000000000002</v>
      </c>
      <c r="F207" s="32">
        <v>7.4509999999999996</v>
      </c>
      <c r="G207" s="32">
        <v>8.6869999999999994</v>
      </c>
      <c r="H207" s="32">
        <v>10.43</v>
      </c>
      <c r="I207" s="32">
        <v>9.3149999999999995</v>
      </c>
      <c r="J207" s="32">
        <v>10.701000000000001</v>
      </c>
      <c r="K207" s="32">
        <v>12.183</v>
      </c>
      <c r="L207" s="32">
        <v>12.411</v>
      </c>
      <c r="M207" s="32">
        <v>12.994</v>
      </c>
      <c r="N207" s="32">
        <v>14.003</v>
      </c>
      <c r="O207" s="32">
        <v>10.952</v>
      </c>
      <c r="P207" s="32">
        <v>10.202</v>
      </c>
      <c r="Q207" s="32">
        <v>10.079000000000001</v>
      </c>
      <c r="R207" s="32">
        <v>11.036</v>
      </c>
      <c r="S207" s="32">
        <v>10.933999999999999</v>
      </c>
      <c r="T207" s="32">
        <v>10.742000000000001</v>
      </c>
    </row>
    <row r="208" spans="1:22" x14ac:dyDescent="0.25">
      <c r="B208" s="32" t="s">
        <v>751</v>
      </c>
      <c r="C208" s="32">
        <v>642</v>
      </c>
      <c r="D208" s="32" t="s">
        <v>752</v>
      </c>
      <c r="E208" s="32">
        <v>8.1869999999999994</v>
      </c>
      <c r="F208" s="32">
        <v>10.095000000000001</v>
      </c>
      <c r="G208" s="32">
        <v>13.089</v>
      </c>
      <c r="H208" s="32">
        <v>19.829999999999998</v>
      </c>
      <c r="I208" s="32">
        <v>15.087999999999999</v>
      </c>
      <c r="J208" s="32">
        <v>16.314</v>
      </c>
      <c r="K208" s="32">
        <v>21.356999999999999</v>
      </c>
      <c r="L208" s="32">
        <v>22.388000000000002</v>
      </c>
      <c r="M208" s="32">
        <v>21.949000000000002</v>
      </c>
      <c r="N208" s="32">
        <v>21.765000000000001</v>
      </c>
      <c r="O208" s="32">
        <v>13.185</v>
      </c>
      <c r="P208" s="32">
        <v>11.241</v>
      </c>
      <c r="Q208" s="32">
        <v>12.201000000000001</v>
      </c>
      <c r="R208" s="32">
        <v>13.278</v>
      </c>
      <c r="S208" s="32">
        <v>11.025</v>
      </c>
      <c r="T208" s="32">
        <v>9.5239999999999991</v>
      </c>
    </row>
    <row r="209" spans="2:20" x14ac:dyDescent="0.25">
      <c r="B209" s="32" t="s">
        <v>753</v>
      </c>
      <c r="C209" s="32">
        <v>643</v>
      </c>
      <c r="D209" s="32" t="s">
        <v>754</v>
      </c>
      <c r="E209" s="32">
        <v>0.85</v>
      </c>
      <c r="F209" s="32">
        <v>0.93700000000000006</v>
      </c>
      <c r="G209" s="32">
        <v>1.02</v>
      </c>
      <c r="H209" s="32">
        <v>0.92300000000000004</v>
      </c>
      <c r="I209" s="32">
        <v>1.2969999999999999</v>
      </c>
      <c r="J209" s="32">
        <v>1.59</v>
      </c>
      <c r="K209" s="32">
        <v>2.0649999999999999</v>
      </c>
      <c r="L209" s="32">
        <v>2.2549999999999999</v>
      </c>
      <c r="M209" s="32">
        <v>1.958</v>
      </c>
      <c r="N209" s="32">
        <v>2.6040000000000001</v>
      </c>
      <c r="O209" s="32">
        <v>2.016</v>
      </c>
      <c r="P209" s="32">
        <v>2.2130000000000001</v>
      </c>
      <c r="Q209" s="32">
        <v>1.9039999999999999</v>
      </c>
      <c r="R209" s="32">
        <v>2.0059999999999998</v>
      </c>
      <c r="S209" s="32">
        <v>1.982</v>
      </c>
      <c r="T209" s="32">
        <v>2.0859999999999999</v>
      </c>
    </row>
    <row r="210" spans="2:20" x14ac:dyDescent="0.25">
      <c r="B210" s="32" t="s">
        <v>755</v>
      </c>
      <c r="C210" s="32">
        <v>429</v>
      </c>
      <c r="D210" s="32" t="s">
        <v>756</v>
      </c>
      <c r="E210" s="32">
        <v>224.76400000000001</v>
      </c>
      <c r="F210" s="32">
        <v>265.47899999999998</v>
      </c>
      <c r="G210" s="32">
        <v>350.06799999999998</v>
      </c>
      <c r="H210" s="32">
        <v>405.56799999999998</v>
      </c>
      <c r="I210" s="32">
        <v>414.01299999999998</v>
      </c>
      <c r="J210" s="32">
        <v>486.774</v>
      </c>
      <c r="K210" s="32">
        <v>580.11300000000006</v>
      </c>
      <c r="L210" s="32">
        <v>392.29500000000002</v>
      </c>
      <c r="M210" s="32">
        <v>400.08699999999999</v>
      </c>
      <c r="N210" s="32">
        <v>433.08800000000002</v>
      </c>
      <c r="O210" s="32">
        <v>385.02300000000002</v>
      </c>
      <c r="P210" s="32">
        <v>418.06400000000002</v>
      </c>
      <c r="Q210" s="32">
        <v>445.52800000000002</v>
      </c>
      <c r="R210" s="32">
        <v>456.59</v>
      </c>
      <c r="S210" s="32">
        <v>581.25199999999995</v>
      </c>
      <c r="T210" s="32">
        <v>635.72400000000005</v>
      </c>
    </row>
    <row r="211" spans="2:20" x14ac:dyDescent="0.25">
      <c r="B211" s="32" t="s">
        <v>757</v>
      </c>
      <c r="C211" s="32">
        <v>359</v>
      </c>
      <c r="D211" s="32" t="s">
        <v>758</v>
      </c>
      <c r="E211" s="32">
        <v>83.915000000000006</v>
      </c>
      <c r="F211" s="32">
        <v>87.275999999999996</v>
      </c>
      <c r="G211" s="32">
        <v>89.524000000000001</v>
      </c>
      <c r="H211" s="32">
        <v>93.638999999999996</v>
      </c>
      <c r="I211" s="32">
        <v>96.385999999999996</v>
      </c>
      <c r="J211" s="32">
        <v>98.381</v>
      </c>
      <c r="K211" s="32">
        <v>100.352</v>
      </c>
      <c r="L211" s="32">
        <v>101.565</v>
      </c>
      <c r="M211" s="32">
        <v>102.45</v>
      </c>
      <c r="N211" s="32">
        <v>102.446</v>
      </c>
      <c r="O211" s="32">
        <v>103.376</v>
      </c>
      <c r="P211" s="32">
        <v>104.337</v>
      </c>
      <c r="Q211" s="32">
        <v>103.446</v>
      </c>
      <c r="R211" s="32">
        <v>100.989</v>
      </c>
      <c r="S211" s="32">
        <v>104.989</v>
      </c>
      <c r="T211" s="32">
        <v>95.850999999999999</v>
      </c>
    </row>
    <row r="212" spans="2:20" x14ac:dyDescent="0.25">
      <c r="B212" s="32" t="s">
        <v>759</v>
      </c>
      <c r="C212" s="32">
        <v>135</v>
      </c>
      <c r="D212" s="32" t="s">
        <v>760</v>
      </c>
      <c r="E212" s="32">
        <v>1.7889999999999999</v>
      </c>
      <c r="F212" s="32">
        <v>1.91</v>
      </c>
      <c r="G212" s="32">
        <v>2.1890000000000001</v>
      </c>
      <c r="H212" s="32">
        <v>2.403</v>
      </c>
      <c r="I212" s="32">
        <v>2.0619999999999998</v>
      </c>
      <c r="J212" s="32">
        <v>1.883</v>
      </c>
      <c r="K212" s="32">
        <v>1.8129999999999999</v>
      </c>
      <c r="L212" s="32">
        <v>1.6060000000000001</v>
      </c>
      <c r="M212" s="32">
        <v>1.6779999999999999</v>
      </c>
      <c r="N212" s="32">
        <v>1.6739999999999999</v>
      </c>
      <c r="O212" s="32">
        <v>1.42</v>
      </c>
      <c r="P212" s="32">
        <v>1.468</v>
      </c>
      <c r="Q212" s="32">
        <v>1.528</v>
      </c>
      <c r="R212" s="32">
        <v>1.6559999999999999</v>
      </c>
      <c r="S212" s="32">
        <v>1.6160000000000001</v>
      </c>
      <c r="T212" s="32">
        <v>1.5049999999999999</v>
      </c>
    </row>
    <row r="213" spans="2:20" x14ac:dyDescent="0.25">
      <c r="B213" s="32" t="s">
        <v>761</v>
      </c>
      <c r="C213" s="32">
        <v>466</v>
      </c>
      <c r="D213" s="32" t="s">
        <v>762</v>
      </c>
      <c r="E213" s="32">
        <v>180.61699999999999</v>
      </c>
      <c r="F213" s="32">
        <v>222.11699999999999</v>
      </c>
      <c r="G213" s="32">
        <v>257.916</v>
      </c>
      <c r="H213" s="32">
        <v>315.47500000000002</v>
      </c>
      <c r="I213" s="32">
        <v>253.547</v>
      </c>
      <c r="J213" s="32">
        <v>289.78699999999998</v>
      </c>
      <c r="K213" s="32">
        <v>350.666</v>
      </c>
      <c r="L213" s="32">
        <v>374.59100000000001</v>
      </c>
      <c r="M213" s="32">
        <v>390.108</v>
      </c>
      <c r="N213" s="32">
        <v>403.137</v>
      </c>
      <c r="O213" s="32">
        <v>358.13499999999999</v>
      </c>
      <c r="P213" s="32">
        <v>357.04500000000002</v>
      </c>
      <c r="Q213" s="32">
        <v>385.60500000000002</v>
      </c>
      <c r="R213" s="32">
        <v>422.21499999999997</v>
      </c>
      <c r="S213" s="32">
        <v>421.142</v>
      </c>
      <c r="T213" s="32">
        <v>354.279</v>
      </c>
    </row>
    <row r="216" spans="2:20" x14ac:dyDescent="0.25">
      <c r="B216" s="15" t="s">
        <v>791</v>
      </c>
      <c r="E216" s="70">
        <f>SUM(E2:E213)-E49-E57-E64</f>
        <v>47719.261557414844</v>
      </c>
      <c r="F216" s="70">
        <f t="shared" ref="F216:T216" si="5">SUM(F2:F213)-F49-F57-F64</f>
        <v>51684.369693719018</v>
      </c>
      <c r="G216" s="70">
        <f t="shared" si="5"/>
        <v>58333.147773571916</v>
      </c>
      <c r="H216" s="70">
        <f t="shared" si="5"/>
        <v>63970.77336623321</v>
      </c>
      <c r="I216" s="70">
        <f t="shared" si="5"/>
        <v>60612.24550440305</v>
      </c>
      <c r="J216" s="70">
        <f t="shared" si="5"/>
        <v>66277.834317183326</v>
      </c>
      <c r="K216" s="70">
        <f t="shared" si="5"/>
        <v>73562.24166927264</v>
      </c>
      <c r="L216" s="70">
        <f t="shared" si="5"/>
        <v>74947.599592219383</v>
      </c>
      <c r="M216" s="70">
        <f t="shared" si="5"/>
        <v>77122.261570176197</v>
      </c>
      <c r="N216" s="70">
        <f t="shared" si="5"/>
        <v>79194.638110361018</v>
      </c>
      <c r="O216" s="70">
        <f t="shared" si="5"/>
        <v>74972.909445701691</v>
      </c>
      <c r="P216" s="70">
        <f t="shared" si="5"/>
        <v>76196.435011622088</v>
      </c>
      <c r="Q216" s="70">
        <f t="shared" si="5"/>
        <v>80872.624610566854</v>
      </c>
      <c r="R216" s="70">
        <f t="shared" si="5"/>
        <v>85934.396255544052</v>
      </c>
      <c r="S216" s="70">
        <f t="shared" si="5"/>
        <v>87383.615593514027</v>
      </c>
      <c r="T216" s="70">
        <f t="shared" si="5"/>
        <v>84538.028951851811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4F3A6CE927834FA5F933A7F5F16E10" ma:contentTypeVersion="10" ma:contentTypeDescription="Create a new document." ma:contentTypeScope="" ma:versionID="f234881abf83217afe70decd36d92c9d">
  <xsd:schema xmlns:xsd="http://www.w3.org/2001/XMLSchema" xmlns:xs="http://www.w3.org/2001/XMLSchema" xmlns:p="http://schemas.microsoft.com/office/2006/metadata/properties" xmlns:ns3="86e29117-e53d-44f1-a240-6b819dd83995" xmlns:ns4="5183cafb-0ed2-4067-9527-fe42d5010cff" targetNamespace="http://schemas.microsoft.com/office/2006/metadata/properties" ma:root="true" ma:fieldsID="17a935da0efee15b1881d6db4ef638b2" ns3:_="" ns4:_="">
    <xsd:import namespace="86e29117-e53d-44f1-a240-6b819dd83995"/>
    <xsd:import namespace="5183cafb-0ed2-4067-9527-fe42d5010c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e29117-e53d-44f1-a240-6b819dd839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83cafb-0ed2-4067-9527-fe42d5010cf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871BB3-99B7-4178-9352-32002D4C6A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e29117-e53d-44f1-a240-6b819dd83995"/>
    <ds:schemaRef ds:uri="5183cafb-0ed2-4067-9527-fe42d5010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F60D37-5562-44D5-AC08-CDD52FAC60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5DC500-2FDC-476E-8B1A-1811A531D458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purl.org/dc/elements/1.1/"/>
    <ds:schemaRef ds:uri="86e29117-e53d-44f1-a240-6b819dd83995"/>
    <ds:schemaRef ds:uri="http://schemas.microsoft.com/office/2006/documentManagement/types"/>
    <ds:schemaRef ds:uri="http://purl.org/dc/terms/"/>
    <ds:schemaRef ds:uri="http://schemas.microsoft.com/office/infopath/2007/PartnerControls"/>
    <ds:schemaRef ds:uri="5183cafb-0ed2-4067-9527-fe42d5010cf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1</vt:i4>
      </vt:variant>
    </vt:vector>
  </HeadingPairs>
  <TitlesOfParts>
    <vt:vector size="17" baseType="lpstr">
      <vt:lpstr>Trans_cr_A</vt:lpstr>
      <vt:lpstr>Pass_Cr_A</vt:lpstr>
      <vt:lpstr>Freight_Cr_A</vt:lpstr>
      <vt:lpstr>Oth_Cr_A</vt:lpstr>
      <vt:lpstr>Trans_deb</vt:lpstr>
      <vt:lpstr>Pass_D_A</vt:lpstr>
      <vt:lpstr>Freight_D_A</vt:lpstr>
      <vt:lpstr>Oth_D_A</vt:lpstr>
      <vt:lpstr>GDP</vt:lpstr>
      <vt:lpstr>Trans_Cr_Q</vt:lpstr>
      <vt:lpstr>Pass_Cr_Q</vt:lpstr>
      <vt:lpstr>Freight_Cr_Q</vt:lpstr>
      <vt:lpstr>Oth_Cr_Q</vt:lpstr>
      <vt:lpstr>Pass_deb_Q</vt:lpstr>
      <vt:lpstr>Freight_D_Q</vt:lpstr>
      <vt:lpstr>Oth_D_Q</vt:lpstr>
      <vt:lpstr>Fig_TR_comp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Maria Milesi-Ferretti</dc:creator>
  <cp:lastModifiedBy>Gian Maria Milesi-Ferretti</cp:lastModifiedBy>
  <dcterms:created xsi:type="dcterms:W3CDTF">2021-06-03T15:32:25Z</dcterms:created>
  <dcterms:modified xsi:type="dcterms:W3CDTF">2021-07-29T18:33:43Z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0x010100874F3A6CE927834FA5F933A7F5F16E10</vt:lpwstr>
  </property>
</Properties>
</file>